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akosova2852461\Desktop\Dunajská Streda OR PZ\5. Vysvetlovanie SP\vysvetlenie informácií pre vypracovanie ponuky č.9\"/>
    </mc:Choice>
  </mc:AlternateContent>
  <xr:revisionPtr revIDLastSave="0" documentId="8_{D2ED0CB8-73C7-42B8-958B-7E10169DBB7D}" xr6:coauthVersionLast="47" xr6:coauthVersionMax="47" xr10:uidLastSave="{00000000-0000-0000-0000-000000000000}"/>
  <bookViews>
    <workbookView xWindow="-120" yWindow="-120" windowWidth="29040" windowHeight="15720" firstSheet="1" activeTab="2" xr2:uid="{00000000-000D-0000-FFFF-FFFF00000000}"/>
  </bookViews>
  <sheets>
    <sheet name="Rekapitulácia stavby" sheetId="1" r:id="rId1"/>
    <sheet name="A - Zateplenie obvodových..." sheetId="2" r:id="rId2"/>
    <sheet name="B - Zateplenie strešného ..." sheetId="3" r:id="rId3"/>
    <sheet name="C - Výmena otvorových kon..." sheetId="4" r:id="rId4"/>
    <sheet name="D1 - Stavebné práce" sheetId="5" r:id="rId5"/>
    <sheet name="D2 - Zdravotechnika" sheetId="6" r:id="rId6"/>
    <sheet name="D3 - Vykurovanie" sheetId="7" r:id="rId7"/>
    <sheet name="D4 - Chladenie" sheetId="8" r:id="rId8"/>
    <sheet name="D5 - Plynofikácia" sheetId="9" r:id="rId9"/>
    <sheet name="D6 - Vnútorná elektroinšt..." sheetId="10" r:id="rId10"/>
    <sheet name="D7 - Uzemňovacia a blesko..." sheetId="11" r:id="rId11"/>
    <sheet name="D8 - Kabeláž kamerového s..." sheetId="12" r:id="rId12"/>
  </sheets>
  <definedNames>
    <definedName name="_xlnm._FilterDatabase" localSheetId="1" hidden="1">'A - Zateplenie obvodových...'!$C$133:$K$769</definedName>
    <definedName name="_xlnm._FilterDatabase" localSheetId="2" hidden="1">'B - Zateplenie strešného ...'!$C$130:$K$569</definedName>
    <definedName name="_xlnm._FilterDatabase" localSheetId="3" hidden="1">'C - Výmena otvorových kon...'!$C$130:$K$789</definedName>
    <definedName name="_xlnm._FilterDatabase" localSheetId="4" hidden="1">'D1 - Stavebné práce'!$C$141:$K$1009</definedName>
    <definedName name="_xlnm._FilterDatabase" localSheetId="5" hidden="1">'D2 - Zdravotechnika'!$C$131:$K$217</definedName>
    <definedName name="_xlnm._FilterDatabase" localSheetId="6" hidden="1">'D3 - Vykurovanie'!$C$142:$K$336</definedName>
    <definedName name="_xlnm._FilterDatabase" localSheetId="7" hidden="1">'D4 - Chladenie'!$C$136:$K$180</definedName>
    <definedName name="_xlnm._FilterDatabase" localSheetId="8" hidden="1">'D5 - Plynofikácia'!$C$141:$K$249</definedName>
    <definedName name="_xlnm._FilterDatabase" localSheetId="9" hidden="1">'D6 - Vnútorná elektroinšt...'!$C$130:$K$284</definedName>
    <definedName name="_xlnm._FilterDatabase" localSheetId="10" hidden="1">'D7 - Uzemňovacia a blesko...'!$C$134:$K$196</definedName>
    <definedName name="_xlnm._FilterDatabase" localSheetId="11" hidden="1">'D8 - Kabeláž kamerového s...'!$C$131:$K$155</definedName>
    <definedName name="_xlnm.Print_Titles" localSheetId="1">'A - Zateplenie obvodových...'!$133:$133</definedName>
    <definedName name="_xlnm.Print_Titles" localSheetId="2">'B - Zateplenie strešného ...'!$130:$130</definedName>
    <definedName name="_xlnm.Print_Titles" localSheetId="3">'C - Výmena otvorových kon...'!$130:$130</definedName>
    <definedName name="_xlnm.Print_Titles" localSheetId="4">'D1 - Stavebné práce'!$141:$141</definedName>
    <definedName name="_xlnm.Print_Titles" localSheetId="5">'D2 - Zdravotechnika'!$131:$131</definedName>
    <definedName name="_xlnm.Print_Titles" localSheetId="6">'D3 - Vykurovanie'!$142:$142</definedName>
    <definedName name="_xlnm.Print_Titles" localSheetId="7">'D4 - Chladenie'!$136:$136</definedName>
    <definedName name="_xlnm.Print_Titles" localSheetId="8">'D5 - Plynofikácia'!$141:$141</definedName>
    <definedName name="_xlnm.Print_Titles" localSheetId="9">'D6 - Vnútorná elektroinšt...'!$130:$130</definedName>
    <definedName name="_xlnm.Print_Titles" localSheetId="10">'D7 - Uzemňovacia a blesko...'!$134:$134</definedName>
    <definedName name="_xlnm.Print_Titles" localSheetId="11">'D8 - Kabeláž kamerového s...'!$131:$131</definedName>
    <definedName name="_xlnm.Print_Titles" localSheetId="0">'Rekapitulácia stavby'!$92:$92</definedName>
    <definedName name="_xlnm.Print_Area" localSheetId="1">'A - Zateplenie obvodových...'!$C$4:$J$76,'A - Zateplenie obvodových...'!$C$82:$J$113,'A - Zateplenie obvodových...'!$C$119:$K$769</definedName>
    <definedName name="_xlnm.Print_Area" localSheetId="2">'B - Zateplenie strešného ...'!$C$4:$J$76,'B - Zateplenie strešného ...'!$C$82:$J$110,'B - Zateplenie strešného ...'!$C$116:$K$569</definedName>
    <definedName name="_xlnm.Print_Area" localSheetId="3">'C - Výmena otvorových kon...'!$C$4:$J$76,'C - Výmena otvorových kon...'!$C$82:$J$110,'C - Výmena otvorových kon...'!$C$116:$K$789</definedName>
    <definedName name="_xlnm.Print_Area" localSheetId="4">'D1 - Stavebné práce'!$C$4:$J$76,'D1 - Stavebné práce'!$C$82:$J$119,'D1 - Stavebné práce'!$C$125:$K$1009</definedName>
    <definedName name="_xlnm.Print_Area" localSheetId="5">'D2 - Zdravotechnika'!$C$4:$J$76,'D2 - Zdravotechnika'!$C$82:$J$109,'D2 - Zdravotechnika'!$C$115:$K$217</definedName>
    <definedName name="_xlnm.Print_Area" localSheetId="6">'D3 - Vykurovanie'!$C$4:$J$76,'D3 - Vykurovanie'!$C$82:$J$120,'D3 - Vykurovanie'!$C$126:$K$336</definedName>
    <definedName name="_xlnm.Print_Area" localSheetId="7">'D4 - Chladenie'!$C$4:$J$76,'D4 - Chladenie'!$C$82:$J$114,'D4 - Chladenie'!$C$120:$K$180</definedName>
    <definedName name="_xlnm.Print_Area" localSheetId="8">'D5 - Plynofikácia'!$C$4:$J$76,'D5 - Plynofikácia'!$C$82:$J$119,'D5 - Plynofikácia'!$C$125:$K$249</definedName>
    <definedName name="_xlnm.Print_Area" localSheetId="9">'D6 - Vnútorná elektroinšt...'!$C$4:$J$76,'D6 - Vnútorná elektroinšt...'!$C$82:$J$108,'D6 - Vnútorná elektroinšt...'!$C$114:$K$284</definedName>
    <definedName name="_xlnm.Print_Area" localSheetId="10">'D7 - Uzemňovacia a blesko...'!$C$4:$J$76,'D7 - Uzemňovacia a blesko...'!$C$82:$J$112,'D7 - Uzemňovacia a blesko...'!$C$118:$K$196</definedName>
    <definedName name="_xlnm.Print_Area" localSheetId="11">'D8 - Kabeláž kamerového s...'!$C$4:$J$76,'D8 - Kabeláž kamerového s...'!$C$82:$J$109,'D8 - Kabeláž kamerového s...'!$C$115:$K$155</definedName>
    <definedName name="_xlnm.Print_Area" localSheetId="0">'Rekapitulácia stavby'!$D$4:$AO$76,'Rekapitulácia stavby'!$C$82:$AQ$111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155" i="12" l="1"/>
  <c r="BH155" i="12"/>
  <c r="BG155" i="12"/>
  <c r="BE155" i="12"/>
  <c r="BI153" i="12"/>
  <c r="BH153" i="12"/>
  <c r="BG153" i="12"/>
  <c r="BE153" i="12"/>
  <c r="BI152" i="12"/>
  <c r="BH152" i="12"/>
  <c r="BG152" i="12"/>
  <c r="BE152" i="12"/>
  <c r="BI150" i="12"/>
  <c r="BH150" i="12"/>
  <c r="BG150" i="12"/>
  <c r="BE150" i="12"/>
  <c r="BI149" i="12"/>
  <c r="BH149" i="12"/>
  <c r="BG149" i="12"/>
  <c r="BE149" i="12"/>
  <c r="BI148" i="12"/>
  <c r="BH148" i="12"/>
  <c r="BG148" i="12"/>
  <c r="BE148" i="12"/>
  <c r="BI147" i="12"/>
  <c r="BH147" i="12"/>
  <c r="BG147" i="12"/>
  <c r="BE147" i="12"/>
  <c r="BI146" i="12"/>
  <c r="BH146" i="12"/>
  <c r="BG146" i="12"/>
  <c r="BE146" i="12"/>
  <c r="BI145" i="12"/>
  <c r="BH145" i="12"/>
  <c r="BG145" i="12"/>
  <c r="BE145" i="12"/>
  <c r="BI144" i="12"/>
  <c r="BH144" i="12"/>
  <c r="BG144" i="12"/>
  <c r="BE144" i="12"/>
  <c r="BI143" i="12"/>
  <c r="BH143" i="12"/>
  <c r="BG143" i="12"/>
  <c r="BE143" i="12"/>
  <c r="BI142" i="12"/>
  <c r="BH142" i="12"/>
  <c r="BG142" i="12"/>
  <c r="BE142" i="12"/>
  <c r="BI141" i="12"/>
  <c r="BH141" i="12"/>
  <c r="BG141" i="12"/>
  <c r="BE141" i="12"/>
  <c r="BI140" i="12"/>
  <c r="BH140" i="12"/>
  <c r="BG140" i="12"/>
  <c r="BE140" i="12"/>
  <c r="BI139" i="12"/>
  <c r="BH139" i="12"/>
  <c r="BG139" i="12"/>
  <c r="BE139" i="12"/>
  <c r="BI138" i="12"/>
  <c r="BH138" i="12"/>
  <c r="BG138" i="12"/>
  <c r="BE138" i="12"/>
  <c r="BI137" i="12"/>
  <c r="BH137" i="12"/>
  <c r="BG137" i="12"/>
  <c r="BE137" i="12"/>
  <c r="BI136" i="12"/>
  <c r="BH136" i="12"/>
  <c r="BG136" i="12"/>
  <c r="BE136" i="12"/>
  <c r="BI135" i="12"/>
  <c r="BH135" i="12"/>
  <c r="BG135" i="12"/>
  <c r="BE135" i="12"/>
  <c r="F129" i="12"/>
  <c r="F128" i="12"/>
  <c r="F126" i="12"/>
  <c r="E124" i="12"/>
  <c r="F96" i="12"/>
  <c r="F95" i="12"/>
  <c r="F93" i="12"/>
  <c r="E91" i="12"/>
  <c r="J126" i="12"/>
  <c r="E7" i="12"/>
  <c r="E118" i="12"/>
  <c r="BI196" i="11"/>
  <c r="BH196" i="11"/>
  <c r="BG196" i="11"/>
  <c r="BE196" i="11"/>
  <c r="BI195" i="11"/>
  <c r="BH195" i="11"/>
  <c r="BG195" i="11"/>
  <c r="BE195" i="11"/>
  <c r="BI194" i="11"/>
  <c r="BH194" i="11"/>
  <c r="BG194" i="11"/>
  <c r="BE194" i="11"/>
  <c r="BI193" i="11"/>
  <c r="BH193" i="11"/>
  <c r="BG193" i="11"/>
  <c r="BE193" i="11"/>
  <c r="BI191" i="11"/>
  <c r="BH191" i="11"/>
  <c r="BG191" i="11"/>
  <c r="BE191" i="11"/>
  <c r="BI190" i="11"/>
  <c r="BH190" i="11"/>
  <c r="BG190" i="11"/>
  <c r="BE190" i="11"/>
  <c r="BI188" i="11"/>
  <c r="BH188" i="11"/>
  <c r="BG188" i="11"/>
  <c r="BE188" i="11"/>
  <c r="BI187" i="11"/>
  <c r="BH187" i="11"/>
  <c r="BG187" i="11"/>
  <c r="BE187" i="11"/>
  <c r="BI186" i="11"/>
  <c r="BH186" i="11"/>
  <c r="BG186" i="11"/>
  <c r="BE186" i="11"/>
  <c r="BI185" i="11"/>
  <c r="BH185" i="11"/>
  <c r="BG185" i="11"/>
  <c r="BE185" i="11"/>
  <c r="BI184" i="11"/>
  <c r="BH184" i="11"/>
  <c r="BG184" i="11"/>
  <c r="BE184" i="11"/>
  <c r="BI183" i="11"/>
  <c r="BH183" i="11"/>
  <c r="BG183" i="11"/>
  <c r="BE183" i="11"/>
  <c r="BI182" i="11"/>
  <c r="BH182" i="11"/>
  <c r="BG182" i="11"/>
  <c r="BE182" i="11"/>
  <c r="BI181" i="11"/>
  <c r="BH181" i="11"/>
  <c r="BG181" i="11"/>
  <c r="BE181" i="11"/>
  <c r="BI180" i="11"/>
  <c r="BH180" i="11"/>
  <c r="BG180" i="11"/>
  <c r="BE180" i="11"/>
  <c r="BI179" i="11"/>
  <c r="BH179" i="11"/>
  <c r="BG179" i="11"/>
  <c r="BE179" i="11"/>
  <c r="BI178" i="11"/>
  <c r="BH178" i="11"/>
  <c r="BG178" i="11"/>
  <c r="BE178" i="11"/>
  <c r="BI177" i="11"/>
  <c r="BH177" i="11"/>
  <c r="BG177" i="11"/>
  <c r="BE177" i="11"/>
  <c r="BI176" i="11"/>
  <c r="BH176" i="11"/>
  <c r="BG176" i="11"/>
  <c r="BE176" i="11"/>
  <c r="BI175" i="11"/>
  <c r="BH175" i="11"/>
  <c r="BG175" i="11"/>
  <c r="BE175" i="11"/>
  <c r="BI174" i="11"/>
  <c r="BH174" i="11"/>
  <c r="BG174" i="11"/>
  <c r="BE174" i="11"/>
  <c r="BI173" i="11"/>
  <c r="BH173" i="11"/>
  <c r="BG173" i="11"/>
  <c r="BE173" i="11"/>
  <c r="BI172" i="11"/>
  <c r="BH172" i="11"/>
  <c r="BG172" i="11"/>
  <c r="BE172" i="11"/>
  <c r="BI171" i="11"/>
  <c r="BH171" i="11"/>
  <c r="BG171" i="11"/>
  <c r="BE171" i="11"/>
  <c r="BI170" i="11"/>
  <c r="BH170" i="11"/>
  <c r="BG170" i="11"/>
  <c r="BE170" i="11"/>
  <c r="BI169" i="11"/>
  <c r="BH169" i="11"/>
  <c r="BG169" i="11"/>
  <c r="BE169" i="11"/>
  <c r="BI168" i="11"/>
  <c r="BH168" i="11"/>
  <c r="BG168" i="11"/>
  <c r="BE168" i="11"/>
  <c r="BI167" i="11"/>
  <c r="BH167" i="11"/>
  <c r="BG167" i="11"/>
  <c r="BE167" i="11"/>
  <c r="BI166" i="11"/>
  <c r="BH166" i="11"/>
  <c r="BG166" i="11"/>
  <c r="BE166" i="11"/>
  <c r="BI165" i="11"/>
  <c r="BH165" i="11"/>
  <c r="BG165" i="11"/>
  <c r="BE165" i="11"/>
  <c r="BI164" i="11"/>
  <c r="BH164" i="11"/>
  <c r="BG164" i="11"/>
  <c r="BE164" i="11"/>
  <c r="BI163" i="11"/>
  <c r="BH163" i="11"/>
  <c r="BG163" i="11"/>
  <c r="BE163" i="11"/>
  <c r="BI162" i="11"/>
  <c r="BH162" i="11"/>
  <c r="BG162" i="11"/>
  <c r="BE162" i="11"/>
  <c r="BI161" i="11"/>
  <c r="BH161" i="11"/>
  <c r="BG161" i="11"/>
  <c r="BE161" i="11"/>
  <c r="BI160" i="11"/>
  <c r="BH160" i="11"/>
  <c r="BG160" i="11"/>
  <c r="BE160" i="11"/>
  <c r="BI159" i="11"/>
  <c r="BH159" i="11"/>
  <c r="BG159" i="11"/>
  <c r="BE159" i="11"/>
  <c r="BI158" i="11"/>
  <c r="BH158" i="11"/>
  <c r="BG158" i="11"/>
  <c r="BE158" i="11"/>
  <c r="BI157" i="11"/>
  <c r="BH157" i="11"/>
  <c r="BG157" i="11"/>
  <c r="BE157" i="11"/>
  <c r="BI156" i="11"/>
  <c r="BH156" i="11"/>
  <c r="BG156" i="11"/>
  <c r="BE156" i="11"/>
  <c r="BI155" i="11"/>
  <c r="BH155" i="11"/>
  <c r="BG155" i="11"/>
  <c r="BE155" i="11"/>
  <c r="BI154" i="11"/>
  <c r="BH154" i="11"/>
  <c r="BG154" i="11"/>
  <c r="BE154" i="11"/>
  <c r="BI153" i="11"/>
  <c r="BH153" i="11"/>
  <c r="BG153" i="11"/>
  <c r="BE153" i="11"/>
  <c r="BI152" i="11"/>
  <c r="BH152" i="11"/>
  <c r="BG152" i="11"/>
  <c r="BE152" i="11"/>
  <c r="BI151" i="11"/>
  <c r="BH151" i="11"/>
  <c r="BG151" i="11"/>
  <c r="BE151" i="11"/>
  <c r="BI150" i="11"/>
  <c r="BH150" i="11"/>
  <c r="BG150" i="11"/>
  <c r="BE150" i="11"/>
  <c r="BI149" i="11"/>
  <c r="BH149" i="11"/>
  <c r="BG149" i="11"/>
  <c r="BE149" i="11"/>
  <c r="BI148" i="11"/>
  <c r="BH148" i="11"/>
  <c r="BG148" i="11"/>
  <c r="BE148" i="11"/>
  <c r="BI147" i="11"/>
  <c r="BH147" i="11"/>
  <c r="BG147" i="11"/>
  <c r="BE147" i="11"/>
  <c r="BI146" i="11"/>
  <c r="BH146" i="11"/>
  <c r="BG146" i="11"/>
  <c r="BE146" i="11"/>
  <c r="BI145" i="11"/>
  <c r="BH145" i="11"/>
  <c r="BG145" i="11"/>
  <c r="BE145" i="11"/>
  <c r="BI144" i="11"/>
  <c r="BH144" i="11"/>
  <c r="BG144" i="11"/>
  <c r="BE144" i="11"/>
  <c r="BI141" i="11"/>
  <c r="BH141" i="11"/>
  <c r="BG141" i="11"/>
  <c r="BE141" i="11"/>
  <c r="BI140" i="11"/>
  <c r="BH140" i="11"/>
  <c r="BG140" i="11"/>
  <c r="BE140" i="11"/>
  <c r="BI138" i="11"/>
  <c r="BH138" i="11"/>
  <c r="BG138" i="11"/>
  <c r="BE138" i="11"/>
  <c r="F132" i="11"/>
  <c r="F131" i="11"/>
  <c r="F129" i="11"/>
  <c r="E127" i="11"/>
  <c r="F96" i="11"/>
  <c r="F95" i="11"/>
  <c r="F93" i="11"/>
  <c r="E91" i="11"/>
  <c r="J129" i="11"/>
  <c r="E7" i="11"/>
  <c r="E85" i="11"/>
  <c r="BI284" i="10"/>
  <c r="BH284" i="10"/>
  <c r="BG284" i="10"/>
  <c r="BE284" i="10"/>
  <c r="BI283" i="10"/>
  <c r="BH283" i="10"/>
  <c r="BG283" i="10"/>
  <c r="BE283" i="10"/>
  <c r="BI282" i="10"/>
  <c r="BH282" i="10"/>
  <c r="BG282" i="10"/>
  <c r="BE282" i="10"/>
  <c r="BI281" i="10"/>
  <c r="BH281" i="10"/>
  <c r="BG281" i="10"/>
  <c r="BE281" i="10"/>
  <c r="BI280" i="10"/>
  <c r="BH280" i="10"/>
  <c r="BG280" i="10"/>
  <c r="BE280" i="10"/>
  <c r="BI279" i="10"/>
  <c r="BH279" i="10"/>
  <c r="BG279" i="10"/>
  <c r="BE279" i="10"/>
  <c r="BI278" i="10"/>
  <c r="BH278" i="10"/>
  <c r="BG278" i="10"/>
  <c r="BE278" i="10"/>
  <c r="BI277" i="10"/>
  <c r="BH277" i="10"/>
  <c r="BG277" i="10"/>
  <c r="BE277" i="10"/>
  <c r="BI275" i="10"/>
  <c r="BH275" i="10"/>
  <c r="BG275" i="10"/>
  <c r="BE275" i="10"/>
  <c r="BI274" i="10"/>
  <c r="BH274" i="10"/>
  <c r="BG274" i="10"/>
  <c r="BE274" i="10"/>
  <c r="BI273" i="10"/>
  <c r="BH273" i="10"/>
  <c r="BG273" i="10"/>
  <c r="BE273" i="10"/>
  <c r="BI272" i="10"/>
  <c r="BH272" i="10"/>
  <c r="BG272" i="10"/>
  <c r="BE272" i="10"/>
  <c r="BI271" i="10"/>
  <c r="BH271" i="10"/>
  <c r="BG271" i="10"/>
  <c r="BE271" i="10"/>
  <c r="BI270" i="10"/>
  <c r="BH270" i="10"/>
  <c r="BG270" i="10"/>
  <c r="BE270" i="10"/>
  <c r="BI269" i="10"/>
  <c r="BH269" i="10"/>
  <c r="BG269" i="10"/>
  <c r="BE269" i="10"/>
  <c r="BI268" i="10"/>
  <c r="BH268" i="10"/>
  <c r="BG268" i="10"/>
  <c r="BE268" i="10"/>
  <c r="BI267" i="10"/>
  <c r="BH267" i="10"/>
  <c r="BG267" i="10"/>
  <c r="BE267" i="10"/>
  <c r="BI266" i="10"/>
  <c r="BH266" i="10"/>
  <c r="BG266" i="10"/>
  <c r="BE266" i="10"/>
  <c r="BI265" i="10"/>
  <c r="BH265" i="10"/>
  <c r="BG265" i="10"/>
  <c r="BE265" i="10"/>
  <c r="BI264" i="10"/>
  <c r="BH264" i="10"/>
  <c r="BG264" i="10"/>
  <c r="BE264" i="10"/>
  <c r="BI263" i="10"/>
  <c r="BH263" i="10"/>
  <c r="BG263" i="10"/>
  <c r="BE263" i="10"/>
  <c r="BI262" i="10"/>
  <c r="BH262" i="10"/>
  <c r="BG262" i="10"/>
  <c r="BE262" i="10"/>
  <c r="BI261" i="10"/>
  <c r="BH261" i="10"/>
  <c r="BG261" i="10"/>
  <c r="BE261" i="10"/>
  <c r="BI260" i="10"/>
  <c r="BH260" i="10"/>
  <c r="BG260" i="10"/>
  <c r="BE260" i="10"/>
  <c r="BI259" i="10"/>
  <c r="BH259" i="10"/>
  <c r="BG259" i="10"/>
  <c r="BE259" i="10"/>
  <c r="BI258" i="10"/>
  <c r="BH258" i="10"/>
  <c r="BG258" i="10"/>
  <c r="BE258" i="10"/>
  <c r="BI257" i="10"/>
  <c r="BH257" i="10"/>
  <c r="BG257" i="10"/>
  <c r="BE257" i="10"/>
  <c r="BI256" i="10"/>
  <c r="BH256" i="10"/>
  <c r="BG256" i="10"/>
  <c r="BE256" i="10"/>
  <c r="BI255" i="10"/>
  <c r="BH255" i="10"/>
  <c r="BG255" i="10"/>
  <c r="BE255" i="10"/>
  <c r="BI254" i="10"/>
  <c r="BH254" i="10"/>
  <c r="BG254" i="10"/>
  <c r="BE254" i="10"/>
  <c r="BI253" i="10"/>
  <c r="BH253" i="10"/>
  <c r="BG253" i="10"/>
  <c r="BE253" i="10"/>
  <c r="BI252" i="10"/>
  <c r="BH252" i="10"/>
  <c r="BG252" i="10"/>
  <c r="BE252" i="10"/>
  <c r="BI251" i="10"/>
  <c r="BH251" i="10"/>
  <c r="BG251" i="10"/>
  <c r="BE251" i="10"/>
  <c r="BI250" i="10"/>
  <c r="BH250" i="10"/>
  <c r="BG250" i="10"/>
  <c r="BE250" i="10"/>
  <c r="BI249" i="10"/>
  <c r="BH249" i="10"/>
  <c r="BG249" i="10"/>
  <c r="BE249" i="10"/>
  <c r="BI248" i="10"/>
  <c r="BH248" i="10"/>
  <c r="BG248" i="10"/>
  <c r="BE248" i="10"/>
  <c r="BI247" i="10"/>
  <c r="BH247" i="10"/>
  <c r="BG247" i="10"/>
  <c r="BE247" i="10"/>
  <c r="BI246" i="10"/>
  <c r="BH246" i="10"/>
  <c r="BG246" i="10"/>
  <c r="BE246" i="10"/>
  <c r="BI245" i="10"/>
  <c r="BH245" i="10"/>
  <c r="BG245" i="10"/>
  <c r="BE245" i="10"/>
  <c r="BI244" i="10"/>
  <c r="BH244" i="10"/>
  <c r="BG244" i="10"/>
  <c r="BE244" i="10"/>
  <c r="BI243" i="10"/>
  <c r="BH243" i="10"/>
  <c r="BG243" i="10"/>
  <c r="BE243" i="10"/>
  <c r="BI242" i="10"/>
  <c r="BH242" i="10"/>
  <c r="BG242" i="10"/>
  <c r="BE242" i="10"/>
  <c r="BI241" i="10"/>
  <c r="BH241" i="10"/>
  <c r="BG241" i="10"/>
  <c r="BE241" i="10"/>
  <c r="BI240" i="10"/>
  <c r="BH240" i="10"/>
  <c r="BG240" i="10"/>
  <c r="BE240" i="10"/>
  <c r="BI239" i="10"/>
  <c r="BH239" i="10"/>
  <c r="BG239" i="10"/>
  <c r="BE239" i="10"/>
  <c r="BI238" i="10"/>
  <c r="BH238" i="10"/>
  <c r="BG238" i="10"/>
  <c r="BE238" i="10"/>
  <c r="BI237" i="10"/>
  <c r="BH237" i="10"/>
  <c r="BG237" i="10"/>
  <c r="BE237" i="10"/>
  <c r="BI236" i="10"/>
  <c r="BH236" i="10"/>
  <c r="BG236" i="10"/>
  <c r="BE236" i="10"/>
  <c r="BI235" i="10"/>
  <c r="BH235" i="10"/>
  <c r="BG235" i="10"/>
  <c r="BE235" i="10"/>
  <c r="BI234" i="10"/>
  <c r="BH234" i="10"/>
  <c r="BG234" i="10"/>
  <c r="BE234" i="10"/>
  <c r="BI233" i="10"/>
  <c r="BH233" i="10"/>
  <c r="BG233" i="10"/>
  <c r="BE233" i="10"/>
  <c r="BI232" i="10"/>
  <c r="BH232" i="10"/>
  <c r="BG232" i="10"/>
  <c r="BE232" i="10"/>
  <c r="BI231" i="10"/>
  <c r="BH231" i="10"/>
  <c r="BG231" i="10"/>
  <c r="BE231" i="10"/>
  <c r="BI230" i="10"/>
  <c r="BH230" i="10"/>
  <c r="BG230" i="10"/>
  <c r="BE230" i="10"/>
  <c r="BI229" i="10"/>
  <c r="BH229" i="10"/>
  <c r="BG229" i="10"/>
  <c r="BE229" i="10"/>
  <c r="BI228" i="10"/>
  <c r="BH228" i="10"/>
  <c r="BG228" i="10"/>
  <c r="BE228" i="10"/>
  <c r="BI227" i="10"/>
  <c r="BH227" i="10"/>
  <c r="BG227" i="10"/>
  <c r="BE227" i="10"/>
  <c r="BI226" i="10"/>
  <c r="BH226" i="10"/>
  <c r="BG226" i="10"/>
  <c r="BE226" i="10"/>
  <c r="BI225" i="10"/>
  <c r="BH225" i="10"/>
  <c r="BG225" i="10"/>
  <c r="BE225" i="10"/>
  <c r="BI224" i="10"/>
  <c r="BH224" i="10"/>
  <c r="BG224" i="10"/>
  <c r="BE224" i="10"/>
  <c r="BI223" i="10"/>
  <c r="BH223" i="10"/>
  <c r="BG223" i="10"/>
  <c r="BE223" i="10"/>
  <c r="BI222" i="10"/>
  <c r="BH222" i="10"/>
  <c r="BG222" i="10"/>
  <c r="BE222" i="10"/>
  <c r="BI221" i="10"/>
  <c r="BH221" i="10"/>
  <c r="BG221" i="10"/>
  <c r="BE221" i="10"/>
  <c r="BI220" i="10"/>
  <c r="BH220" i="10"/>
  <c r="BG220" i="10"/>
  <c r="BE220" i="10"/>
  <c r="BI219" i="10"/>
  <c r="BH219" i="10"/>
  <c r="BG219" i="10"/>
  <c r="BE219" i="10"/>
  <c r="BI218" i="10"/>
  <c r="BH218" i="10"/>
  <c r="BG218" i="10"/>
  <c r="BE218" i="10"/>
  <c r="BI217" i="10"/>
  <c r="BH217" i="10"/>
  <c r="BG217" i="10"/>
  <c r="BE217" i="10"/>
  <c r="BI216" i="10"/>
  <c r="BH216" i="10"/>
  <c r="BG216" i="10"/>
  <c r="BE216" i="10"/>
  <c r="BI215" i="10"/>
  <c r="BH215" i="10"/>
  <c r="BG215" i="10"/>
  <c r="BE215" i="10"/>
  <c r="BI214" i="10"/>
  <c r="BH214" i="10"/>
  <c r="BG214" i="10"/>
  <c r="BE214" i="10"/>
  <c r="BI213" i="10"/>
  <c r="BH213" i="10"/>
  <c r="BG213" i="10"/>
  <c r="BE213" i="10"/>
  <c r="BI212" i="10"/>
  <c r="BH212" i="10"/>
  <c r="BG212" i="10"/>
  <c r="BE212" i="10"/>
  <c r="BI211" i="10"/>
  <c r="BH211" i="10"/>
  <c r="BG211" i="10"/>
  <c r="BE211" i="10"/>
  <c r="BI210" i="10"/>
  <c r="BH210" i="10"/>
  <c r="BG210" i="10"/>
  <c r="BE210" i="10"/>
  <c r="BI209" i="10"/>
  <c r="BH209" i="10"/>
  <c r="BG209" i="10"/>
  <c r="BE209" i="10"/>
  <c r="BI208" i="10"/>
  <c r="BH208" i="10"/>
  <c r="BG208" i="10"/>
  <c r="BE208" i="10"/>
  <c r="BI207" i="10"/>
  <c r="BH207" i="10"/>
  <c r="BG207" i="10"/>
  <c r="BE207" i="10"/>
  <c r="BI206" i="10"/>
  <c r="BH206" i="10"/>
  <c r="BG206" i="10"/>
  <c r="BE206" i="10"/>
  <c r="BI205" i="10"/>
  <c r="BH205" i="10"/>
  <c r="BG205" i="10"/>
  <c r="BE205" i="10"/>
  <c r="BI204" i="10"/>
  <c r="BH204" i="10"/>
  <c r="BG204" i="10"/>
  <c r="BE204" i="10"/>
  <c r="BI203" i="10"/>
  <c r="BH203" i="10"/>
  <c r="BG203" i="10"/>
  <c r="BE203" i="10"/>
  <c r="BI202" i="10"/>
  <c r="BH202" i="10"/>
  <c r="BG202" i="10"/>
  <c r="BE202" i="10"/>
  <c r="BI201" i="10"/>
  <c r="BH201" i="10"/>
  <c r="BG201" i="10"/>
  <c r="BE201" i="10"/>
  <c r="BI200" i="10"/>
  <c r="BH200" i="10"/>
  <c r="BG200" i="10"/>
  <c r="BE200" i="10"/>
  <c r="BI199" i="10"/>
  <c r="BH199" i="10"/>
  <c r="BG199" i="10"/>
  <c r="BE199" i="10"/>
  <c r="BI198" i="10"/>
  <c r="BH198" i="10"/>
  <c r="BG198" i="10"/>
  <c r="BE198" i="10"/>
  <c r="BI197" i="10"/>
  <c r="BH197" i="10"/>
  <c r="BG197" i="10"/>
  <c r="BE197" i="10"/>
  <c r="BI196" i="10"/>
  <c r="BH196" i="10"/>
  <c r="BG196" i="10"/>
  <c r="BE196" i="10"/>
  <c r="BI195" i="10"/>
  <c r="BH195" i="10"/>
  <c r="BG195" i="10"/>
  <c r="BE195" i="10"/>
  <c r="BI194" i="10"/>
  <c r="BH194" i="10"/>
  <c r="BG194" i="10"/>
  <c r="BE194" i="10"/>
  <c r="BI193" i="10"/>
  <c r="BH193" i="10"/>
  <c r="BG193" i="10"/>
  <c r="BE193" i="10"/>
  <c r="BI192" i="10"/>
  <c r="BH192" i="10"/>
  <c r="BG192" i="10"/>
  <c r="BE192" i="10"/>
  <c r="BI191" i="10"/>
  <c r="BH191" i="10"/>
  <c r="BG191" i="10"/>
  <c r="BE191" i="10"/>
  <c r="BI190" i="10"/>
  <c r="BH190" i="10"/>
  <c r="BG190" i="10"/>
  <c r="BE190" i="10"/>
  <c r="BI189" i="10"/>
  <c r="BH189" i="10"/>
  <c r="BG189" i="10"/>
  <c r="BE189" i="10"/>
  <c r="BI188" i="10"/>
  <c r="BH188" i="10"/>
  <c r="BG188" i="10"/>
  <c r="BE188" i="10"/>
  <c r="BI187" i="10"/>
  <c r="BH187" i="10"/>
  <c r="BG187" i="10"/>
  <c r="BE187" i="10"/>
  <c r="BI186" i="10"/>
  <c r="BH186" i="10"/>
  <c r="BG186" i="10"/>
  <c r="BE186" i="10"/>
  <c r="BI185" i="10"/>
  <c r="BH185" i="10"/>
  <c r="BG185" i="10"/>
  <c r="BE185" i="10"/>
  <c r="BI184" i="10"/>
  <c r="BH184" i="10"/>
  <c r="BG184" i="10"/>
  <c r="BE184" i="10"/>
  <c r="BI183" i="10"/>
  <c r="BH183" i="10"/>
  <c r="BG183" i="10"/>
  <c r="BE183" i="10"/>
  <c r="BI182" i="10"/>
  <c r="BH182" i="10"/>
  <c r="BG182" i="10"/>
  <c r="BE182" i="10"/>
  <c r="BI181" i="10"/>
  <c r="BH181" i="10"/>
  <c r="BG181" i="10"/>
  <c r="BE181" i="10"/>
  <c r="BI180" i="10"/>
  <c r="BH180" i="10"/>
  <c r="BG180" i="10"/>
  <c r="BE180" i="10"/>
  <c r="BI179" i="10"/>
  <c r="BH179" i="10"/>
  <c r="BG179" i="10"/>
  <c r="BE179" i="10"/>
  <c r="BI178" i="10"/>
  <c r="BH178" i="10"/>
  <c r="BG178" i="10"/>
  <c r="BE178" i="10"/>
  <c r="BI177" i="10"/>
  <c r="BH177" i="10"/>
  <c r="BG177" i="10"/>
  <c r="BE177" i="10"/>
  <c r="BI176" i="10"/>
  <c r="BH176" i="10"/>
  <c r="BG176" i="10"/>
  <c r="BE176" i="10"/>
  <c r="BI175" i="10"/>
  <c r="BH175" i="10"/>
  <c r="BG175" i="10"/>
  <c r="BE175" i="10"/>
  <c r="BI174" i="10"/>
  <c r="BH174" i="10"/>
  <c r="BG174" i="10"/>
  <c r="BE174" i="10"/>
  <c r="BI173" i="10"/>
  <c r="BH173" i="10"/>
  <c r="BG173" i="10"/>
  <c r="BE173" i="10"/>
  <c r="BI172" i="10"/>
  <c r="BH172" i="10"/>
  <c r="BG172" i="10"/>
  <c r="BE172" i="10"/>
  <c r="BI171" i="10"/>
  <c r="BH171" i="10"/>
  <c r="BG171" i="10"/>
  <c r="BE171" i="10"/>
  <c r="BI170" i="10"/>
  <c r="BH170" i="10"/>
  <c r="BG170" i="10"/>
  <c r="BE170" i="10"/>
  <c r="BI169" i="10"/>
  <c r="BH169" i="10"/>
  <c r="BG169" i="10"/>
  <c r="BE169" i="10"/>
  <c r="BI168" i="10"/>
  <c r="BH168" i="10"/>
  <c r="BG168" i="10"/>
  <c r="BE168" i="10"/>
  <c r="BI167" i="10"/>
  <c r="BH167" i="10"/>
  <c r="BG167" i="10"/>
  <c r="BE167" i="10"/>
  <c r="BI166" i="10"/>
  <c r="BH166" i="10"/>
  <c r="BG166" i="10"/>
  <c r="BE166" i="10"/>
  <c r="BI165" i="10"/>
  <c r="BH165" i="10"/>
  <c r="BG165" i="10"/>
  <c r="BE165" i="10"/>
  <c r="BI164" i="10"/>
  <c r="BH164" i="10"/>
  <c r="BG164" i="10"/>
  <c r="BE164" i="10"/>
  <c r="BI163" i="10"/>
  <c r="BH163" i="10"/>
  <c r="BG163" i="10"/>
  <c r="BE163" i="10"/>
  <c r="BI162" i="10"/>
  <c r="BH162" i="10"/>
  <c r="BG162" i="10"/>
  <c r="BE162" i="10"/>
  <c r="BI161" i="10"/>
  <c r="BH161" i="10"/>
  <c r="BG161" i="10"/>
  <c r="BE161" i="10"/>
  <c r="BI160" i="10"/>
  <c r="BH160" i="10"/>
  <c r="BG160" i="10"/>
  <c r="BE160" i="10"/>
  <c r="BI159" i="10"/>
  <c r="BH159" i="10"/>
  <c r="BG159" i="10"/>
  <c r="BE159" i="10"/>
  <c r="BI158" i="10"/>
  <c r="BH158" i="10"/>
  <c r="BG158" i="10"/>
  <c r="BE158" i="10"/>
  <c r="BI157" i="10"/>
  <c r="BH157" i="10"/>
  <c r="BG157" i="10"/>
  <c r="BE157" i="10"/>
  <c r="BI156" i="10"/>
  <c r="BH156" i="10"/>
  <c r="BG156" i="10"/>
  <c r="BE156" i="10"/>
  <c r="BI155" i="10"/>
  <c r="BH155" i="10"/>
  <c r="BG155" i="10"/>
  <c r="BE155" i="10"/>
  <c r="BI154" i="10"/>
  <c r="BH154" i="10"/>
  <c r="BG154" i="10"/>
  <c r="BE154" i="10"/>
  <c r="BI153" i="10"/>
  <c r="BH153" i="10"/>
  <c r="BG153" i="10"/>
  <c r="BE153" i="10"/>
  <c r="BI152" i="10"/>
  <c r="BH152" i="10"/>
  <c r="BG152" i="10"/>
  <c r="BE152" i="10"/>
  <c r="BI151" i="10"/>
  <c r="BH151" i="10"/>
  <c r="BG151" i="10"/>
  <c r="BE151" i="10"/>
  <c r="BI150" i="10"/>
  <c r="BH150" i="10"/>
  <c r="BG150" i="10"/>
  <c r="BE150" i="10"/>
  <c r="BI149" i="10"/>
  <c r="BH149" i="10"/>
  <c r="BG149" i="10"/>
  <c r="BE149" i="10"/>
  <c r="BI148" i="10"/>
  <c r="BH148" i="10"/>
  <c r="BG148" i="10"/>
  <c r="BE148" i="10"/>
  <c r="BI147" i="10"/>
  <c r="BH147" i="10"/>
  <c r="BG147" i="10"/>
  <c r="BE147" i="10"/>
  <c r="BI146" i="10"/>
  <c r="BH146" i="10"/>
  <c r="BG146" i="10"/>
  <c r="BE146" i="10"/>
  <c r="BI145" i="10"/>
  <c r="BH145" i="10"/>
  <c r="BG145" i="10"/>
  <c r="BE145" i="10"/>
  <c r="BI144" i="10"/>
  <c r="BH144" i="10"/>
  <c r="BG144" i="10"/>
  <c r="BE144" i="10"/>
  <c r="BI143" i="10"/>
  <c r="BH143" i="10"/>
  <c r="BG143" i="10"/>
  <c r="BE143" i="10"/>
  <c r="BI142" i="10"/>
  <c r="BH142" i="10"/>
  <c r="BG142" i="10"/>
  <c r="BE142" i="10"/>
  <c r="BI141" i="10"/>
  <c r="BH141" i="10"/>
  <c r="BG141" i="10"/>
  <c r="BE141" i="10"/>
  <c r="BI140" i="10"/>
  <c r="BH140" i="10"/>
  <c r="BG140" i="10"/>
  <c r="BE140" i="10"/>
  <c r="BI139" i="10"/>
  <c r="BH139" i="10"/>
  <c r="BG139" i="10"/>
  <c r="BE139" i="10"/>
  <c r="BI138" i="10"/>
  <c r="BH138" i="10"/>
  <c r="BG138" i="10"/>
  <c r="BE138" i="10"/>
  <c r="BI137" i="10"/>
  <c r="BH137" i="10"/>
  <c r="BG137" i="10"/>
  <c r="BE137" i="10"/>
  <c r="BI136" i="10"/>
  <c r="BH136" i="10"/>
  <c r="BG136" i="10"/>
  <c r="BE136" i="10"/>
  <c r="BI135" i="10"/>
  <c r="BH135" i="10"/>
  <c r="BG135" i="10"/>
  <c r="BE135" i="10"/>
  <c r="BI134" i="10"/>
  <c r="BH134" i="10"/>
  <c r="BG134" i="10"/>
  <c r="BE134" i="10"/>
  <c r="F128" i="10"/>
  <c r="F127" i="10"/>
  <c r="F125" i="10"/>
  <c r="E123" i="10"/>
  <c r="F96" i="10"/>
  <c r="F95" i="10"/>
  <c r="F93" i="10"/>
  <c r="E91" i="10"/>
  <c r="J125" i="10"/>
  <c r="E7" i="10"/>
  <c r="E85" i="10"/>
  <c r="BI249" i="9"/>
  <c r="BH249" i="9"/>
  <c r="BG249" i="9"/>
  <c r="BE249" i="9"/>
  <c r="BI247" i="9"/>
  <c r="BH247" i="9"/>
  <c r="BG247" i="9"/>
  <c r="BE247" i="9"/>
  <c r="BI246" i="9"/>
  <c r="BH246" i="9"/>
  <c r="BG246" i="9"/>
  <c r="BE246" i="9"/>
  <c r="BI245" i="9"/>
  <c r="BH245" i="9"/>
  <c r="BG245" i="9"/>
  <c r="BE245" i="9"/>
  <c r="BI244" i="9"/>
  <c r="BH244" i="9"/>
  <c r="BG244" i="9"/>
  <c r="BE244" i="9"/>
  <c r="BI243" i="9"/>
  <c r="BH243" i="9"/>
  <c r="BG243" i="9"/>
  <c r="BE243" i="9"/>
  <c r="BI242" i="9"/>
  <c r="BH242" i="9"/>
  <c r="BG242" i="9"/>
  <c r="BE242" i="9"/>
  <c r="BI240" i="9"/>
  <c r="BH240" i="9"/>
  <c r="BG240" i="9"/>
  <c r="BE240" i="9"/>
  <c r="BI239" i="9"/>
  <c r="BH239" i="9"/>
  <c r="BG239" i="9"/>
  <c r="BE239" i="9"/>
  <c r="BI238" i="9"/>
  <c r="BH238" i="9"/>
  <c r="BG238" i="9"/>
  <c r="BE238" i="9"/>
  <c r="BI237" i="9"/>
  <c r="BH237" i="9"/>
  <c r="BG237" i="9"/>
  <c r="BE237" i="9"/>
  <c r="BI236" i="9"/>
  <c r="BH236" i="9"/>
  <c r="BG236" i="9"/>
  <c r="BE236" i="9"/>
  <c r="BI235" i="9"/>
  <c r="BH235" i="9"/>
  <c r="BG235" i="9"/>
  <c r="BE235" i="9"/>
  <c r="BI234" i="9"/>
  <c r="BH234" i="9"/>
  <c r="BG234" i="9"/>
  <c r="BE234" i="9"/>
  <c r="BI233" i="9"/>
  <c r="BH233" i="9"/>
  <c r="BG233" i="9"/>
  <c r="BE233" i="9"/>
  <c r="BI232" i="9"/>
  <c r="BH232" i="9"/>
  <c r="BG232" i="9"/>
  <c r="BE232" i="9"/>
  <c r="BI231" i="9"/>
  <c r="BH231" i="9"/>
  <c r="BG231" i="9"/>
  <c r="BE231" i="9"/>
  <c r="BI230" i="9"/>
  <c r="BH230" i="9"/>
  <c r="BG230" i="9"/>
  <c r="BE230" i="9"/>
  <c r="BI229" i="9"/>
  <c r="BH229" i="9"/>
  <c r="BG229" i="9"/>
  <c r="BE229" i="9"/>
  <c r="BI228" i="9"/>
  <c r="BH228" i="9"/>
  <c r="BG228" i="9"/>
  <c r="BE228" i="9"/>
  <c r="BI227" i="9"/>
  <c r="BH227" i="9"/>
  <c r="BG227" i="9"/>
  <c r="BE227" i="9"/>
  <c r="BI226" i="9"/>
  <c r="BH226" i="9"/>
  <c r="BG226" i="9"/>
  <c r="BE226" i="9"/>
  <c r="BI225" i="9"/>
  <c r="BH225" i="9"/>
  <c r="BG225" i="9"/>
  <c r="BE225" i="9"/>
  <c r="BI224" i="9"/>
  <c r="BH224" i="9"/>
  <c r="BG224" i="9"/>
  <c r="BE224" i="9"/>
  <c r="BI223" i="9"/>
  <c r="BH223" i="9"/>
  <c r="BG223" i="9"/>
  <c r="BE223" i="9"/>
  <c r="BI222" i="9"/>
  <c r="BH222" i="9"/>
  <c r="BG222" i="9"/>
  <c r="BE222" i="9"/>
  <c r="BI221" i="9"/>
  <c r="BH221" i="9"/>
  <c r="BG221" i="9"/>
  <c r="BE221" i="9"/>
  <c r="BI220" i="9"/>
  <c r="BH220" i="9"/>
  <c r="BG220" i="9"/>
  <c r="BE220" i="9"/>
  <c r="BI217" i="9"/>
  <c r="BH217" i="9"/>
  <c r="BG217" i="9"/>
  <c r="BE217" i="9"/>
  <c r="BI216" i="9"/>
  <c r="BH216" i="9"/>
  <c r="BG216" i="9"/>
  <c r="BE216" i="9"/>
  <c r="BI214" i="9"/>
  <c r="BH214" i="9"/>
  <c r="BG214" i="9"/>
  <c r="BE214" i="9"/>
  <c r="BI213" i="9"/>
  <c r="BH213" i="9"/>
  <c r="BG213" i="9"/>
  <c r="BE213" i="9"/>
  <c r="BI211" i="9"/>
  <c r="BH211" i="9"/>
  <c r="BG211" i="9"/>
  <c r="BE211" i="9"/>
  <c r="BI210" i="9"/>
  <c r="BH210" i="9"/>
  <c r="BG210" i="9"/>
  <c r="BE210" i="9"/>
  <c r="BI209" i="9"/>
  <c r="BH209" i="9"/>
  <c r="BG209" i="9"/>
  <c r="BE209" i="9"/>
  <c r="BI208" i="9"/>
  <c r="BH208" i="9"/>
  <c r="BG208" i="9"/>
  <c r="BE208" i="9"/>
  <c r="BI207" i="9"/>
  <c r="BH207" i="9"/>
  <c r="BG207" i="9"/>
  <c r="BE207" i="9"/>
  <c r="BI206" i="9"/>
  <c r="BH206" i="9"/>
  <c r="BG206" i="9"/>
  <c r="BE206" i="9"/>
  <c r="BI205" i="9"/>
  <c r="BH205" i="9"/>
  <c r="BG205" i="9"/>
  <c r="BE205" i="9"/>
  <c r="BI204" i="9"/>
  <c r="BH204" i="9"/>
  <c r="BG204" i="9"/>
  <c r="BE204" i="9"/>
  <c r="BI203" i="9"/>
  <c r="BH203" i="9"/>
  <c r="BG203" i="9"/>
  <c r="BE203" i="9"/>
  <c r="BI202" i="9"/>
  <c r="BH202" i="9"/>
  <c r="BG202" i="9"/>
  <c r="BE202" i="9"/>
  <c r="BI201" i="9"/>
  <c r="BH201" i="9"/>
  <c r="BG201" i="9"/>
  <c r="BE201" i="9"/>
  <c r="BI200" i="9"/>
  <c r="BH200" i="9"/>
  <c r="BG200" i="9"/>
  <c r="BE200" i="9"/>
  <c r="BI199" i="9"/>
  <c r="BH199" i="9"/>
  <c r="BG199" i="9"/>
  <c r="BE199" i="9"/>
  <c r="BI198" i="9"/>
  <c r="BH198" i="9"/>
  <c r="BG198" i="9"/>
  <c r="BE198" i="9"/>
  <c r="BI197" i="9"/>
  <c r="BH197" i="9"/>
  <c r="BG197" i="9"/>
  <c r="BE197" i="9"/>
  <c r="BI196" i="9"/>
  <c r="BH196" i="9"/>
  <c r="BG196" i="9"/>
  <c r="BE196" i="9"/>
  <c r="BI195" i="9"/>
  <c r="BH195" i="9"/>
  <c r="BG195" i="9"/>
  <c r="BE195" i="9"/>
  <c r="BI194" i="9"/>
  <c r="BH194" i="9"/>
  <c r="BG194" i="9"/>
  <c r="BE194" i="9"/>
  <c r="BI193" i="9"/>
  <c r="BH193" i="9"/>
  <c r="BG193" i="9"/>
  <c r="BE193" i="9"/>
  <c r="BI192" i="9"/>
  <c r="BH192" i="9"/>
  <c r="BG192" i="9"/>
  <c r="BE192" i="9"/>
  <c r="BI191" i="9"/>
  <c r="BH191" i="9"/>
  <c r="BG191" i="9"/>
  <c r="BE191" i="9"/>
  <c r="BI188" i="9"/>
  <c r="BH188" i="9"/>
  <c r="BG188" i="9"/>
  <c r="BE188" i="9"/>
  <c r="BI187" i="9"/>
  <c r="BH187" i="9"/>
  <c r="BG187" i="9"/>
  <c r="BE187" i="9"/>
  <c r="BI186" i="9"/>
  <c r="BH186" i="9"/>
  <c r="BG186" i="9"/>
  <c r="BE186" i="9"/>
  <c r="BI184" i="9"/>
  <c r="BH184" i="9"/>
  <c r="BG184" i="9"/>
  <c r="BE184" i="9"/>
  <c r="BI183" i="9"/>
  <c r="BH183" i="9"/>
  <c r="BG183" i="9"/>
  <c r="BE183" i="9"/>
  <c r="BI182" i="9"/>
  <c r="BH182" i="9"/>
  <c r="BG182" i="9"/>
  <c r="BE182" i="9"/>
  <c r="BI181" i="9"/>
  <c r="BH181" i="9"/>
  <c r="BG181" i="9"/>
  <c r="BE181" i="9"/>
  <c r="BI180" i="9"/>
  <c r="BH180" i="9"/>
  <c r="BG180" i="9"/>
  <c r="BE180" i="9"/>
  <c r="BI179" i="9"/>
  <c r="BH179" i="9"/>
  <c r="BG179" i="9"/>
  <c r="BE179" i="9"/>
  <c r="BI178" i="9"/>
  <c r="BH178" i="9"/>
  <c r="BG178" i="9"/>
  <c r="BE178" i="9"/>
  <c r="BI177" i="9"/>
  <c r="BH177" i="9"/>
  <c r="BG177" i="9"/>
  <c r="BE177" i="9"/>
  <c r="BI176" i="9"/>
  <c r="BH176" i="9"/>
  <c r="BG176" i="9"/>
  <c r="BE176" i="9"/>
  <c r="BI175" i="9"/>
  <c r="BH175" i="9"/>
  <c r="BG175" i="9"/>
  <c r="BE175" i="9"/>
  <c r="BI174" i="9"/>
  <c r="BH174" i="9"/>
  <c r="BG174" i="9"/>
  <c r="BE174" i="9"/>
  <c r="BI173" i="9"/>
  <c r="BH173" i="9"/>
  <c r="BG173" i="9"/>
  <c r="BE173" i="9"/>
  <c r="BI172" i="9"/>
  <c r="BH172" i="9"/>
  <c r="BG172" i="9"/>
  <c r="BE172" i="9"/>
  <c r="BI171" i="9"/>
  <c r="BH171" i="9"/>
  <c r="BG171" i="9"/>
  <c r="BE171" i="9"/>
  <c r="BI170" i="9"/>
  <c r="BH170" i="9"/>
  <c r="BG170" i="9"/>
  <c r="BE170" i="9"/>
  <c r="BI169" i="9"/>
  <c r="BH169" i="9"/>
  <c r="BG169" i="9"/>
  <c r="BE169" i="9"/>
  <c r="BI167" i="9"/>
  <c r="BH167" i="9"/>
  <c r="BG167" i="9"/>
  <c r="BE167" i="9"/>
  <c r="BI166" i="9"/>
  <c r="BH166" i="9"/>
  <c r="BG166" i="9"/>
  <c r="BE166" i="9"/>
  <c r="BI165" i="9"/>
  <c r="BH165" i="9"/>
  <c r="BG165" i="9"/>
  <c r="BE165" i="9"/>
  <c r="BI164" i="9"/>
  <c r="BH164" i="9"/>
  <c r="BG164" i="9"/>
  <c r="BE164" i="9"/>
  <c r="BI162" i="9"/>
  <c r="BH162" i="9"/>
  <c r="BG162" i="9"/>
  <c r="BE162" i="9"/>
  <c r="BI161" i="9"/>
  <c r="BH161" i="9"/>
  <c r="BG161" i="9"/>
  <c r="BE161" i="9"/>
  <c r="BI159" i="9"/>
  <c r="BH159" i="9"/>
  <c r="BG159" i="9"/>
  <c r="BE159" i="9"/>
  <c r="BI158" i="9"/>
  <c r="BH158" i="9"/>
  <c r="BG158" i="9"/>
  <c r="BE158" i="9"/>
  <c r="BI157" i="9"/>
  <c r="BH157" i="9"/>
  <c r="BG157" i="9"/>
  <c r="BE157" i="9"/>
  <c r="BI156" i="9"/>
  <c r="BH156" i="9"/>
  <c r="BG156" i="9"/>
  <c r="BE156" i="9"/>
  <c r="BI155" i="9"/>
  <c r="BH155" i="9"/>
  <c r="BG155" i="9"/>
  <c r="BE155" i="9"/>
  <c r="BI154" i="9"/>
  <c r="BH154" i="9"/>
  <c r="BG154" i="9"/>
  <c r="BE154" i="9"/>
  <c r="BI153" i="9"/>
  <c r="BH153" i="9"/>
  <c r="BG153" i="9"/>
  <c r="BE153" i="9"/>
  <c r="BI152" i="9"/>
  <c r="BH152" i="9"/>
  <c r="BG152" i="9"/>
  <c r="BE152" i="9"/>
  <c r="BI151" i="9"/>
  <c r="BH151" i="9"/>
  <c r="BG151" i="9"/>
  <c r="BE151" i="9"/>
  <c r="BI150" i="9"/>
  <c r="BH150" i="9"/>
  <c r="BG150" i="9"/>
  <c r="BE150" i="9"/>
  <c r="BI149" i="9"/>
  <c r="BH149" i="9"/>
  <c r="BG149" i="9"/>
  <c r="BE149" i="9"/>
  <c r="BI148" i="9"/>
  <c r="BH148" i="9"/>
  <c r="BG148" i="9"/>
  <c r="BE148" i="9"/>
  <c r="BI147" i="9"/>
  <c r="BH147" i="9"/>
  <c r="BG147" i="9"/>
  <c r="BE147" i="9"/>
  <c r="BI146" i="9"/>
  <c r="BH146" i="9"/>
  <c r="BG146" i="9"/>
  <c r="BE146" i="9"/>
  <c r="BI145" i="9"/>
  <c r="BH145" i="9"/>
  <c r="BG145" i="9"/>
  <c r="BE145" i="9"/>
  <c r="F138" i="9"/>
  <c r="F136" i="9"/>
  <c r="E134" i="9"/>
  <c r="F95" i="9"/>
  <c r="F93" i="9"/>
  <c r="E91" i="9"/>
  <c r="J136" i="9"/>
  <c r="E7" i="9"/>
  <c r="E85" i="9"/>
  <c r="BI180" i="8"/>
  <c r="BH180" i="8"/>
  <c r="BG180" i="8"/>
  <c r="BE180" i="8"/>
  <c r="BI178" i="8"/>
  <c r="BH178" i="8"/>
  <c r="BG178" i="8"/>
  <c r="BE178" i="8"/>
  <c r="BI177" i="8"/>
  <c r="BH177" i="8"/>
  <c r="BG177" i="8"/>
  <c r="BE177" i="8"/>
  <c r="BI176" i="8"/>
  <c r="BH176" i="8"/>
  <c r="BG176" i="8"/>
  <c r="BE176" i="8"/>
  <c r="BI175" i="8"/>
  <c r="BH175" i="8"/>
  <c r="BG175" i="8"/>
  <c r="BE175" i="8"/>
  <c r="BI174" i="8"/>
  <c r="BH174" i="8"/>
  <c r="BG174" i="8"/>
  <c r="BE174" i="8"/>
  <c r="BI173" i="8"/>
  <c r="BH173" i="8"/>
  <c r="BG173" i="8"/>
  <c r="BE173" i="8"/>
  <c r="BI172" i="8"/>
  <c r="BH172" i="8"/>
  <c r="BG172" i="8"/>
  <c r="BE172" i="8"/>
  <c r="BI171" i="8"/>
  <c r="BH171" i="8"/>
  <c r="BG171" i="8"/>
  <c r="BE171" i="8"/>
  <c r="BI170" i="8"/>
  <c r="BH170" i="8"/>
  <c r="BG170" i="8"/>
  <c r="BE170" i="8"/>
  <c r="BI168" i="8"/>
  <c r="BH168" i="8"/>
  <c r="BG168" i="8"/>
  <c r="BE168" i="8"/>
  <c r="BI167" i="8"/>
  <c r="BH167" i="8"/>
  <c r="BG167" i="8"/>
  <c r="BE167" i="8"/>
  <c r="BI166" i="8"/>
  <c r="BH166" i="8"/>
  <c r="BG166" i="8"/>
  <c r="BE166" i="8"/>
  <c r="BI165" i="8"/>
  <c r="BH165" i="8"/>
  <c r="BG165" i="8"/>
  <c r="BE165" i="8"/>
  <c r="BI163" i="8"/>
  <c r="BH163" i="8"/>
  <c r="BG163" i="8"/>
  <c r="BE163" i="8"/>
  <c r="BI162" i="8"/>
  <c r="BH162" i="8"/>
  <c r="BG162" i="8"/>
  <c r="BE162" i="8"/>
  <c r="BI161" i="8"/>
  <c r="BH161" i="8"/>
  <c r="BG161" i="8"/>
  <c r="BE161" i="8"/>
  <c r="BI160" i="8"/>
  <c r="BH160" i="8"/>
  <c r="BG160" i="8"/>
  <c r="BE160" i="8"/>
  <c r="BI159" i="8"/>
  <c r="BH159" i="8"/>
  <c r="BG159" i="8"/>
  <c r="BE159" i="8"/>
  <c r="BI156" i="8"/>
  <c r="BH156" i="8"/>
  <c r="BG156" i="8"/>
  <c r="BE156" i="8"/>
  <c r="BI154" i="8"/>
  <c r="BH154" i="8"/>
  <c r="BG154" i="8"/>
  <c r="BE154" i="8"/>
  <c r="BI153" i="8"/>
  <c r="BH153" i="8"/>
  <c r="BG153" i="8"/>
  <c r="BE153" i="8"/>
  <c r="BI152" i="8"/>
  <c r="BH152" i="8"/>
  <c r="BG152" i="8"/>
  <c r="BE152" i="8"/>
  <c r="BI151" i="8"/>
  <c r="BH151" i="8"/>
  <c r="BG151" i="8"/>
  <c r="BE151" i="8"/>
  <c r="BI150" i="8"/>
  <c r="BH150" i="8"/>
  <c r="BG150" i="8"/>
  <c r="BE150" i="8"/>
  <c r="BI149" i="8"/>
  <c r="BH149" i="8"/>
  <c r="BG149" i="8"/>
  <c r="BE149" i="8"/>
  <c r="BI148" i="8"/>
  <c r="BH148" i="8"/>
  <c r="BG148" i="8"/>
  <c r="BE148" i="8"/>
  <c r="BI147" i="8"/>
  <c r="BH147" i="8"/>
  <c r="BG147" i="8"/>
  <c r="BE147" i="8"/>
  <c r="BI146" i="8"/>
  <c r="BH146" i="8"/>
  <c r="BG146" i="8"/>
  <c r="BE146" i="8"/>
  <c r="BI145" i="8"/>
  <c r="BH145" i="8"/>
  <c r="BG145" i="8"/>
  <c r="BE145" i="8"/>
  <c r="BI144" i="8"/>
  <c r="BH144" i="8"/>
  <c r="BG144" i="8"/>
  <c r="BE144" i="8"/>
  <c r="BI143" i="8"/>
  <c r="BH143" i="8"/>
  <c r="BG143" i="8"/>
  <c r="BE143" i="8"/>
  <c r="BI142" i="8"/>
  <c r="BH142" i="8"/>
  <c r="BG142" i="8"/>
  <c r="BE142" i="8"/>
  <c r="BI140" i="8"/>
  <c r="BH140" i="8"/>
  <c r="BG140" i="8"/>
  <c r="BE140" i="8"/>
  <c r="F134" i="8"/>
  <c r="F133" i="8"/>
  <c r="F131" i="8"/>
  <c r="E129" i="8"/>
  <c r="F96" i="8"/>
  <c r="F95" i="8"/>
  <c r="F93" i="8"/>
  <c r="E91" i="8"/>
  <c r="J131" i="8"/>
  <c r="E7" i="8"/>
  <c r="E85" i="8"/>
  <c r="BI336" i="7"/>
  <c r="BH336" i="7"/>
  <c r="BG336" i="7"/>
  <c r="BE336" i="7"/>
  <c r="BI334" i="7"/>
  <c r="BH334" i="7"/>
  <c r="BG334" i="7"/>
  <c r="BE334" i="7"/>
  <c r="BI333" i="7"/>
  <c r="BH333" i="7"/>
  <c r="BG333" i="7"/>
  <c r="BE333" i="7"/>
  <c r="BI331" i="7"/>
  <c r="BH331" i="7"/>
  <c r="BG331" i="7"/>
  <c r="BE331" i="7"/>
  <c r="BI330" i="7"/>
  <c r="BH330" i="7"/>
  <c r="BG330" i="7"/>
  <c r="BE330" i="7"/>
  <c r="BI329" i="7"/>
  <c r="BH329" i="7"/>
  <c r="BG329" i="7"/>
  <c r="BE329" i="7"/>
  <c r="BI328" i="7"/>
  <c r="BH328" i="7"/>
  <c r="BG328" i="7"/>
  <c r="BE328" i="7"/>
  <c r="BI327" i="7"/>
  <c r="BH327" i="7"/>
  <c r="BG327" i="7"/>
  <c r="BE327" i="7"/>
  <c r="BI325" i="7"/>
  <c r="BH325" i="7"/>
  <c r="BG325" i="7"/>
  <c r="BE325" i="7"/>
  <c r="BI324" i="7"/>
  <c r="BH324" i="7"/>
  <c r="BG324" i="7"/>
  <c r="BE324" i="7"/>
  <c r="BI323" i="7"/>
  <c r="BH323" i="7"/>
  <c r="BG323" i="7"/>
  <c r="BE323" i="7"/>
  <c r="BI322" i="7"/>
  <c r="BH322" i="7"/>
  <c r="BG322" i="7"/>
  <c r="BE322" i="7"/>
  <c r="BI321" i="7"/>
  <c r="BH321" i="7"/>
  <c r="BG321" i="7"/>
  <c r="BE321" i="7"/>
  <c r="BI319" i="7"/>
  <c r="BH319" i="7"/>
  <c r="BG319" i="7"/>
  <c r="BE319" i="7"/>
  <c r="BI318" i="7"/>
  <c r="BH318" i="7"/>
  <c r="BG318" i="7"/>
  <c r="BE318" i="7"/>
  <c r="BI317" i="7"/>
  <c r="BH317" i="7"/>
  <c r="BG317" i="7"/>
  <c r="BE317" i="7"/>
  <c r="BI316" i="7"/>
  <c r="BH316" i="7"/>
  <c r="BG316" i="7"/>
  <c r="BE316" i="7"/>
  <c r="BI315" i="7"/>
  <c r="BH315" i="7"/>
  <c r="BG315" i="7"/>
  <c r="BE315" i="7"/>
  <c r="BI314" i="7"/>
  <c r="BH314" i="7"/>
  <c r="BG314" i="7"/>
  <c r="BE314" i="7"/>
  <c r="BI313" i="7"/>
  <c r="BH313" i="7"/>
  <c r="BG313" i="7"/>
  <c r="BE313" i="7"/>
  <c r="BI312" i="7"/>
  <c r="BH312" i="7"/>
  <c r="BG312" i="7"/>
  <c r="BE312" i="7"/>
  <c r="BI311" i="7"/>
  <c r="BH311" i="7"/>
  <c r="BG311" i="7"/>
  <c r="BE311" i="7"/>
  <c r="BI310" i="7"/>
  <c r="BH310" i="7"/>
  <c r="BG310" i="7"/>
  <c r="BE310" i="7"/>
  <c r="BI309" i="7"/>
  <c r="BH309" i="7"/>
  <c r="BG309" i="7"/>
  <c r="BE309" i="7"/>
  <c r="BI308" i="7"/>
  <c r="BH308" i="7"/>
  <c r="BG308" i="7"/>
  <c r="BE308" i="7"/>
  <c r="BI307" i="7"/>
  <c r="BH307" i="7"/>
  <c r="BG307" i="7"/>
  <c r="BE307" i="7"/>
  <c r="BI306" i="7"/>
  <c r="BH306" i="7"/>
  <c r="BG306" i="7"/>
  <c r="BE306" i="7"/>
  <c r="BI305" i="7"/>
  <c r="BH305" i="7"/>
  <c r="BG305" i="7"/>
  <c r="BE305" i="7"/>
  <c r="BI304" i="7"/>
  <c r="BH304" i="7"/>
  <c r="BG304" i="7"/>
  <c r="BE304" i="7"/>
  <c r="BI303" i="7"/>
  <c r="BH303" i="7"/>
  <c r="BG303" i="7"/>
  <c r="BE303" i="7"/>
  <c r="BI302" i="7"/>
  <c r="BH302" i="7"/>
  <c r="BG302" i="7"/>
  <c r="BE302" i="7"/>
  <c r="BI301" i="7"/>
  <c r="BH301" i="7"/>
  <c r="BG301" i="7"/>
  <c r="BE301" i="7"/>
  <c r="BI300" i="7"/>
  <c r="BH300" i="7"/>
  <c r="BG300" i="7"/>
  <c r="BE300" i="7"/>
  <c r="BI299" i="7"/>
  <c r="BH299" i="7"/>
  <c r="BG299" i="7"/>
  <c r="BE299" i="7"/>
  <c r="BI298" i="7"/>
  <c r="BH298" i="7"/>
  <c r="BG298" i="7"/>
  <c r="BE298" i="7"/>
  <c r="BI297" i="7"/>
  <c r="BH297" i="7"/>
  <c r="BG297" i="7"/>
  <c r="BE297" i="7"/>
  <c r="BI296" i="7"/>
  <c r="BH296" i="7"/>
  <c r="BG296" i="7"/>
  <c r="BE296" i="7"/>
  <c r="BI295" i="7"/>
  <c r="BH295" i="7"/>
  <c r="BG295" i="7"/>
  <c r="BE295" i="7"/>
  <c r="BI294" i="7"/>
  <c r="BH294" i="7"/>
  <c r="BG294" i="7"/>
  <c r="BE294" i="7"/>
  <c r="BI293" i="7"/>
  <c r="BH293" i="7"/>
  <c r="BG293" i="7"/>
  <c r="BE293" i="7"/>
  <c r="BI292" i="7"/>
  <c r="BH292" i="7"/>
  <c r="BG292" i="7"/>
  <c r="BE292" i="7"/>
  <c r="BI291" i="7"/>
  <c r="BH291" i="7"/>
  <c r="BG291" i="7"/>
  <c r="BE291" i="7"/>
  <c r="BI290" i="7"/>
  <c r="BH290" i="7"/>
  <c r="BG290" i="7"/>
  <c r="BE290" i="7"/>
  <c r="BI289" i="7"/>
  <c r="BH289" i="7"/>
  <c r="BG289" i="7"/>
  <c r="BE289" i="7"/>
  <c r="BI288" i="7"/>
  <c r="BH288" i="7"/>
  <c r="BG288" i="7"/>
  <c r="BE288" i="7"/>
  <c r="BI287" i="7"/>
  <c r="BH287" i="7"/>
  <c r="BG287" i="7"/>
  <c r="BE287" i="7"/>
  <c r="BI286" i="7"/>
  <c r="BH286" i="7"/>
  <c r="BG286" i="7"/>
  <c r="BE286" i="7"/>
  <c r="BI285" i="7"/>
  <c r="BH285" i="7"/>
  <c r="BG285" i="7"/>
  <c r="BE285" i="7"/>
  <c r="BI284" i="7"/>
  <c r="BH284" i="7"/>
  <c r="BG284" i="7"/>
  <c r="BE284" i="7"/>
  <c r="BI283" i="7"/>
  <c r="BH283" i="7"/>
  <c r="BG283" i="7"/>
  <c r="BE283" i="7"/>
  <c r="BI281" i="7"/>
  <c r="BH281" i="7"/>
  <c r="BG281" i="7"/>
  <c r="BE281" i="7"/>
  <c r="BI280" i="7"/>
  <c r="BH280" i="7"/>
  <c r="BG280" i="7"/>
  <c r="BE280" i="7"/>
  <c r="BI279" i="7"/>
  <c r="BH279" i="7"/>
  <c r="BG279" i="7"/>
  <c r="BE279" i="7"/>
  <c r="BI278" i="7"/>
  <c r="BH278" i="7"/>
  <c r="BG278" i="7"/>
  <c r="BE278" i="7"/>
  <c r="BI277" i="7"/>
  <c r="BH277" i="7"/>
  <c r="BG277" i="7"/>
  <c r="BE277" i="7"/>
  <c r="BI276" i="7"/>
  <c r="BH276" i="7"/>
  <c r="BG276" i="7"/>
  <c r="BE276" i="7"/>
  <c r="BI275" i="7"/>
  <c r="BH275" i="7"/>
  <c r="BG275" i="7"/>
  <c r="BE275" i="7"/>
  <c r="BI274" i="7"/>
  <c r="BH274" i="7"/>
  <c r="BG274" i="7"/>
  <c r="BE274" i="7"/>
  <c r="BI273" i="7"/>
  <c r="BH273" i="7"/>
  <c r="BG273" i="7"/>
  <c r="BE273" i="7"/>
  <c r="BI272" i="7"/>
  <c r="BH272" i="7"/>
  <c r="BG272" i="7"/>
  <c r="BE272" i="7"/>
  <c r="BI271" i="7"/>
  <c r="BH271" i="7"/>
  <c r="BG271" i="7"/>
  <c r="BE271" i="7"/>
  <c r="BI270" i="7"/>
  <c r="BH270" i="7"/>
  <c r="BG270" i="7"/>
  <c r="BE270" i="7"/>
  <c r="BI269" i="7"/>
  <c r="BH269" i="7"/>
  <c r="BG269" i="7"/>
  <c r="BE269" i="7"/>
  <c r="BI268" i="7"/>
  <c r="BH268" i="7"/>
  <c r="BG268" i="7"/>
  <c r="BE268" i="7"/>
  <c r="BI267" i="7"/>
  <c r="BH267" i="7"/>
  <c r="BG267" i="7"/>
  <c r="BE267" i="7"/>
  <c r="BI266" i="7"/>
  <c r="BH266" i="7"/>
  <c r="BG266" i="7"/>
  <c r="BE266" i="7"/>
  <c r="BI265" i="7"/>
  <c r="BH265" i="7"/>
  <c r="BG265" i="7"/>
  <c r="BE265" i="7"/>
  <c r="BI264" i="7"/>
  <c r="BH264" i="7"/>
  <c r="BG264" i="7"/>
  <c r="BE264" i="7"/>
  <c r="BI263" i="7"/>
  <c r="BH263" i="7"/>
  <c r="BG263" i="7"/>
  <c r="BE263" i="7"/>
  <c r="BI262" i="7"/>
  <c r="BH262" i="7"/>
  <c r="BG262" i="7"/>
  <c r="BE262" i="7"/>
  <c r="BI261" i="7"/>
  <c r="BH261" i="7"/>
  <c r="BG261" i="7"/>
  <c r="BE261" i="7"/>
  <c r="BI260" i="7"/>
  <c r="BH260" i="7"/>
  <c r="BG260" i="7"/>
  <c r="BE260" i="7"/>
  <c r="BI259" i="7"/>
  <c r="BH259" i="7"/>
  <c r="BG259" i="7"/>
  <c r="BE259" i="7"/>
  <c r="BI258" i="7"/>
  <c r="BH258" i="7"/>
  <c r="BG258" i="7"/>
  <c r="BE258" i="7"/>
  <c r="BI257" i="7"/>
  <c r="BH257" i="7"/>
  <c r="BG257" i="7"/>
  <c r="BE257" i="7"/>
  <c r="BI256" i="7"/>
  <c r="BH256" i="7"/>
  <c r="BG256" i="7"/>
  <c r="BE256" i="7"/>
  <c r="BI255" i="7"/>
  <c r="BH255" i="7"/>
  <c r="BG255" i="7"/>
  <c r="BE255" i="7"/>
  <c r="BI254" i="7"/>
  <c r="BH254" i="7"/>
  <c r="BG254" i="7"/>
  <c r="BE254" i="7"/>
  <c r="BI253" i="7"/>
  <c r="BH253" i="7"/>
  <c r="BG253" i="7"/>
  <c r="BE253" i="7"/>
  <c r="BI252" i="7"/>
  <c r="BH252" i="7"/>
  <c r="BG252" i="7"/>
  <c r="BE252" i="7"/>
  <c r="BI251" i="7"/>
  <c r="BH251" i="7"/>
  <c r="BG251" i="7"/>
  <c r="BE251" i="7"/>
  <c r="BI250" i="7"/>
  <c r="BH250" i="7"/>
  <c r="BG250" i="7"/>
  <c r="BE250" i="7"/>
  <c r="BI249" i="7"/>
  <c r="BH249" i="7"/>
  <c r="BG249" i="7"/>
  <c r="BE249" i="7"/>
  <c r="BI248" i="7"/>
  <c r="BH248" i="7"/>
  <c r="BG248" i="7"/>
  <c r="BE248" i="7"/>
  <c r="BI247" i="7"/>
  <c r="BH247" i="7"/>
  <c r="BG247" i="7"/>
  <c r="BE247" i="7"/>
  <c r="BI245" i="7"/>
  <c r="BH245" i="7"/>
  <c r="BG245" i="7"/>
  <c r="BE245" i="7"/>
  <c r="BI244" i="7"/>
  <c r="BH244" i="7"/>
  <c r="BG244" i="7"/>
  <c r="BE244" i="7"/>
  <c r="BI243" i="7"/>
  <c r="BH243" i="7"/>
  <c r="BG243" i="7"/>
  <c r="BE243" i="7"/>
  <c r="BI242" i="7"/>
  <c r="BH242" i="7"/>
  <c r="BG242" i="7"/>
  <c r="BE242" i="7"/>
  <c r="BI241" i="7"/>
  <c r="BH241" i="7"/>
  <c r="BG241" i="7"/>
  <c r="BE241" i="7"/>
  <c r="BI240" i="7"/>
  <c r="BH240" i="7"/>
  <c r="BG240" i="7"/>
  <c r="BE240" i="7"/>
  <c r="BI239" i="7"/>
  <c r="BH239" i="7"/>
  <c r="BG239" i="7"/>
  <c r="BE239" i="7"/>
  <c r="BI238" i="7"/>
  <c r="BH238" i="7"/>
  <c r="BG238" i="7"/>
  <c r="BE238" i="7"/>
  <c r="BI237" i="7"/>
  <c r="BH237" i="7"/>
  <c r="BG237" i="7"/>
  <c r="BE237" i="7"/>
  <c r="BI236" i="7"/>
  <c r="BH236" i="7"/>
  <c r="BG236" i="7"/>
  <c r="BE236" i="7"/>
  <c r="BI235" i="7"/>
  <c r="BH235" i="7"/>
  <c r="BG235" i="7"/>
  <c r="BE235" i="7"/>
  <c r="BI234" i="7"/>
  <c r="BH234" i="7"/>
  <c r="BG234" i="7"/>
  <c r="BE234" i="7"/>
  <c r="BI233" i="7"/>
  <c r="BH233" i="7"/>
  <c r="BG233" i="7"/>
  <c r="BE233" i="7"/>
  <c r="BI232" i="7"/>
  <c r="BH232" i="7"/>
  <c r="BG232" i="7"/>
  <c r="BE232" i="7"/>
  <c r="BI231" i="7"/>
  <c r="BH231" i="7"/>
  <c r="BG231" i="7"/>
  <c r="BE231" i="7"/>
  <c r="BI230" i="7"/>
  <c r="BH230" i="7"/>
  <c r="BG230" i="7"/>
  <c r="BE230" i="7"/>
  <c r="BI229" i="7"/>
  <c r="BH229" i="7"/>
  <c r="BG229" i="7"/>
  <c r="BE229" i="7"/>
  <c r="BI228" i="7"/>
  <c r="BH228" i="7"/>
  <c r="BG228" i="7"/>
  <c r="BE228" i="7"/>
  <c r="BI227" i="7"/>
  <c r="BH227" i="7"/>
  <c r="BG227" i="7"/>
  <c r="BE227" i="7"/>
  <c r="BI226" i="7"/>
  <c r="BH226" i="7"/>
  <c r="BG226" i="7"/>
  <c r="BE226" i="7"/>
  <c r="BI225" i="7"/>
  <c r="BH225" i="7"/>
  <c r="BG225" i="7"/>
  <c r="BE225" i="7"/>
  <c r="BI224" i="7"/>
  <c r="BH224" i="7"/>
  <c r="BG224" i="7"/>
  <c r="BE224" i="7"/>
  <c r="BI223" i="7"/>
  <c r="BH223" i="7"/>
  <c r="BG223" i="7"/>
  <c r="BE223" i="7"/>
  <c r="BI222" i="7"/>
  <c r="BH222" i="7"/>
  <c r="BG222" i="7"/>
  <c r="BE222" i="7"/>
  <c r="BI221" i="7"/>
  <c r="BH221" i="7"/>
  <c r="BG221" i="7"/>
  <c r="BE221" i="7"/>
  <c r="BI220" i="7"/>
  <c r="BH220" i="7"/>
  <c r="BG220" i="7"/>
  <c r="BE220" i="7"/>
  <c r="BI219" i="7"/>
  <c r="BH219" i="7"/>
  <c r="BG219" i="7"/>
  <c r="BE219" i="7"/>
  <c r="BI218" i="7"/>
  <c r="BH218" i="7"/>
  <c r="BG218" i="7"/>
  <c r="BE218" i="7"/>
  <c r="BI217" i="7"/>
  <c r="BH217" i="7"/>
  <c r="BG217" i="7"/>
  <c r="BE217" i="7"/>
  <c r="BI216" i="7"/>
  <c r="BH216" i="7"/>
  <c r="BG216" i="7"/>
  <c r="BE216" i="7"/>
  <c r="BI215" i="7"/>
  <c r="BH215" i="7"/>
  <c r="BG215" i="7"/>
  <c r="BE215" i="7"/>
  <c r="BI214" i="7"/>
  <c r="BH214" i="7"/>
  <c r="BG214" i="7"/>
  <c r="BE214" i="7"/>
  <c r="BI213" i="7"/>
  <c r="BH213" i="7"/>
  <c r="BG213" i="7"/>
  <c r="BE213" i="7"/>
  <c r="BI212" i="7"/>
  <c r="BH212" i="7"/>
  <c r="BG212" i="7"/>
  <c r="BE212" i="7"/>
  <c r="BI211" i="7"/>
  <c r="BH211" i="7"/>
  <c r="BG211" i="7"/>
  <c r="BE211" i="7"/>
  <c r="BI210" i="7"/>
  <c r="BH210" i="7"/>
  <c r="BG210" i="7"/>
  <c r="BE210" i="7"/>
  <c r="BI209" i="7"/>
  <c r="BH209" i="7"/>
  <c r="BG209" i="7"/>
  <c r="BE209" i="7"/>
  <c r="BI208" i="7"/>
  <c r="BH208" i="7"/>
  <c r="BG208" i="7"/>
  <c r="BE208" i="7"/>
  <c r="BI207" i="7"/>
  <c r="BH207" i="7"/>
  <c r="BG207" i="7"/>
  <c r="BE207" i="7"/>
  <c r="BI205" i="7"/>
  <c r="BH205" i="7"/>
  <c r="BG205" i="7"/>
  <c r="BE205" i="7"/>
  <c r="BI204" i="7"/>
  <c r="BH204" i="7"/>
  <c r="BG204" i="7"/>
  <c r="BE204" i="7"/>
  <c r="BI203" i="7"/>
  <c r="BH203" i="7"/>
  <c r="BG203" i="7"/>
  <c r="BE203" i="7"/>
  <c r="BI202" i="7"/>
  <c r="BH202" i="7"/>
  <c r="BG202" i="7"/>
  <c r="BE202" i="7"/>
  <c r="BI201" i="7"/>
  <c r="BH201" i="7"/>
  <c r="BG201" i="7"/>
  <c r="BE201" i="7"/>
  <c r="BI200" i="7"/>
  <c r="BH200" i="7"/>
  <c r="BG200" i="7"/>
  <c r="BE200" i="7"/>
  <c r="BI199" i="7"/>
  <c r="BH199" i="7"/>
  <c r="BG199" i="7"/>
  <c r="BE199" i="7"/>
  <c r="BI198" i="7"/>
  <c r="BH198" i="7"/>
  <c r="BG198" i="7"/>
  <c r="BE198" i="7"/>
  <c r="BI197" i="7"/>
  <c r="BH197" i="7"/>
  <c r="BG197" i="7"/>
  <c r="BE197" i="7"/>
  <c r="BI196" i="7"/>
  <c r="BH196" i="7"/>
  <c r="BG196" i="7"/>
  <c r="BE196" i="7"/>
  <c r="BI195" i="7"/>
  <c r="BH195" i="7"/>
  <c r="BG195" i="7"/>
  <c r="BE195" i="7"/>
  <c r="BI194" i="7"/>
  <c r="BH194" i="7"/>
  <c r="BG194" i="7"/>
  <c r="BE194" i="7"/>
  <c r="BI193" i="7"/>
  <c r="BH193" i="7"/>
  <c r="BG193" i="7"/>
  <c r="BE193" i="7"/>
  <c r="BI192" i="7"/>
  <c r="BH192" i="7"/>
  <c r="BG192" i="7"/>
  <c r="BE192" i="7"/>
  <c r="BI191" i="7"/>
  <c r="BH191" i="7"/>
  <c r="BG191" i="7"/>
  <c r="BE191" i="7"/>
  <c r="BI190" i="7"/>
  <c r="BH190" i="7"/>
  <c r="BG190" i="7"/>
  <c r="BE190" i="7"/>
  <c r="BI189" i="7"/>
  <c r="BH189" i="7"/>
  <c r="BG189" i="7"/>
  <c r="BE189" i="7"/>
  <c r="BI187" i="7"/>
  <c r="BH187" i="7"/>
  <c r="BG187" i="7"/>
  <c r="BE187" i="7"/>
  <c r="BI186" i="7"/>
  <c r="BH186" i="7"/>
  <c r="BG186" i="7"/>
  <c r="BE186" i="7"/>
  <c r="BI185" i="7"/>
  <c r="BH185" i="7"/>
  <c r="BG185" i="7"/>
  <c r="BE185" i="7"/>
  <c r="BI184" i="7"/>
  <c r="BH184" i="7"/>
  <c r="BG184" i="7"/>
  <c r="BE184" i="7"/>
  <c r="BI183" i="7"/>
  <c r="BH183" i="7"/>
  <c r="BG183" i="7"/>
  <c r="BE183" i="7"/>
  <c r="BI182" i="7"/>
  <c r="BH182" i="7"/>
  <c r="BG182" i="7"/>
  <c r="BE182" i="7"/>
  <c r="BI181" i="7"/>
  <c r="BH181" i="7"/>
  <c r="BG181" i="7"/>
  <c r="BE181" i="7"/>
  <c r="BI180" i="7"/>
  <c r="BH180" i="7"/>
  <c r="BG180" i="7"/>
  <c r="BE180" i="7"/>
  <c r="BI179" i="7"/>
  <c r="BH179" i="7"/>
  <c r="BG179" i="7"/>
  <c r="BE179" i="7"/>
  <c r="BI178" i="7"/>
  <c r="BH178" i="7"/>
  <c r="BG178" i="7"/>
  <c r="BE178" i="7"/>
  <c r="BI177" i="7"/>
  <c r="BH177" i="7"/>
  <c r="BG177" i="7"/>
  <c r="BE177" i="7"/>
  <c r="BI176" i="7"/>
  <c r="BH176" i="7"/>
  <c r="BG176" i="7"/>
  <c r="BE176" i="7"/>
  <c r="BI174" i="7"/>
  <c r="BH174" i="7"/>
  <c r="BG174" i="7"/>
  <c r="BE174" i="7"/>
  <c r="BI173" i="7"/>
  <c r="BH173" i="7"/>
  <c r="BG173" i="7"/>
  <c r="BE173" i="7"/>
  <c r="BI172" i="7"/>
  <c r="BH172" i="7"/>
  <c r="BG172" i="7"/>
  <c r="BE172" i="7"/>
  <c r="BI171" i="7"/>
  <c r="BH171" i="7"/>
  <c r="BG171" i="7"/>
  <c r="BE171" i="7"/>
  <c r="BI170" i="7"/>
  <c r="BH170" i="7"/>
  <c r="BG170" i="7"/>
  <c r="BE170" i="7"/>
  <c r="BI169" i="7"/>
  <c r="BH169" i="7"/>
  <c r="BG169" i="7"/>
  <c r="BE169" i="7"/>
  <c r="BI166" i="7"/>
  <c r="BH166" i="7"/>
  <c r="BG166" i="7"/>
  <c r="BE166" i="7"/>
  <c r="BI164" i="7"/>
  <c r="BH164" i="7"/>
  <c r="BG164" i="7"/>
  <c r="BE164" i="7"/>
  <c r="BI163" i="7"/>
  <c r="BH163" i="7"/>
  <c r="BG163" i="7"/>
  <c r="BE163" i="7"/>
  <c r="BI162" i="7"/>
  <c r="BH162" i="7"/>
  <c r="BG162" i="7"/>
  <c r="BE162" i="7"/>
  <c r="BI161" i="7"/>
  <c r="BH161" i="7"/>
  <c r="BG161" i="7"/>
  <c r="BE161" i="7"/>
  <c r="BI160" i="7"/>
  <c r="BH160" i="7"/>
  <c r="BG160" i="7"/>
  <c r="BE160" i="7"/>
  <c r="BI159" i="7"/>
  <c r="BH159" i="7"/>
  <c r="BG159" i="7"/>
  <c r="BE159" i="7"/>
  <c r="BI158" i="7"/>
  <c r="BH158" i="7"/>
  <c r="BG158" i="7"/>
  <c r="BE158" i="7"/>
  <c r="BI157" i="7"/>
  <c r="BH157" i="7"/>
  <c r="BG157" i="7"/>
  <c r="BE157" i="7"/>
  <c r="BI156" i="7"/>
  <c r="BH156" i="7"/>
  <c r="BG156" i="7"/>
  <c r="BE156" i="7"/>
  <c r="BI155" i="7"/>
  <c r="BH155" i="7"/>
  <c r="BG155" i="7"/>
  <c r="BE155" i="7"/>
  <c r="BI154" i="7"/>
  <c r="BH154" i="7"/>
  <c r="BG154" i="7"/>
  <c r="BE154" i="7"/>
  <c r="BI153" i="7"/>
  <c r="BH153" i="7"/>
  <c r="BG153" i="7"/>
  <c r="BE153" i="7"/>
  <c r="BI152" i="7"/>
  <c r="BH152" i="7"/>
  <c r="BG152" i="7"/>
  <c r="BE152" i="7"/>
  <c r="BI151" i="7"/>
  <c r="BH151" i="7"/>
  <c r="BG151" i="7"/>
  <c r="BE151" i="7"/>
  <c r="BI150" i="7"/>
  <c r="BH150" i="7"/>
  <c r="BG150" i="7"/>
  <c r="BE150" i="7"/>
  <c r="BI149" i="7"/>
  <c r="BH149" i="7"/>
  <c r="BG149" i="7"/>
  <c r="BE149" i="7"/>
  <c r="BI148" i="7"/>
  <c r="BH148" i="7"/>
  <c r="BG148" i="7"/>
  <c r="BE148" i="7"/>
  <c r="BI146" i="7"/>
  <c r="BH146" i="7"/>
  <c r="BG146" i="7"/>
  <c r="BE146" i="7"/>
  <c r="F139" i="7"/>
  <c r="F137" i="7"/>
  <c r="E135" i="7"/>
  <c r="F95" i="7"/>
  <c r="F93" i="7"/>
  <c r="E91" i="7"/>
  <c r="J93" i="7"/>
  <c r="E7" i="7"/>
  <c r="E129" i="7"/>
  <c r="BI217" i="6"/>
  <c r="BH217" i="6"/>
  <c r="BG217" i="6"/>
  <c r="BE217" i="6"/>
  <c r="BI216" i="6"/>
  <c r="BH216" i="6"/>
  <c r="BG216" i="6"/>
  <c r="BE216" i="6"/>
  <c r="BI215" i="6"/>
  <c r="BH215" i="6"/>
  <c r="BG215" i="6"/>
  <c r="BE215" i="6"/>
  <c r="BI214" i="6"/>
  <c r="BH214" i="6"/>
  <c r="BG214" i="6"/>
  <c r="BE214" i="6"/>
  <c r="BI213" i="6"/>
  <c r="BH213" i="6"/>
  <c r="BG213" i="6"/>
  <c r="BE213" i="6"/>
  <c r="BI212" i="6"/>
  <c r="BH212" i="6"/>
  <c r="BG212" i="6"/>
  <c r="BE212" i="6"/>
  <c r="BI211" i="6"/>
  <c r="BH211" i="6"/>
  <c r="BG211" i="6"/>
  <c r="BE211" i="6"/>
  <c r="BI210" i="6"/>
  <c r="BH210" i="6"/>
  <c r="BG210" i="6"/>
  <c r="BE210" i="6"/>
  <c r="BI209" i="6"/>
  <c r="BH209" i="6"/>
  <c r="BG209" i="6"/>
  <c r="BE209" i="6"/>
  <c r="BI208" i="6"/>
  <c r="BH208" i="6"/>
  <c r="BG208" i="6"/>
  <c r="BE208" i="6"/>
  <c r="BI207" i="6"/>
  <c r="BH207" i="6"/>
  <c r="BG207" i="6"/>
  <c r="BE207" i="6"/>
  <c r="BI206" i="6"/>
  <c r="BH206" i="6"/>
  <c r="BG206" i="6"/>
  <c r="BE206" i="6"/>
  <c r="BI205" i="6"/>
  <c r="BH205" i="6"/>
  <c r="BG205" i="6"/>
  <c r="BE205" i="6"/>
  <c r="BI204" i="6"/>
  <c r="BH204" i="6"/>
  <c r="BG204" i="6"/>
  <c r="BE204" i="6"/>
  <c r="BI203" i="6"/>
  <c r="BH203" i="6"/>
  <c r="BG203" i="6"/>
  <c r="BE203" i="6"/>
  <c r="BI202" i="6"/>
  <c r="BH202" i="6"/>
  <c r="BG202" i="6"/>
  <c r="BE202" i="6"/>
  <c r="BI201" i="6"/>
  <c r="BH201" i="6"/>
  <c r="BG201" i="6"/>
  <c r="BE201" i="6"/>
  <c r="BI200" i="6"/>
  <c r="BH200" i="6"/>
  <c r="BG200" i="6"/>
  <c r="BE200" i="6"/>
  <c r="BI199" i="6"/>
  <c r="BH199" i="6"/>
  <c r="BG199" i="6"/>
  <c r="BE199" i="6"/>
  <c r="BI198" i="6"/>
  <c r="BH198" i="6"/>
  <c r="BG198" i="6"/>
  <c r="BE198" i="6"/>
  <c r="BI197" i="6"/>
  <c r="BH197" i="6"/>
  <c r="BG197" i="6"/>
  <c r="BE197" i="6"/>
  <c r="BI196" i="6"/>
  <c r="BH196" i="6"/>
  <c r="BG196" i="6"/>
  <c r="BE196" i="6"/>
  <c r="BI195" i="6"/>
  <c r="BH195" i="6"/>
  <c r="BG195" i="6"/>
  <c r="BE195" i="6"/>
  <c r="BI194" i="6"/>
  <c r="BH194" i="6"/>
  <c r="BG194" i="6"/>
  <c r="BE194" i="6"/>
  <c r="BI193" i="6"/>
  <c r="BH193" i="6"/>
  <c r="BG193" i="6"/>
  <c r="BE193" i="6"/>
  <c r="BI192" i="6"/>
  <c r="BH192" i="6"/>
  <c r="BG192" i="6"/>
  <c r="BE192" i="6"/>
  <c r="BI191" i="6"/>
  <c r="BH191" i="6"/>
  <c r="BG191" i="6"/>
  <c r="BE191" i="6"/>
  <c r="BI190" i="6"/>
  <c r="BH190" i="6"/>
  <c r="BG190" i="6"/>
  <c r="BE190" i="6"/>
  <c r="BI189" i="6"/>
  <c r="BH189" i="6"/>
  <c r="BG189" i="6"/>
  <c r="BE189" i="6"/>
  <c r="BI188" i="6"/>
  <c r="BH188" i="6"/>
  <c r="BG188" i="6"/>
  <c r="BE188" i="6"/>
  <c r="BI187" i="6"/>
  <c r="BH187" i="6"/>
  <c r="BG187" i="6"/>
  <c r="BE187" i="6"/>
  <c r="BI186" i="6"/>
  <c r="BH186" i="6"/>
  <c r="BG186" i="6"/>
  <c r="BE186" i="6"/>
  <c r="BI185" i="6"/>
  <c r="BH185" i="6"/>
  <c r="BG185" i="6"/>
  <c r="BE185" i="6"/>
  <c r="BI184" i="6"/>
  <c r="BH184" i="6"/>
  <c r="BG184" i="6"/>
  <c r="BE184" i="6"/>
  <c r="BI183" i="6"/>
  <c r="BH183" i="6"/>
  <c r="BG183" i="6"/>
  <c r="BE183" i="6"/>
  <c r="BI182" i="6"/>
  <c r="BH182" i="6"/>
  <c r="BG182" i="6"/>
  <c r="BE182" i="6"/>
  <c r="BI181" i="6"/>
  <c r="BH181" i="6"/>
  <c r="BG181" i="6"/>
  <c r="BE181" i="6"/>
  <c r="BI180" i="6"/>
  <c r="BH180" i="6"/>
  <c r="BG180" i="6"/>
  <c r="BE180" i="6"/>
  <c r="BI179" i="6"/>
  <c r="BH179" i="6"/>
  <c r="BG179" i="6"/>
  <c r="BE179" i="6"/>
  <c r="BI178" i="6"/>
  <c r="BH178" i="6"/>
  <c r="BG178" i="6"/>
  <c r="BE178" i="6"/>
  <c r="BI177" i="6"/>
  <c r="BH177" i="6"/>
  <c r="BG177" i="6"/>
  <c r="BE177" i="6"/>
  <c r="BI176" i="6"/>
  <c r="BH176" i="6"/>
  <c r="BG176" i="6"/>
  <c r="BE176" i="6"/>
  <c r="BI175" i="6"/>
  <c r="BH175" i="6"/>
  <c r="BG175" i="6"/>
  <c r="BE175" i="6"/>
  <c r="BI174" i="6"/>
  <c r="BH174" i="6"/>
  <c r="BG174" i="6"/>
  <c r="BE174" i="6"/>
  <c r="BI173" i="6"/>
  <c r="BH173" i="6"/>
  <c r="BG173" i="6"/>
  <c r="BE173" i="6"/>
  <c r="BI172" i="6"/>
  <c r="BH172" i="6"/>
  <c r="BG172" i="6"/>
  <c r="BE172" i="6"/>
  <c r="BI171" i="6"/>
  <c r="BH171" i="6"/>
  <c r="BG171" i="6"/>
  <c r="BE171" i="6"/>
  <c r="BI170" i="6"/>
  <c r="BH170" i="6"/>
  <c r="BG170" i="6"/>
  <c r="BE170" i="6"/>
  <c r="BI169" i="6"/>
  <c r="BH169" i="6"/>
  <c r="BG169" i="6"/>
  <c r="BE169" i="6"/>
  <c r="BI168" i="6"/>
  <c r="BH168" i="6"/>
  <c r="BG168" i="6"/>
  <c r="BE168" i="6"/>
  <c r="BI167" i="6"/>
  <c r="BH167" i="6"/>
  <c r="BG167" i="6"/>
  <c r="BE167" i="6"/>
  <c r="BI166" i="6"/>
  <c r="BH166" i="6"/>
  <c r="BG166" i="6"/>
  <c r="BE166" i="6"/>
  <c r="BI165" i="6"/>
  <c r="BH165" i="6"/>
  <c r="BG165" i="6"/>
  <c r="BE165" i="6"/>
  <c r="BI164" i="6"/>
  <c r="BH164" i="6"/>
  <c r="BG164" i="6"/>
  <c r="BE164" i="6"/>
  <c r="BI163" i="6"/>
  <c r="BH163" i="6"/>
  <c r="BG163" i="6"/>
  <c r="BE163" i="6"/>
  <c r="BI162" i="6"/>
  <c r="BH162" i="6"/>
  <c r="BG162" i="6"/>
  <c r="BE162" i="6"/>
  <c r="BI161" i="6"/>
  <c r="BH161" i="6"/>
  <c r="BG161" i="6"/>
  <c r="BE161" i="6"/>
  <c r="BI159" i="6"/>
  <c r="BH159" i="6"/>
  <c r="BG159" i="6"/>
  <c r="BE159" i="6"/>
  <c r="BI158" i="6"/>
  <c r="BH158" i="6"/>
  <c r="BG158" i="6"/>
  <c r="BE158" i="6"/>
  <c r="BI157" i="6"/>
  <c r="BH157" i="6"/>
  <c r="BG157" i="6"/>
  <c r="BE157" i="6"/>
  <c r="BI156" i="6"/>
  <c r="BH156" i="6"/>
  <c r="BG156" i="6"/>
  <c r="BE156" i="6"/>
  <c r="BI155" i="6"/>
  <c r="BH155" i="6"/>
  <c r="BG155" i="6"/>
  <c r="BE155" i="6"/>
  <c r="BI154" i="6"/>
  <c r="BH154" i="6"/>
  <c r="BG154" i="6"/>
  <c r="BE154" i="6"/>
  <c r="BI153" i="6"/>
  <c r="BH153" i="6"/>
  <c r="BG153" i="6"/>
  <c r="BE153" i="6"/>
  <c r="BI151" i="6"/>
  <c r="BH151" i="6"/>
  <c r="BG151" i="6"/>
  <c r="BE151" i="6"/>
  <c r="BI150" i="6"/>
  <c r="BH150" i="6"/>
  <c r="BG150" i="6"/>
  <c r="BE150" i="6"/>
  <c r="BI149" i="6"/>
  <c r="BH149" i="6"/>
  <c r="BG149" i="6"/>
  <c r="BE149" i="6"/>
  <c r="BI148" i="6"/>
  <c r="BH148" i="6"/>
  <c r="BG148" i="6"/>
  <c r="BE148" i="6"/>
  <c r="BI147" i="6"/>
  <c r="BH147" i="6"/>
  <c r="BG147" i="6"/>
  <c r="BE147" i="6"/>
  <c r="BI146" i="6"/>
  <c r="BH146" i="6"/>
  <c r="BG146" i="6"/>
  <c r="BE146" i="6"/>
  <c r="BI145" i="6"/>
  <c r="BH145" i="6"/>
  <c r="BG145" i="6"/>
  <c r="BE145" i="6"/>
  <c r="BI144" i="6"/>
  <c r="BH144" i="6"/>
  <c r="BG144" i="6"/>
  <c r="BE144" i="6"/>
  <c r="BI143" i="6"/>
  <c r="BH143" i="6"/>
  <c r="BG143" i="6"/>
  <c r="BE143" i="6"/>
  <c r="BI142" i="6"/>
  <c r="BH142" i="6"/>
  <c r="BG142" i="6"/>
  <c r="BE142" i="6"/>
  <c r="BI141" i="6"/>
  <c r="BH141" i="6"/>
  <c r="BG141" i="6"/>
  <c r="BE141" i="6"/>
  <c r="BI140" i="6"/>
  <c r="BH140" i="6"/>
  <c r="BG140" i="6"/>
  <c r="BE140" i="6"/>
  <c r="BI139" i="6"/>
  <c r="BH139" i="6"/>
  <c r="BG139" i="6"/>
  <c r="BE139" i="6"/>
  <c r="BI138" i="6"/>
  <c r="BH138" i="6"/>
  <c r="BG138" i="6"/>
  <c r="BE138" i="6"/>
  <c r="BI137" i="6"/>
  <c r="BH137" i="6"/>
  <c r="BG137" i="6"/>
  <c r="BE137" i="6"/>
  <c r="BI136" i="6"/>
  <c r="BH136" i="6"/>
  <c r="BG136" i="6"/>
  <c r="BE136" i="6"/>
  <c r="BI135" i="6"/>
  <c r="BH135" i="6"/>
  <c r="BG135" i="6"/>
  <c r="BE135" i="6"/>
  <c r="F129" i="6"/>
  <c r="F128" i="6"/>
  <c r="F126" i="6"/>
  <c r="E124" i="6"/>
  <c r="F96" i="6"/>
  <c r="F95" i="6"/>
  <c r="F93" i="6"/>
  <c r="E91" i="6"/>
  <c r="J93" i="6"/>
  <c r="E7" i="6"/>
  <c r="E118" i="6"/>
  <c r="BI1005" i="5"/>
  <c r="BH1005" i="5"/>
  <c r="BG1005" i="5"/>
  <c r="BE1005" i="5"/>
  <c r="BI997" i="5"/>
  <c r="BH997" i="5"/>
  <c r="BG997" i="5"/>
  <c r="BE997" i="5"/>
  <c r="BI991" i="5"/>
  <c r="BH991" i="5"/>
  <c r="BG991" i="5"/>
  <c r="BE991" i="5"/>
  <c r="BI914" i="5"/>
  <c r="BH914" i="5"/>
  <c r="BG914" i="5"/>
  <c r="BE914" i="5"/>
  <c r="BI906" i="5"/>
  <c r="BH906" i="5"/>
  <c r="BG906" i="5"/>
  <c r="BE906" i="5"/>
  <c r="BI891" i="5"/>
  <c r="BH891" i="5"/>
  <c r="BG891" i="5"/>
  <c r="BE891" i="5"/>
  <c r="BI889" i="5"/>
  <c r="BH889" i="5"/>
  <c r="BG889" i="5"/>
  <c r="BE889" i="5"/>
  <c r="BI861" i="5"/>
  <c r="BH861" i="5"/>
  <c r="BG861" i="5"/>
  <c r="BE861" i="5"/>
  <c r="BI843" i="5"/>
  <c r="BH843" i="5"/>
  <c r="BG843" i="5"/>
  <c r="BE843" i="5"/>
  <c r="BI829" i="5"/>
  <c r="BH829" i="5"/>
  <c r="BG829" i="5"/>
  <c r="BE829" i="5"/>
  <c r="BI816" i="5"/>
  <c r="BH816" i="5"/>
  <c r="BG816" i="5"/>
  <c r="BE816" i="5"/>
  <c r="BI803" i="5"/>
  <c r="BH803" i="5"/>
  <c r="BG803" i="5"/>
  <c r="BE803" i="5"/>
  <c r="BI801" i="5"/>
  <c r="BH801" i="5"/>
  <c r="BG801" i="5"/>
  <c r="BE801" i="5"/>
  <c r="BI797" i="5"/>
  <c r="BH797" i="5"/>
  <c r="BG797" i="5"/>
  <c r="BE797" i="5"/>
  <c r="BI793" i="5"/>
  <c r="BH793" i="5"/>
  <c r="BG793" i="5"/>
  <c r="BE793" i="5"/>
  <c r="BI789" i="5"/>
  <c r="BH789" i="5"/>
  <c r="BG789" i="5"/>
  <c r="BE789" i="5"/>
  <c r="BI785" i="5"/>
  <c r="BH785" i="5"/>
  <c r="BG785" i="5"/>
  <c r="BE785" i="5"/>
  <c r="BI781" i="5"/>
  <c r="BH781" i="5"/>
  <c r="BG781" i="5"/>
  <c r="BE781" i="5"/>
  <c r="BI776" i="5"/>
  <c r="BH776" i="5"/>
  <c r="BG776" i="5"/>
  <c r="BE776" i="5"/>
  <c r="BI771" i="5"/>
  <c r="BH771" i="5"/>
  <c r="BG771" i="5"/>
  <c r="BE771" i="5"/>
  <c r="BI767" i="5"/>
  <c r="BH767" i="5"/>
  <c r="BG767" i="5"/>
  <c r="BE767" i="5"/>
  <c r="BI763" i="5"/>
  <c r="BH763" i="5"/>
  <c r="BG763" i="5"/>
  <c r="BE763" i="5"/>
  <c r="BI759" i="5"/>
  <c r="BH759" i="5"/>
  <c r="BG759" i="5"/>
  <c r="BE759" i="5"/>
  <c r="BI755" i="5"/>
  <c r="BH755" i="5"/>
  <c r="BG755" i="5"/>
  <c r="BE755" i="5"/>
  <c r="BI743" i="5"/>
  <c r="BH743" i="5"/>
  <c r="BG743" i="5"/>
  <c r="BE743" i="5"/>
  <c r="BI731" i="5"/>
  <c r="BH731" i="5"/>
  <c r="BG731" i="5"/>
  <c r="BE731" i="5"/>
  <c r="BI729" i="5"/>
  <c r="BH729" i="5"/>
  <c r="BG729" i="5"/>
  <c r="BE729" i="5"/>
  <c r="BI725" i="5"/>
  <c r="BH725" i="5"/>
  <c r="BG725" i="5"/>
  <c r="BE725" i="5"/>
  <c r="BI721" i="5"/>
  <c r="BH721" i="5"/>
  <c r="BG721" i="5"/>
  <c r="BE721" i="5"/>
  <c r="BI714" i="5"/>
  <c r="BH714" i="5"/>
  <c r="BG714" i="5"/>
  <c r="BE714" i="5"/>
  <c r="BI707" i="5"/>
  <c r="BH707" i="5"/>
  <c r="BG707" i="5"/>
  <c r="BE707" i="5"/>
  <c r="BI685" i="5"/>
  <c r="BH685" i="5"/>
  <c r="BG685" i="5"/>
  <c r="BE685" i="5"/>
  <c r="BI663" i="5"/>
  <c r="BH663" i="5"/>
  <c r="BG663" i="5"/>
  <c r="BE663" i="5"/>
  <c r="BI657" i="5"/>
  <c r="BH657" i="5"/>
  <c r="BG657" i="5"/>
  <c r="BE657" i="5"/>
  <c r="BI651" i="5"/>
  <c r="BH651" i="5"/>
  <c r="BG651" i="5"/>
  <c r="BE651" i="5"/>
  <c r="BI647" i="5"/>
  <c r="BH647" i="5"/>
  <c r="BG647" i="5"/>
  <c r="BE647" i="5"/>
  <c r="BI642" i="5"/>
  <c r="BH642" i="5"/>
  <c r="BG642" i="5"/>
  <c r="BE642" i="5"/>
  <c r="BI637" i="5"/>
  <c r="BH637" i="5"/>
  <c r="BG637" i="5"/>
  <c r="BE637" i="5"/>
  <c r="BI620" i="5"/>
  <c r="BH620" i="5"/>
  <c r="BG620" i="5"/>
  <c r="BE620" i="5"/>
  <c r="BI609" i="5"/>
  <c r="BH609" i="5"/>
  <c r="BG609" i="5"/>
  <c r="BE609" i="5"/>
  <c r="BI605" i="5"/>
  <c r="BH605" i="5"/>
  <c r="BG605" i="5"/>
  <c r="BE605" i="5"/>
  <c r="BI601" i="5"/>
  <c r="BH601" i="5"/>
  <c r="BG601" i="5"/>
  <c r="BE601" i="5"/>
  <c r="BI597" i="5"/>
  <c r="BH597" i="5"/>
  <c r="BG597" i="5"/>
  <c r="BE597" i="5"/>
  <c r="BI593" i="5"/>
  <c r="BH593" i="5"/>
  <c r="BG593" i="5"/>
  <c r="BE593" i="5"/>
  <c r="BI589" i="5"/>
  <c r="BH589" i="5"/>
  <c r="BG589" i="5"/>
  <c r="BE589" i="5"/>
  <c r="BI562" i="5"/>
  <c r="BH562" i="5"/>
  <c r="BG562" i="5"/>
  <c r="BE562" i="5"/>
  <c r="BI556" i="5"/>
  <c r="BH556" i="5"/>
  <c r="BG556" i="5"/>
  <c r="BE556" i="5"/>
  <c r="BI550" i="5"/>
  <c r="BH550" i="5"/>
  <c r="BG550" i="5"/>
  <c r="BE550" i="5"/>
  <c r="BI544" i="5"/>
  <c r="BH544" i="5"/>
  <c r="BG544" i="5"/>
  <c r="BE544" i="5"/>
  <c r="BI541" i="5"/>
  <c r="BH541" i="5"/>
  <c r="BG541" i="5"/>
  <c r="BE541" i="5"/>
  <c r="BI539" i="5"/>
  <c r="BH539" i="5"/>
  <c r="BG539" i="5"/>
  <c r="BE539" i="5"/>
  <c r="BI538" i="5"/>
  <c r="BH538" i="5"/>
  <c r="BG538" i="5"/>
  <c r="BE538" i="5"/>
  <c r="BI536" i="5"/>
  <c r="BH536" i="5"/>
  <c r="BG536" i="5"/>
  <c r="BE536" i="5"/>
  <c r="BI535" i="5"/>
  <c r="BH535" i="5"/>
  <c r="BG535" i="5"/>
  <c r="BE535" i="5"/>
  <c r="BI533" i="5"/>
  <c r="BH533" i="5"/>
  <c r="BG533" i="5"/>
  <c r="BE533" i="5"/>
  <c r="BI532" i="5"/>
  <c r="BH532" i="5"/>
  <c r="BG532" i="5"/>
  <c r="BE532" i="5"/>
  <c r="BI517" i="5"/>
  <c r="BH517" i="5"/>
  <c r="BG517" i="5"/>
  <c r="BE517" i="5"/>
  <c r="BI513" i="5"/>
  <c r="BH513" i="5"/>
  <c r="BG513" i="5"/>
  <c r="BE513" i="5"/>
  <c r="BI502" i="5"/>
  <c r="BH502" i="5"/>
  <c r="BG502" i="5"/>
  <c r="BE502" i="5"/>
  <c r="BI498" i="5"/>
  <c r="BH498" i="5"/>
  <c r="BG498" i="5"/>
  <c r="BE498" i="5"/>
  <c r="BI494" i="5"/>
  <c r="BH494" i="5"/>
  <c r="BG494" i="5"/>
  <c r="BE494" i="5"/>
  <c r="BI485" i="5"/>
  <c r="BH485" i="5"/>
  <c r="BG485" i="5"/>
  <c r="BE485" i="5"/>
  <c r="BI481" i="5"/>
  <c r="BH481" i="5"/>
  <c r="BG481" i="5"/>
  <c r="BE481" i="5"/>
  <c r="BI476" i="5"/>
  <c r="BH476" i="5"/>
  <c r="BG476" i="5"/>
  <c r="BE476" i="5"/>
  <c r="BI470" i="5"/>
  <c r="BH470" i="5"/>
  <c r="BG470" i="5"/>
  <c r="BE470" i="5"/>
  <c r="BI465" i="5"/>
  <c r="BH465" i="5"/>
  <c r="BG465" i="5"/>
  <c r="BE465" i="5"/>
  <c r="BI457" i="5"/>
  <c r="BH457" i="5"/>
  <c r="BG457" i="5"/>
  <c r="BE457" i="5"/>
  <c r="BI449" i="5"/>
  <c r="BH449" i="5"/>
  <c r="BG449" i="5"/>
  <c r="BE449" i="5"/>
  <c r="BI442" i="5"/>
  <c r="BH442" i="5"/>
  <c r="BG442" i="5"/>
  <c r="BE442" i="5"/>
  <c r="BI434" i="5"/>
  <c r="BH434" i="5"/>
  <c r="BG434" i="5"/>
  <c r="BE434" i="5"/>
  <c r="BI425" i="5"/>
  <c r="BH425" i="5"/>
  <c r="BG425" i="5"/>
  <c r="BE425" i="5"/>
  <c r="BI417" i="5"/>
  <c r="BH417" i="5"/>
  <c r="BG417" i="5"/>
  <c r="BE417" i="5"/>
  <c r="BI411" i="5"/>
  <c r="BH411" i="5"/>
  <c r="BG411" i="5"/>
  <c r="BE411" i="5"/>
  <c r="BI405" i="5"/>
  <c r="BH405" i="5"/>
  <c r="BG405" i="5"/>
  <c r="BE405" i="5"/>
  <c r="BI398" i="5"/>
  <c r="BH398" i="5"/>
  <c r="BG398" i="5"/>
  <c r="BE398" i="5"/>
  <c r="BI393" i="5"/>
  <c r="BH393" i="5"/>
  <c r="BG393" i="5"/>
  <c r="BE393" i="5"/>
  <c r="BI389" i="5"/>
  <c r="BH389" i="5"/>
  <c r="BG389" i="5"/>
  <c r="BE389" i="5"/>
  <c r="BI385" i="5"/>
  <c r="BH385" i="5"/>
  <c r="BG385" i="5"/>
  <c r="BE385" i="5"/>
  <c r="BI376" i="5"/>
  <c r="BH376" i="5"/>
  <c r="BG376" i="5"/>
  <c r="BE376" i="5"/>
  <c r="BI347" i="5"/>
  <c r="BH347" i="5"/>
  <c r="BG347" i="5"/>
  <c r="BE347" i="5"/>
  <c r="BI343" i="5"/>
  <c r="BH343" i="5"/>
  <c r="BG343" i="5"/>
  <c r="BE343" i="5"/>
  <c r="BI328" i="5"/>
  <c r="BH328" i="5"/>
  <c r="BG328" i="5"/>
  <c r="BE328" i="5"/>
  <c r="BI323" i="5"/>
  <c r="BH323" i="5"/>
  <c r="BG323" i="5"/>
  <c r="BE323" i="5"/>
  <c r="BI264" i="5"/>
  <c r="BH264" i="5"/>
  <c r="BG264" i="5"/>
  <c r="BE264" i="5"/>
  <c r="BI208" i="5"/>
  <c r="BH208" i="5"/>
  <c r="BG208" i="5"/>
  <c r="BE208" i="5"/>
  <c r="BI202" i="5"/>
  <c r="BH202" i="5"/>
  <c r="BG202" i="5"/>
  <c r="BE202" i="5"/>
  <c r="BI185" i="5"/>
  <c r="BH185" i="5"/>
  <c r="BG185" i="5"/>
  <c r="BE185" i="5"/>
  <c r="BI180" i="5"/>
  <c r="BH180" i="5"/>
  <c r="BG180" i="5"/>
  <c r="BE180" i="5"/>
  <c r="BI176" i="5"/>
  <c r="BH176" i="5"/>
  <c r="BG176" i="5"/>
  <c r="BE176" i="5"/>
  <c r="BI171" i="5"/>
  <c r="BH171" i="5"/>
  <c r="BG171" i="5"/>
  <c r="BE171" i="5"/>
  <c r="BI166" i="5"/>
  <c r="BH166" i="5"/>
  <c r="BG166" i="5"/>
  <c r="BE166" i="5"/>
  <c r="BI161" i="5"/>
  <c r="BH161" i="5"/>
  <c r="BG161" i="5"/>
  <c r="BE161" i="5"/>
  <c r="BI154" i="5"/>
  <c r="BH154" i="5"/>
  <c r="BG154" i="5"/>
  <c r="BE154" i="5"/>
  <c r="BI150" i="5"/>
  <c r="BH150" i="5"/>
  <c r="BG150" i="5"/>
  <c r="BE150" i="5"/>
  <c r="BI145" i="5"/>
  <c r="BH145" i="5"/>
  <c r="BG145" i="5"/>
  <c r="BE145" i="5"/>
  <c r="F139" i="5"/>
  <c r="F138" i="5"/>
  <c r="F136" i="5"/>
  <c r="E134" i="5"/>
  <c r="F96" i="5"/>
  <c r="F95" i="5"/>
  <c r="F93" i="5"/>
  <c r="E91" i="5"/>
  <c r="J136" i="5"/>
  <c r="E7" i="5"/>
  <c r="E85" i="5"/>
  <c r="BI789" i="4"/>
  <c r="BH789" i="4"/>
  <c r="BG789" i="4"/>
  <c r="BE789" i="4"/>
  <c r="BI747" i="4"/>
  <c r="BH747" i="4"/>
  <c r="BG747" i="4"/>
  <c r="BE747" i="4"/>
  <c r="BI705" i="4"/>
  <c r="BH705" i="4"/>
  <c r="BG705" i="4"/>
  <c r="BE705" i="4"/>
  <c r="BI703" i="4"/>
  <c r="BH703" i="4"/>
  <c r="BG703" i="4"/>
  <c r="BE703" i="4"/>
  <c r="BI699" i="4"/>
  <c r="BH699" i="4"/>
  <c r="BG699" i="4"/>
  <c r="BE699" i="4"/>
  <c r="BI682" i="4"/>
  <c r="BH682" i="4"/>
  <c r="BG682" i="4"/>
  <c r="BE682" i="4"/>
  <c r="BI664" i="4"/>
  <c r="BH664" i="4"/>
  <c r="BG664" i="4"/>
  <c r="BE664" i="4"/>
  <c r="BI659" i="4"/>
  <c r="BH659" i="4"/>
  <c r="BG659" i="4"/>
  <c r="BE659" i="4"/>
  <c r="BI635" i="4"/>
  <c r="BH635" i="4"/>
  <c r="BG635" i="4"/>
  <c r="BE635" i="4"/>
  <c r="BI611" i="4"/>
  <c r="BH611" i="4"/>
  <c r="BG611" i="4"/>
  <c r="BE611" i="4"/>
  <c r="BI604" i="4"/>
  <c r="BH604" i="4"/>
  <c r="BG604" i="4"/>
  <c r="BE604" i="4"/>
  <c r="BI597" i="4"/>
  <c r="BH597" i="4"/>
  <c r="BG597" i="4"/>
  <c r="BE597" i="4"/>
  <c r="BI585" i="4"/>
  <c r="BH585" i="4"/>
  <c r="BG585" i="4"/>
  <c r="BE585" i="4"/>
  <c r="BI573" i="4"/>
  <c r="BH573" i="4"/>
  <c r="BG573" i="4"/>
  <c r="BE573" i="4"/>
  <c r="BI556" i="4"/>
  <c r="BH556" i="4"/>
  <c r="BG556" i="4"/>
  <c r="BE556" i="4"/>
  <c r="BI539" i="4"/>
  <c r="BH539" i="4"/>
  <c r="BG539" i="4"/>
  <c r="BE539" i="4"/>
  <c r="BI537" i="4"/>
  <c r="BH537" i="4"/>
  <c r="BG537" i="4"/>
  <c r="BE537" i="4"/>
  <c r="BI530" i="4"/>
  <c r="BH530" i="4"/>
  <c r="BG530" i="4"/>
  <c r="BE530" i="4"/>
  <c r="BI522" i="4"/>
  <c r="BH522" i="4"/>
  <c r="BG522" i="4"/>
  <c r="BE522" i="4"/>
  <c r="BI511" i="4"/>
  <c r="BH511" i="4"/>
  <c r="BG511" i="4"/>
  <c r="BE511" i="4"/>
  <c r="BI489" i="4"/>
  <c r="BH489" i="4"/>
  <c r="BG489" i="4"/>
  <c r="BE489" i="4"/>
  <c r="BI483" i="4"/>
  <c r="BH483" i="4"/>
  <c r="BG483" i="4"/>
  <c r="BE483" i="4"/>
  <c r="BI477" i="4"/>
  <c r="BH477" i="4"/>
  <c r="BG477" i="4"/>
  <c r="BE477" i="4"/>
  <c r="BI471" i="4"/>
  <c r="BH471" i="4"/>
  <c r="BG471" i="4"/>
  <c r="BE471" i="4"/>
  <c r="BI465" i="4"/>
  <c r="BH465" i="4"/>
  <c r="BG465" i="4"/>
  <c r="BE465" i="4"/>
  <c r="BI460" i="4"/>
  <c r="BH460" i="4"/>
  <c r="BG460" i="4"/>
  <c r="BE460" i="4"/>
  <c r="BI455" i="4"/>
  <c r="BH455" i="4"/>
  <c r="BG455" i="4"/>
  <c r="BE455" i="4"/>
  <c r="BI450" i="4"/>
  <c r="BH450" i="4"/>
  <c r="BG450" i="4"/>
  <c r="BE450" i="4"/>
  <c r="BI445" i="4"/>
  <c r="BH445" i="4"/>
  <c r="BG445" i="4"/>
  <c r="BE445" i="4"/>
  <c r="BI398" i="4"/>
  <c r="BH398" i="4"/>
  <c r="BG398" i="4"/>
  <c r="BE398" i="4"/>
  <c r="BI353" i="4"/>
  <c r="BH353" i="4"/>
  <c r="BG353" i="4"/>
  <c r="BE353" i="4"/>
  <c r="BI308" i="4"/>
  <c r="BH308" i="4"/>
  <c r="BG308" i="4"/>
  <c r="BE308" i="4"/>
  <c r="BI261" i="4"/>
  <c r="BH261" i="4"/>
  <c r="BG261" i="4"/>
  <c r="BE261" i="4"/>
  <c r="BI259" i="4"/>
  <c r="BH259" i="4"/>
  <c r="BG259" i="4"/>
  <c r="BE259" i="4"/>
  <c r="BI255" i="4"/>
  <c r="BH255" i="4"/>
  <c r="BG255" i="4"/>
  <c r="BE255" i="4"/>
  <c r="BI244" i="4"/>
  <c r="BH244" i="4"/>
  <c r="BG244" i="4"/>
  <c r="BE244" i="4"/>
  <c r="BI233" i="4"/>
  <c r="BH233" i="4"/>
  <c r="BG233" i="4"/>
  <c r="BE233" i="4"/>
  <c r="BI230" i="4"/>
  <c r="BH230" i="4"/>
  <c r="BG230" i="4"/>
  <c r="BE230" i="4"/>
  <c r="BI229" i="4"/>
  <c r="BH229" i="4"/>
  <c r="BG229" i="4"/>
  <c r="BE229" i="4"/>
  <c r="BI227" i="4"/>
  <c r="BH227" i="4"/>
  <c r="BG227" i="4"/>
  <c r="BE227" i="4"/>
  <c r="BI226" i="4"/>
  <c r="BH226" i="4"/>
  <c r="BG226" i="4"/>
  <c r="BE226" i="4"/>
  <c r="BI224" i="4"/>
  <c r="BH224" i="4"/>
  <c r="BG224" i="4"/>
  <c r="BE224" i="4"/>
  <c r="BI223" i="4"/>
  <c r="BH223" i="4"/>
  <c r="BG223" i="4"/>
  <c r="BE223" i="4"/>
  <c r="BI215" i="4"/>
  <c r="BH215" i="4"/>
  <c r="BG215" i="4"/>
  <c r="BE215" i="4"/>
  <c r="BI193" i="4"/>
  <c r="BH193" i="4"/>
  <c r="BG193" i="4"/>
  <c r="BE193" i="4"/>
  <c r="BI184" i="4"/>
  <c r="BH184" i="4"/>
  <c r="BG184" i="4"/>
  <c r="BE184" i="4"/>
  <c r="BI177" i="4"/>
  <c r="BH177" i="4"/>
  <c r="BG177" i="4"/>
  <c r="BE177" i="4"/>
  <c r="BI164" i="4"/>
  <c r="BH164" i="4"/>
  <c r="BG164" i="4"/>
  <c r="BE164" i="4"/>
  <c r="BI149" i="4"/>
  <c r="BH149" i="4"/>
  <c r="BG149" i="4"/>
  <c r="BE149" i="4"/>
  <c r="BI134" i="4"/>
  <c r="BH134" i="4"/>
  <c r="BG134" i="4"/>
  <c r="BE134" i="4"/>
  <c r="F128" i="4"/>
  <c r="F127" i="4"/>
  <c r="F125" i="4"/>
  <c r="E123" i="4"/>
  <c r="F94" i="4"/>
  <c r="F93" i="4"/>
  <c r="F91" i="4"/>
  <c r="E89" i="4"/>
  <c r="J125" i="4"/>
  <c r="E7" i="4"/>
  <c r="E85" i="4"/>
  <c r="AX569" i="3"/>
  <c r="AW569" i="3"/>
  <c r="AV569" i="3"/>
  <c r="AT569" i="3"/>
  <c r="AX523" i="3"/>
  <c r="AW523" i="3"/>
  <c r="AV523" i="3"/>
  <c r="AT523" i="3"/>
  <c r="AX505" i="3"/>
  <c r="AW505" i="3"/>
  <c r="AV505" i="3"/>
  <c r="AT505" i="3"/>
  <c r="AX485" i="3"/>
  <c r="AW485" i="3"/>
  <c r="AV485" i="3"/>
  <c r="AT485" i="3"/>
  <c r="AX466" i="3"/>
  <c r="AW466" i="3"/>
  <c r="AV466" i="3"/>
  <c r="AT466" i="3"/>
  <c r="AX448" i="3"/>
  <c r="AW448" i="3"/>
  <c r="AV448" i="3"/>
  <c r="AT448" i="3"/>
  <c r="AX432" i="3"/>
  <c r="AW432" i="3"/>
  <c r="AV432" i="3"/>
  <c r="AT432" i="3"/>
  <c r="AX416" i="3"/>
  <c r="AW416" i="3"/>
  <c r="AV416" i="3"/>
  <c r="AT416" i="3"/>
  <c r="AX414" i="3"/>
  <c r="AW414" i="3"/>
  <c r="AV414" i="3"/>
  <c r="AT414" i="3"/>
  <c r="AX398" i="3"/>
  <c r="AW398" i="3"/>
  <c r="AV398" i="3"/>
  <c r="AT398" i="3"/>
  <c r="AX372" i="3"/>
  <c r="AW372" i="3"/>
  <c r="AV372" i="3"/>
  <c r="AT372" i="3"/>
  <c r="AX346" i="3"/>
  <c r="AW346" i="3"/>
  <c r="AV346" i="3"/>
  <c r="AT346" i="3"/>
  <c r="AX342" i="3"/>
  <c r="AW342" i="3"/>
  <c r="AV342" i="3"/>
  <c r="AT342" i="3"/>
  <c r="AX338" i="3"/>
  <c r="AW338" i="3"/>
  <c r="AV338" i="3"/>
  <c r="AT338" i="3"/>
  <c r="AX334" i="3"/>
  <c r="AW334" i="3"/>
  <c r="AV334" i="3"/>
  <c r="AT334" i="3"/>
  <c r="AX330" i="3"/>
  <c r="AW330" i="3"/>
  <c r="AV330" i="3"/>
  <c r="AT330" i="3"/>
  <c r="AX325" i="3"/>
  <c r="AW325" i="3"/>
  <c r="AV325" i="3"/>
  <c r="AT325" i="3"/>
  <c r="AX321" i="3"/>
  <c r="AW321" i="3"/>
  <c r="AV321" i="3"/>
  <c r="AT321" i="3"/>
  <c r="AX317" i="3"/>
  <c r="AW317" i="3"/>
  <c r="AV317" i="3"/>
  <c r="AT317" i="3"/>
  <c r="AX300" i="3"/>
  <c r="AW300" i="3"/>
  <c r="AV300" i="3"/>
  <c r="AT300" i="3"/>
  <c r="AX283" i="3"/>
  <c r="AW283" i="3"/>
  <c r="AV283" i="3"/>
  <c r="AT283" i="3"/>
  <c r="AX257" i="3"/>
  <c r="AW257" i="3"/>
  <c r="AV257" i="3"/>
  <c r="AT257" i="3"/>
  <c r="AX231" i="3"/>
  <c r="AW231" i="3"/>
  <c r="AV231" i="3"/>
  <c r="AT231" i="3"/>
  <c r="AX205" i="3"/>
  <c r="AW205" i="3"/>
  <c r="AV205" i="3"/>
  <c r="AT205" i="3"/>
  <c r="AX179" i="3"/>
  <c r="AW179" i="3"/>
  <c r="AV179" i="3"/>
  <c r="AT179" i="3"/>
  <c r="AX167" i="3"/>
  <c r="AW167" i="3"/>
  <c r="AV167" i="3"/>
  <c r="AT167" i="3"/>
  <c r="AX162" i="3"/>
  <c r="AW162" i="3"/>
  <c r="AV162" i="3"/>
  <c r="AT162" i="3"/>
  <c r="AX158" i="3"/>
  <c r="AW158" i="3"/>
  <c r="AV158" i="3"/>
  <c r="AT158" i="3"/>
  <c r="AX157" i="3"/>
  <c r="AW157" i="3"/>
  <c r="AV157" i="3"/>
  <c r="AT157" i="3"/>
  <c r="AX155" i="3"/>
  <c r="AW155" i="3"/>
  <c r="AV155" i="3"/>
  <c r="AT155" i="3"/>
  <c r="AX154" i="3"/>
  <c r="AW154" i="3"/>
  <c r="AV154" i="3"/>
  <c r="AT154" i="3"/>
  <c r="AX152" i="3"/>
  <c r="AW152" i="3"/>
  <c r="AV152" i="3"/>
  <c r="AT152" i="3"/>
  <c r="AX151" i="3"/>
  <c r="AW151" i="3"/>
  <c r="AV151" i="3"/>
  <c r="AT151" i="3"/>
  <c r="AX134" i="3"/>
  <c r="AW134" i="3"/>
  <c r="AV134" i="3"/>
  <c r="AT134" i="3"/>
  <c r="F128" i="3"/>
  <c r="F127" i="3"/>
  <c r="F125" i="3"/>
  <c r="E123" i="3"/>
  <c r="F94" i="3"/>
  <c r="F93" i="3"/>
  <c r="F91" i="3"/>
  <c r="E89" i="3"/>
  <c r="J125" i="3"/>
  <c r="E7" i="3"/>
  <c r="E85" i="3"/>
  <c r="J41" i="2"/>
  <c r="J40" i="2"/>
  <c r="J39" i="2"/>
  <c r="AX769" i="2"/>
  <c r="AW769" i="2"/>
  <c r="AV769" i="2"/>
  <c r="AT769" i="2"/>
  <c r="AX764" i="2"/>
  <c r="AW764" i="2"/>
  <c r="AV764" i="2"/>
  <c r="AT764" i="2"/>
  <c r="AX758" i="2"/>
  <c r="AW758" i="2"/>
  <c r="AV758" i="2"/>
  <c r="AT758" i="2"/>
  <c r="AX753" i="2"/>
  <c r="AW753" i="2"/>
  <c r="AV753" i="2"/>
  <c r="AT753" i="2"/>
  <c r="AX751" i="2"/>
  <c r="AW751" i="2"/>
  <c r="AV751" i="2"/>
  <c r="AT751" i="2"/>
  <c r="AX742" i="2"/>
  <c r="AW742" i="2"/>
  <c r="AV742" i="2"/>
  <c r="AT742" i="2"/>
  <c r="AX733" i="2"/>
  <c r="AW733" i="2"/>
  <c r="AV733" i="2"/>
  <c r="AT733" i="2"/>
  <c r="AX731" i="2"/>
  <c r="AW731" i="2"/>
  <c r="AV731" i="2"/>
  <c r="AT731" i="2"/>
  <c r="AX722" i="2"/>
  <c r="AW722" i="2"/>
  <c r="AV722" i="2"/>
  <c r="AT722" i="2"/>
  <c r="AX716" i="2"/>
  <c r="AW716" i="2"/>
  <c r="AV716" i="2"/>
  <c r="AT716" i="2"/>
  <c r="AX711" i="2"/>
  <c r="AW711" i="2"/>
  <c r="AV711" i="2"/>
  <c r="AT711" i="2"/>
  <c r="AX709" i="2"/>
  <c r="AW709" i="2"/>
  <c r="AV709" i="2"/>
  <c r="AT709" i="2"/>
  <c r="AX703" i="2"/>
  <c r="AW703" i="2"/>
  <c r="AV703" i="2"/>
  <c r="AT703" i="2"/>
  <c r="AX698" i="2"/>
  <c r="AW698" i="2"/>
  <c r="AV698" i="2"/>
  <c r="AT698" i="2"/>
  <c r="AX692" i="2"/>
  <c r="AW692" i="2"/>
  <c r="AV692" i="2"/>
  <c r="AT692" i="2"/>
  <c r="AX687" i="2"/>
  <c r="AW687" i="2"/>
  <c r="AV687" i="2"/>
  <c r="AT687" i="2"/>
  <c r="AX684" i="2"/>
  <c r="AW684" i="2"/>
  <c r="AV684" i="2"/>
  <c r="AT684" i="2"/>
  <c r="AX682" i="2"/>
  <c r="AW682" i="2"/>
  <c r="AV682" i="2"/>
  <c r="AT682" i="2"/>
  <c r="AX681" i="2"/>
  <c r="AW681" i="2"/>
  <c r="AV681" i="2"/>
  <c r="AT681" i="2"/>
  <c r="AX679" i="2"/>
  <c r="AW679" i="2"/>
  <c r="AV679" i="2"/>
  <c r="AT679" i="2"/>
  <c r="AX678" i="2"/>
  <c r="AW678" i="2"/>
  <c r="AV678" i="2"/>
  <c r="AT678" i="2"/>
  <c r="AX676" i="2"/>
  <c r="AW676" i="2"/>
  <c r="AV676" i="2"/>
  <c r="AT676" i="2"/>
  <c r="AX675" i="2"/>
  <c r="AW675" i="2"/>
  <c r="AV675" i="2"/>
  <c r="AT675" i="2"/>
  <c r="AX656" i="2"/>
  <c r="AW656" i="2"/>
  <c r="AV656" i="2"/>
  <c r="AT656" i="2"/>
  <c r="AX639" i="2"/>
  <c r="AW639" i="2"/>
  <c r="AV639" i="2"/>
  <c r="AT639" i="2"/>
  <c r="AX618" i="2"/>
  <c r="AW618" i="2"/>
  <c r="AV618" i="2"/>
  <c r="AT618" i="2"/>
  <c r="AX557" i="2"/>
  <c r="AW557" i="2"/>
  <c r="AV557" i="2"/>
  <c r="AT557" i="2"/>
  <c r="AX544" i="2"/>
  <c r="AW544" i="2"/>
  <c r="AV544" i="2"/>
  <c r="AT544" i="2"/>
  <c r="AX487" i="2"/>
  <c r="AW487" i="2"/>
  <c r="AV487" i="2"/>
  <c r="AT487" i="2"/>
  <c r="AX460" i="2"/>
  <c r="AW460" i="2"/>
  <c r="AV460" i="2"/>
  <c r="AT460" i="2"/>
  <c r="AX456" i="2"/>
  <c r="AW456" i="2"/>
  <c r="AV456" i="2"/>
  <c r="AT456" i="2"/>
  <c r="AX448" i="2"/>
  <c r="AW448" i="2"/>
  <c r="AV448" i="2"/>
  <c r="AT448" i="2"/>
  <c r="AX420" i="2"/>
  <c r="AW420" i="2"/>
  <c r="AV420" i="2"/>
  <c r="AT420" i="2"/>
  <c r="AX384" i="2"/>
  <c r="AW384" i="2"/>
  <c r="AV384" i="2"/>
  <c r="AT384" i="2"/>
  <c r="AX348" i="2"/>
  <c r="AW348" i="2"/>
  <c r="AV348" i="2"/>
  <c r="AT348" i="2"/>
  <c r="AX335" i="2"/>
  <c r="AW335" i="2"/>
  <c r="AV335" i="2"/>
  <c r="AT335" i="2"/>
  <c r="AX310" i="2"/>
  <c r="AW310" i="2"/>
  <c r="AV310" i="2"/>
  <c r="AT310" i="2"/>
  <c r="AX303" i="2"/>
  <c r="AW303" i="2"/>
  <c r="AV303" i="2"/>
  <c r="AT303" i="2"/>
  <c r="AX276" i="2"/>
  <c r="AW276" i="2"/>
  <c r="AV276" i="2"/>
  <c r="AT276" i="2"/>
  <c r="AX271" i="2"/>
  <c r="AW271" i="2"/>
  <c r="AV271" i="2"/>
  <c r="AT271" i="2"/>
  <c r="AX266" i="2"/>
  <c r="AW266" i="2"/>
  <c r="AV266" i="2"/>
  <c r="AT266" i="2"/>
  <c r="AX261" i="2"/>
  <c r="AW261" i="2"/>
  <c r="AV261" i="2"/>
  <c r="AT261" i="2"/>
  <c r="AX255" i="2"/>
  <c r="AW255" i="2"/>
  <c r="AV255" i="2"/>
  <c r="AT255" i="2"/>
  <c r="AX194" i="2"/>
  <c r="AW194" i="2"/>
  <c r="AV194" i="2"/>
  <c r="AT194" i="2"/>
  <c r="AX183" i="2"/>
  <c r="AW183" i="2"/>
  <c r="AV183" i="2"/>
  <c r="AT183" i="2"/>
  <c r="AX172" i="2"/>
  <c r="AW172" i="2"/>
  <c r="AV172" i="2"/>
  <c r="AT172" i="2"/>
  <c r="AX161" i="2"/>
  <c r="AW161" i="2"/>
  <c r="AV161" i="2"/>
  <c r="AT161" i="2"/>
  <c r="AX148" i="2"/>
  <c r="AW148" i="2"/>
  <c r="AV148" i="2"/>
  <c r="AT148" i="2"/>
  <c r="AX137" i="2"/>
  <c r="AW137" i="2"/>
  <c r="AV137" i="2"/>
  <c r="AT137" i="2"/>
  <c r="F131" i="2"/>
  <c r="F130" i="2"/>
  <c r="F128" i="2"/>
  <c r="E126" i="2"/>
  <c r="F94" i="2"/>
  <c r="F93" i="2"/>
  <c r="F91" i="2"/>
  <c r="E89" i="2"/>
  <c r="J128" i="2"/>
  <c r="E7" i="2"/>
  <c r="E122" i="2"/>
  <c r="L90" i="1"/>
  <c r="AM90" i="1"/>
  <c r="AM89" i="1"/>
  <c r="L89" i="1"/>
  <c r="AM87" i="1"/>
  <c r="L87" i="1"/>
  <c r="L85" i="1"/>
  <c r="L84" i="1"/>
  <c r="BK141" i="12"/>
  <c r="BK137" i="12"/>
  <c r="BK188" i="11"/>
  <c r="BK148" i="11"/>
  <c r="BK147" i="11"/>
  <c r="BK146" i="11"/>
  <c r="BK140" i="11"/>
  <c r="BK281" i="10"/>
  <c r="BK275" i="10"/>
  <c r="BK272" i="10"/>
  <c r="BK262" i="10"/>
  <c r="BK261" i="10"/>
  <c r="BK258" i="10"/>
  <c r="BK249" i="10"/>
  <c r="BK243" i="10"/>
  <c r="BK229" i="10"/>
  <c r="BK225" i="10"/>
  <c r="BK216" i="10"/>
  <c r="BK202" i="10"/>
  <c r="BK201" i="10"/>
  <c r="BK184" i="10"/>
  <c r="BK182" i="10"/>
  <c r="BK177" i="10"/>
  <c r="BK176" i="10"/>
  <c r="BK168" i="10"/>
  <c r="BK162" i="10"/>
  <c r="BK158" i="10"/>
  <c r="BK157" i="10"/>
  <c r="BK153" i="10"/>
  <c r="BK149" i="10"/>
  <c r="BK142" i="10"/>
  <c r="BK134" i="10"/>
  <c r="BK243" i="9"/>
  <c r="BK236" i="9"/>
  <c r="BK233" i="9"/>
  <c r="BK228" i="9"/>
  <c r="BK210" i="9"/>
  <c r="BK206" i="9"/>
  <c r="BK205" i="9"/>
  <c r="BK199" i="9"/>
  <c r="BK195" i="9"/>
  <c r="BK192" i="9"/>
  <c r="BK187" i="9"/>
  <c r="BK180" i="9"/>
  <c r="BK173" i="9"/>
  <c r="BK172" i="9"/>
  <c r="BK154" i="9"/>
  <c r="BK151" i="9"/>
  <c r="BK175" i="8"/>
  <c r="BK173" i="8"/>
  <c r="BK172" i="8"/>
  <c r="BK166" i="8"/>
  <c r="BK149" i="8"/>
  <c r="BK143" i="8"/>
  <c r="BK336" i="7"/>
  <c r="BK333" i="7"/>
  <c r="BK324" i="7"/>
  <c r="BK312" i="7"/>
  <c r="BK308" i="7"/>
  <c r="BK305" i="7"/>
  <c r="BK294" i="7"/>
  <c r="BK292" i="7"/>
  <c r="BK289" i="7"/>
  <c r="BK279" i="7"/>
  <c r="BK273" i="7"/>
  <c r="BK270" i="7"/>
  <c r="BK265" i="7"/>
  <c r="BK262" i="7"/>
  <c r="BK252" i="7"/>
  <c r="BK249" i="7"/>
  <c r="BK244" i="7"/>
  <c r="BK231" i="7"/>
  <c r="BK224" i="7"/>
  <c r="BK216" i="7"/>
  <c r="BK211" i="7"/>
  <c r="BK205" i="7"/>
  <c r="BK199" i="7"/>
  <c r="BK185" i="7"/>
  <c r="BK180" i="7"/>
  <c r="BK170" i="7"/>
  <c r="BK169" i="7"/>
  <c r="BK164" i="7"/>
  <c r="BK157" i="7"/>
  <c r="BK156" i="7"/>
  <c r="BK149" i="7"/>
  <c r="BK146" i="7"/>
  <c r="BK207" i="6"/>
  <c r="BK204" i="6"/>
  <c r="BK192" i="6"/>
  <c r="BK181" i="6"/>
  <c r="BK180" i="6"/>
  <c r="BK175" i="6"/>
  <c r="BK170" i="6"/>
  <c r="BK166" i="6"/>
  <c r="BK161" i="6"/>
  <c r="BK151" i="6"/>
  <c r="BK148" i="6"/>
  <c r="BK144" i="6"/>
  <c r="BK139" i="6"/>
  <c r="BK136" i="6"/>
  <c r="BK991" i="5"/>
  <c r="BK906" i="5"/>
  <c r="BK803" i="5"/>
  <c r="BK759" i="5"/>
  <c r="BK731" i="5"/>
  <c r="BK685" i="5"/>
  <c r="BK562" i="5"/>
  <c r="BK544" i="5"/>
  <c r="BK535" i="5"/>
  <c r="BK517" i="5"/>
  <c r="BK494" i="5"/>
  <c r="BK481" i="5"/>
  <c r="BK476" i="5"/>
  <c r="BK470" i="5"/>
  <c r="BK449" i="5"/>
  <c r="BK434" i="5"/>
  <c r="BK411" i="5"/>
  <c r="BK176" i="5"/>
  <c r="BK789" i="4"/>
  <c r="BK705" i="4"/>
  <c r="BK664" i="4"/>
  <c r="BK597" i="4"/>
  <c r="BK244" i="4"/>
  <c r="BK230" i="4"/>
  <c r="BK227" i="4"/>
  <c r="BK134" i="4"/>
  <c r="AZ448" i="3"/>
  <c r="AZ414" i="3"/>
  <c r="AZ231" i="3"/>
  <c r="AZ205" i="3"/>
  <c r="AZ167" i="3"/>
  <c r="AZ722" i="2"/>
  <c r="AZ692" i="2"/>
  <c r="AZ687" i="2"/>
  <c r="AZ261" i="2"/>
  <c r="AZ183" i="2"/>
  <c r="BK145" i="11"/>
  <c r="BK144" i="11"/>
  <c r="BK269" i="10"/>
  <c r="BK265" i="10"/>
  <c r="BK264" i="10"/>
  <c r="BK260" i="10"/>
  <c r="BK259" i="10"/>
  <c r="BK252" i="10"/>
  <c r="BK251" i="10"/>
  <c r="BK248" i="10"/>
  <c r="BK245" i="10"/>
  <c r="BK236" i="10"/>
  <c r="BK233" i="10"/>
  <c r="BK219" i="10"/>
  <c r="BK217" i="10"/>
  <c r="BK200" i="10"/>
  <c r="BK191" i="10"/>
  <c r="BK189" i="10"/>
  <c r="BK188" i="10"/>
  <c r="BK185" i="10"/>
  <c r="BK179" i="10"/>
  <c r="BK165" i="10"/>
  <c r="BK138" i="10"/>
  <c r="BK246" i="9"/>
  <c r="BK238" i="9"/>
  <c r="BK214" i="9"/>
  <c r="BK208" i="9"/>
  <c r="BK204" i="9"/>
  <c r="BK184" i="9"/>
  <c r="BK176" i="9"/>
  <c r="BK155" i="9"/>
  <c r="BK150" i="9"/>
  <c r="BK148" i="9"/>
  <c r="BK178" i="8"/>
  <c r="BK177" i="8"/>
  <c r="BK334" i="7"/>
  <c r="BK325" i="7"/>
  <c r="BK306" i="7"/>
  <c r="BK301" i="7"/>
  <c r="BK300" i="7"/>
  <c r="BK299" i="7"/>
  <c r="BK295" i="7"/>
  <c r="BK290" i="7"/>
  <c r="BK286" i="7"/>
  <c r="BK280" i="7"/>
  <c r="BK274" i="7"/>
  <c r="BK272" i="7"/>
  <c r="BK247" i="7"/>
  <c r="BK237" i="7"/>
  <c r="BK232" i="7"/>
  <c r="BK228" i="7"/>
  <c r="BK214" i="7"/>
  <c r="BK209" i="7"/>
  <c r="BK200" i="7"/>
  <c r="BK190" i="7"/>
  <c r="BK184" i="7"/>
  <c r="BK166" i="7"/>
  <c r="BK155" i="7"/>
  <c r="BK153" i="7"/>
  <c r="BK201" i="6"/>
  <c r="BK200" i="6"/>
  <c r="BK191" i="6"/>
  <c r="BK177" i="6"/>
  <c r="BK176" i="6"/>
  <c r="BK174" i="6"/>
  <c r="BK171" i="6"/>
  <c r="BK155" i="6"/>
  <c r="BK146" i="6"/>
  <c r="BK140" i="6"/>
  <c r="BK785" i="5"/>
  <c r="BK755" i="5"/>
  <c r="BK721" i="5"/>
  <c r="BK707" i="5"/>
  <c r="BK657" i="5"/>
  <c r="BK647" i="5"/>
  <c r="BK620" i="5"/>
  <c r="BK442" i="5"/>
  <c r="BK328" i="5"/>
  <c r="BK264" i="5"/>
  <c r="BK150" i="5"/>
  <c r="BK573" i="4"/>
  <c r="BK556" i="4"/>
  <c r="BK255" i="4"/>
  <c r="BK229" i="4"/>
  <c r="BK223" i="4"/>
  <c r="BK215" i="4"/>
  <c r="BK184" i="4"/>
  <c r="AZ466" i="3"/>
  <c r="AZ432" i="3"/>
  <c r="AZ330" i="3"/>
  <c r="AZ325" i="3"/>
  <c r="AZ758" i="2"/>
  <c r="AZ742" i="2"/>
  <c r="AZ709" i="2"/>
  <c r="AZ384" i="2"/>
  <c r="AZ137" i="2"/>
  <c r="BK152" i="12"/>
  <c r="BK191" i="11"/>
  <c r="BK279" i="10"/>
  <c r="BK267" i="10"/>
  <c r="BK257" i="10"/>
  <c r="BK256" i="10"/>
  <c r="BK254" i="10"/>
  <c r="BK247" i="10"/>
  <c r="BK244" i="10"/>
  <c r="BK242" i="10"/>
  <c r="BK240" i="10"/>
  <c r="BK227" i="10"/>
  <c r="BK223" i="10"/>
  <c r="BK220" i="10"/>
  <c r="BK215" i="10"/>
  <c r="BK207" i="10"/>
  <c r="BK172" i="10"/>
  <c r="BK164" i="10"/>
  <c r="BK159" i="10"/>
  <c r="BK146" i="10"/>
  <c r="BK140" i="10"/>
  <c r="BK137" i="10"/>
  <c r="BK136" i="10"/>
  <c r="BK861" i="5"/>
  <c r="BK767" i="5"/>
  <c r="BK714" i="5"/>
  <c r="BK550" i="5"/>
  <c r="BK541" i="5"/>
  <c r="BK533" i="5"/>
  <c r="BK185" i="5"/>
  <c r="BK145" i="5"/>
  <c r="BK747" i="4"/>
  <c r="BK604" i="4"/>
  <c r="BK530" i="4"/>
  <c r="BK308" i="4"/>
  <c r="AZ485" i="3"/>
  <c r="AZ338" i="3"/>
  <c r="AZ317" i="3"/>
  <c r="AZ179" i="3"/>
  <c r="AZ731" i="2"/>
  <c r="AZ703" i="2"/>
  <c r="AZ698" i="2"/>
  <c r="AZ679" i="2"/>
  <c r="AZ676" i="2"/>
  <c r="AZ656" i="2"/>
  <c r="AZ618" i="2"/>
  <c r="AZ266" i="2"/>
  <c r="AZ161" i="2"/>
  <c r="BK150" i="12"/>
  <c r="BK140" i="12"/>
  <c r="BK193" i="11"/>
  <c r="BK185" i="11"/>
  <c r="BK176" i="11"/>
  <c r="BK175" i="11"/>
  <c r="BK170" i="11"/>
  <c r="BK169" i="11"/>
  <c r="BK165" i="11"/>
  <c r="BK164" i="11"/>
  <c r="BK284" i="10"/>
  <c r="BK283" i="10"/>
  <c r="BK278" i="10"/>
  <c r="BK273" i="10"/>
  <c r="BK271" i="10"/>
  <c r="BK263" i="10"/>
  <c r="BK237" i="10"/>
  <c r="BK234" i="10"/>
  <c r="BK222" i="10"/>
  <c r="BK221" i="10"/>
  <c r="BK213" i="10"/>
  <c r="BK204" i="10"/>
  <c r="BK203" i="10"/>
  <c r="BK196" i="10"/>
  <c r="BK192" i="10"/>
  <c r="BK190" i="10"/>
  <c r="BK186" i="10"/>
  <c r="BK183" i="10"/>
  <c r="BK171" i="10"/>
  <c r="BK167" i="10"/>
  <c r="BK166" i="10"/>
  <c r="BK156" i="10"/>
  <c r="BK150" i="10"/>
  <c r="BK145" i="10"/>
  <c r="BK144" i="10"/>
  <c r="BK143" i="10"/>
  <c r="BK141" i="10"/>
  <c r="BK135" i="10"/>
  <c r="BK229" i="9"/>
  <c r="BK207" i="9"/>
  <c r="BK197" i="9"/>
  <c r="BK188" i="9"/>
  <c r="BK162" i="9"/>
  <c r="BK149" i="9"/>
  <c r="BK145" i="9"/>
  <c r="BK167" i="8"/>
  <c r="BK163" i="8"/>
  <c r="BK160" i="8"/>
  <c r="BK153" i="8"/>
  <c r="BK145" i="8"/>
  <c r="BK330" i="7"/>
  <c r="BK321" i="7"/>
  <c r="BK319" i="7"/>
  <c r="BK316" i="7"/>
  <c r="BK311" i="7"/>
  <c r="BK307" i="7"/>
  <c r="BK298" i="7"/>
  <c r="BK277" i="7"/>
  <c r="BK276" i="7"/>
  <c r="BK271" i="7"/>
  <c r="BK263" i="7"/>
  <c r="BK261" i="7"/>
  <c r="BK256" i="7"/>
  <c r="BK238" i="7"/>
  <c r="BK234" i="7"/>
  <c r="BK219" i="7"/>
  <c r="BK215" i="7"/>
  <c r="BK212" i="7"/>
  <c r="BK198" i="7"/>
  <c r="BK192" i="7"/>
  <c r="BK187" i="7"/>
  <c r="BK186" i="7"/>
  <c r="BK181" i="7"/>
  <c r="BK159" i="7"/>
  <c r="BK152" i="7"/>
  <c r="BK151" i="7"/>
  <c r="BK217" i="6"/>
  <c r="BK212" i="6"/>
  <c r="BK209" i="6"/>
  <c r="BK203" i="6"/>
  <c r="BK199" i="6"/>
  <c r="BK197" i="6"/>
  <c r="BK190" i="6"/>
  <c r="BK185" i="6"/>
  <c r="BK173" i="6"/>
  <c r="BK168" i="6"/>
  <c r="BK162" i="6"/>
  <c r="BK145" i="6"/>
  <c r="BK135" i="6"/>
  <c r="BK891" i="5"/>
  <c r="BK889" i="5"/>
  <c r="BK793" i="5"/>
  <c r="BK776" i="5"/>
  <c r="BK743" i="5"/>
  <c r="BK729" i="5"/>
  <c r="BK725" i="5"/>
  <c r="BK651" i="5"/>
  <c r="BK637" i="5"/>
  <c r="BK589" i="5"/>
  <c r="BK532" i="5"/>
  <c r="BK485" i="5"/>
  <c r="BK465" i="5"/>
  <c r="BK376" i="5"/>
  <c r="BK343" i="5"/>
  <c r="BK166" i="5"/>
  <c r="BK699" i="4"/>
  <c r="BK611" i="4"/>
  <c r="BK511" i="4"/>
  <c r="BK477" i="4"/>
  <c r="BK445" i="4"/>
  <c r="BK353" i="4"/>
  <c r="BK226" i="4"/>
  <c r="AZ523" i="3"/>
  <c r="AZ372" i="3"/>
  <c r="AZ257" i="3"/>
  <c r="AZ158" i="3"/>
  <c r="AZ157" i="3"/>
  <c r="AZ155" i="3"/>
  <c r="AZ154" i="3"/>
  <c r="AZ751" i="2"/>
  <c r="AZ733" i="2"/>
  <c r="AZ681" i="2"/>
  <c r="AZ675" i="2"/>
  <c r="AZ544" i="2"/>
  <c r="AZ460" i="2"/>
  <c r="AZ448" i="2"/>
  <c r="AZ148" i="2"/>
  <c r="BK149" i="12"/>
  <c r="BK181" i="11"/>
  <c r="BK180" i="11"/>
  <c r="BK177" i="11"/>
  <c r="BK163" i="11"/>
  <c r="BK161" i="11"/>
  <c r="BK153" i="11"/>
  <c r="BK152" i="11"/>
  <c r="BK247" i="9"/>
  <c r="BK231" i="9"/>
  <c r="BK223" i="9"/>
  <c r="BK217" i="9"/>
  <c r="BK209" i="9"/>
  <c r="BK200" i="9"/>
  <c r="BK194" i="9"/>
  <c r="BK175" i="9"/>
  <c r="BK174" i="9"/>
  <c r="BK170" i="9"/>
  <c r="BK169" i="9"/>
  <c r="BK165" i="9"/>
  <c r="BK156" i="9"/>
  <c r="BK152" i="9"/>
  <c r="BK168" i="8"/>
  <c r="BK165" i="8"/>
  <c r="BK162" i="8"/>
  <c r="BK159" i="8"/>
  <c r="BK152" i="8"/>
  <c r="BK148" i="8"/>
  <c r="BK142" i="8"/>
  <c r="BK327" i="7"/>
  <c r="BK313" i="7"/>
  <c r="BK310" i="7"/>
  <c r="BK304" i="7"/>
  <c r="BK296" i="7"/>
  <c r="BK291" i="7"/>
  <c r="BK284" i="7"/>
  <c r="BK269" i="7"/>
  <c r="BK268" i="7"/>
  <c r="BK264" i="7"/>
  <c r="BK260" i="7"/>
  <c r="BK259" i="7"/>
  <c r="BK255" i="7"/>
  <c r="BK253" i="7"/>
  <c r="BK242" i="7"/>
  <c r="BK241" i="7"/>
  <c r="BK240" i="7"/>
  <c r="BK236" i="7"/>
  <c r="BK233" i="7"/>
  <c r="BK230" i="7"/>
  <c r="BK225" i="7"/>
  <c r="BK222" i="7"/>
  <c r="BK208" i="7"/>
  <c r="BK204" i="7"/>
  <c r="BK203" i="7"/>
  <c r="BK201" i="7"/>
  <c r="BK195" i="7"/>
  <c r="BK189" i="7"/>
  <c r="BK174" i="7"/>
  <c r="BK172" i="7"/>
  <c r="BK171" i="7"/>
  <c r="BK163" i="7"/>
  <c r="BK158" i="7"/>
  <c r="BK150" i="7"/>
  <c r="BK193" i="6"/>
  <c r="BK189" i="6"/>
  <c r="BK184" i="6"/>
  <c r="BK183" i="6"/>
  <c r="BK182" i="6"/>
  <c r="BK172" i="6"/>
  <c r="BK157" i="6"/>
  <c r="BK154" i="6"/>
  <c r="BK997" i="5"/>
  <c r="BK914" i="5"/>
  <c r="BK781" i="5"/>
  <c r="BK771" i="5"/>
  <c r="BK663" i="5"/>
  <c r="BK642" i="5"/>
  <c r="BK601" i="5"/>
  <c r="BK597" i="5"/>
  <c r="BK593" i="5"/>
  <c r="BK539" i="5"/>
  <c r="BK536" i="5"/>
  <c r="BK498" i="5"/>
  <c r="BK425" i="5"/>
  <c r="BK417" i="5"/>
  <c r="BK405" i="5"/>
  <c r="BK398" i="5"/>
  <c r="BK389" i="5"/>
  <c r="BK682" i="4"/>
  <c r="BK539" i="4"/>
  <c r="BK471" i="4"/>
  <c r="BK460" i="4"/>
  <c r="BK398" i="4"/>
  <c r="BK261" i="4"/>
  <c r="BK233" i="4"/>
  <c r="BK224" i="4"/>
  <c r="BK193" i="4"/>
  <c r="BK177" i="4"/>
  <c r="BK149" i="4"/>
  <c r="AZ505" i="3"/>
  <c r="AZ416" i="3"/>
  <c r="AZ346" i="3"/>
  <c r="AZ334" i="3"/>
  <c r="AZ300" i="3"/>
  <c r="AZ162" i="3"/>
  <c r="AZ769" i="2"/>
  <c r="AZ678" i="2"/>
  <c r="AZ639" i="2"/>
  <c r="AZ310" i="2"/>
  <c r="AZ303" i="2"/>
  <c r="BK155" i="12"/>
  <c r="BK142" i="12"/>
  <c r="BK139" i="12"/>
  <c r="BK196" i="11"/>
  <c r="BK195" i="11"/>
  <c r="BK194" i="11"/>
  <c r="BK190" i="11"/>
  <c r="BK187" i="11"/>
  <c r="BK183" i="11"/>
  <c r="BK179" i="11"/>
  <c r="BK172" i="11"/>
  <c r="BK171" i="11"/>
  <c r="BK168" i="11"/>
  <c r="BK167" i="11"/>
  <c r="BK166" i="11"/>
  <c r="BK162" i="11"/>
  <c r="BK160" i="11"/>
  <c r="BK159" i="11"/>
  <c r="BK158" i="11"/>
  <c r="BK157" i="11"/>
  <c r="BK156" i="11"/>
  <c r="BK155" i="11"/>
  <c r="BK154" i="11"/>
  <c r="BK151" i="11"/>
  <c r="BK150" i="11"/>
  <c r="BK149" i="11"/>
  <c r="BK280" i="10"/>
  <c r="BK270" i="10"/>
  <c r="BK266" i="10"/>
  <c r="BK255" i="10"/>
  <c r="BK253" i="10"/>
  <c r="BK246" i="10"/>
  <c r="BK241" i="10"/>
  <c r="BK239" i="10"/>
  <c r="BK238" i="10"/>
  <c r="BK224" i="10"/>
  <c r="BK218" i="10"/>
  <c r="BK199" i="10"/>
  <c r="BK195" i="10"/>
  <c r="BK194" i="10"/>
  <c r="BK173" i="10"/>
  <c r="BK163" i="10"/>
  <c r="BK155" i="10"/>
  <c r="BK148" i="10"/>
  <c r="BK147" i="10"/>
  <c r="BK139" i="10"/>
  <c r="BK245" i="9"/>
  <c r="BK244" i="9"/>
  <c r="BK242" i="9"/>
  <c r="BK240" i="9"/>
  <c r="BK239" i="9"/>
  <c r="BK234" i="9"/>
  <c r="BK227" i="9"/>
  <c r="BK225" i="9"/>
  <c r="BK221" i="9"/>
  <c r="BK213" i="9"/>
  <c r="BK201" i="9"/>
  <c r="BK179" i="9"/>
  <c r="BK158" i="9"/>
  <c r="BK157" i="9"/>
  <c r="BK153" i="9"/>
  <c r="BK147" i="9"/>
  <c r="BK156" i="8"/>
  <c r="BK150" i="8"/>
  <c r="BK147" i="8"/>
  <c r="BK144" i="8"/>
  <c r="BK140" i="8"/>
  <c r="BK323" i="7"/>
  <c r="BK318" i="7"/>
  <c r="BK302" i="7"/>
  <c r="BK297" i="7"/>
  <c r="BK288" i="7"/>
  <c r="BK287" i="7"/>
  <c r="BK283" i="7"/>
  <c r="BK281" i="7"/>
  <c r="BK258" i="7"/>
  <c r="BK245" i="7"/>
  <c r="BK243" i="7"/>
  <c r="BK239" i="7"/>
  <c r="BK220" i="7"/>
  <c r="BK213" i="7"/>
  <c r="BK202" i="7"/>
  <c r="BK196" i="7"/>
  <c r="BK194" i="7"/>
  <c r="BK191" i="7"/>
  <c r="BK179" i="7"/>
  <c r="BK177" i="7"/>
  <c r="BK173" i="7"/>
  <c r="BK161" i="7"/>
  <c r="BK202" i="6"/>
  <c r="BK198" i="6"/>
  <c r="BK188" i="6"/>
  <c r="BK187" i="6"/>
  <c r="BK178" i="6"/>
  <c r="BK169" i="6"/>
  <c r="BK167" i="6"/>
  <c r="BK150" i="6"/>
  <c r="BK147" i="6"/>
  <c r="BK143" i="6"/>
  <c r="BK141" i="6"/>
  <c r="BK148" i="12"/>
  <c r="BK147" i="12"/>
  <c r="BK146" i="12"/>
  <c r="BK145" i="12"/>
  <c r="BK144" i="12"/>
  <c r="BK143" i="12"/>
  <c r="BK138" i="12"/>
  <c r="BK136" i="12"/>
  <c r="BK135" i="12"/>
  <c r="BK184" i="11"/>
  <c r="BK182" i="11"/>
  <c r="BK178" i="11"/>
  <c r="BK174" i="11"/>
  <c r="BK173" i="11"/>
  <c r="BK141" i="11"/>
  <c r="BK138" i="11"/>
  <c r="BK282" i="10"/>
  <c r="BK277" i="10"/>
  <c r="BK274" i="10"/>
  <c r="BK268" i="10"/>
  <c r="BK250" i="10"/>
  <c r="BK230" i="10"/>
  <c r="BK226" i="10"/>
  <c r="BK214" i="10"/>
  <c r="BK211" i="10"/>
  <c r="BK210" i="10"/>
  <c r="BK209" i="10"/>
  <c r="BK208" i="10"/>
  <c r="BK206" i="10"/>
  <c r="BK197" i="10"/>
  <c r="BK187" i="10"/>
  <c r="BK181" i="10"/>
  <c r="BK175" i="10"/>
  <c r="BK174" i="10"/>
  <c r="BK170" i="10"/>
  <c r="BK154" i="10"/>
  <c r="BK226" i="9"/>
  <c r="BK211" i="9"/>
  <c r="BK203" i="9"/>
  <c r="BK202" i="9"/>
  <c r="BK198" i="9"/>
  <c r="BK193" i="9"/>
  <c r="BK191" i="9"/>
  <c r="BK181" i="9"/>
  <c r="BK178" i="9"/>
  <c r="BK166" i="9"/>
  <c r="BK164" i="9"/>
  <c r="BK146" i="9"/>
  <c r="BK176" i="8"/>
  <c r="BK174" i="8"/>
  <c r="BK171" i="8"/>
  <c r="BK161" i="8"/>
  <c r="BK146" i="8"/>
  <c r="BK328" i="7"/>
  <c r="BK322" i="7"/>
  <c r="BK309" i="7"/>
  <c r="BK278" i="7"/>
  <c r="BK275" i="7"/>
  <c r="BK267" i="7"/>
  <c r="BK248" i="7"/>
  <c r="BK229" i="7"/>
  <c r="BK223" i="7"/>
  <c r="BK210" i="7"/>
  <c r="BK207" i="7"/>
  <c r="BK197" i="7"/>
  <c r="BK193" i="7"/>
  <c r="BK176" i="7"/>
  <c r="BK162" i="7"/>
  <c r="BK154" i="7"/>
  <c r="BK148" i="7"/>
  <c r="BK216" i="6"/>
  <c r="BK215" i="6"/>
  <c r="BK214" i="6"/>
  <c r="BK213" i="6"/>
  <c r="BK211" i="6"/>
  <c r="BK210" i="6"/>
  <c r="BK208" i="6"/>
  <c r="BK206" i="6"/>
  <c r="BK196" i="6"/>
  <c r="BK194" i="6"/>
  <c r="BK186" i="6"/>
  <c r="BK179" i="6"/>
  <c r="BK165" i="6"/>
  <c r="BK159" i="6"/>
  <c r="BK156" i="6"/>
  <c r="BK149" i="6"/>
  <c r="BK138" i="6"/>
  <c r="BK829" i="5"/>
  <c r="BK789" i="5"/>
  <c r="BK763" i="5"/>
  <c r="BK513" i="5"/>
  <c r="BK502" i="5"/>
  <c r="BK457" i="5"/>
  <c r="BK393" i="5"/>
  <c r="BK180" i="5"/>
  <c r="BK154" i="5"/>
  <c r="BK635" i="4"/>
  <c r="BK537" i="4"/>
  <c r="BK522" i="4"/>
  <c r="BK455" i="4"/>
  <c r="BK450" i="4"/>
  <c r="BK259" i="4"/>
  <c r="BK164" i="4"/>
  <c r="AZ569" i="3"/>
  <c r="AZ321" i="3"/>
  <c r="AZ134" i="3"/>
  <c r="AZ764" i="2"/>
  <c r="AZ753" i="2"/>
  <c r="AZ557" i="2"/>
  <c r="AZ420" i="2"/>
  <c r="AZ348" i="2"/>
  <c r="AZ276" i="2"/>
  <c r="AZ271" i="2"/>
  <c r="AZ255" i="2"/>
  <c r="BK153" i="12"/>
  <c r="BK186" i="11"/>
  <c r="BK235" i="10"/>
  <c r="BK232" i="10"/>
  <c r="BK231" i="10"/>
  <c r="BK228" i="10"/>
  <c r="BK212" i="10"/>
  <c r="BK205" i="10"/>
  <c r="BK198" i="10"/>
  <c r="BK193" i="10"/>
  <c r="BK180" i="10"/>
  <c r="BK178" i="10"/>
  <c r="BK169" i="10"/>
  <c r="BK161" i="10"/>
  <c r="BK160" i="10"/>
  <c r="BK152" i="10"/>
  <c r="BK151" i="10"/>
  <c r="BK249" i="9"/>
  <c r="BK237" i="9"/>
  <c r="BK235" i="9"/>
  <c r="BK232" i="9"/>
  <c r="BK230" i="9"/>
  <c r="BK224" i="9"/>
  <c r="BK222" i="9"/>
  <c r="BK220" i="9"/>
  <c r="BK216" i="9"/>
  <c r="BK196" i="9"/>
  <c r="BK186" i="9"/>
  <c r="BK183" i="9"/>
  <c r="BK182" i="9"/>
  <c r="BK177" i="9"/>
  <c r="BK171" i="9"/>
  <c r="BK167" i="9"/>
  <c r="BK161" i="9"/>
  <c r="BK159" i="9"/>
  <c r="BK180" i="8"/>
  <c r="BK170" i="8"/>
  <c r="BK154" i="8"/>
  <c r="BK151" i="8"/>
  <c r="BK331" i="7"/>
  <c r="BK329" i="7"/>
  <c r="BK317" i="7"/>
  <c r="BK315" i="7"/>
  <c r="BK314" i="7"/>
  <c r="BK303" i="7"/>
  <c r="BK293" i="7"/>
  <c r="BK285" i="7"/>
  <c r="BK266" i="7"/>
  <c r="BK257" i="7"/>
  <c r="BK254" i="7"/>
  <c r="BK251" i="7"/>
  <c r="BK250" i="7"/>
  <c r="BK235" i="7"/>
  <c r="BK227" i="7"/>
  <c r="BK226" i="7"/>
  <c r="BK221" i="7"/>
  <c r="BK218" i="7"/>
  <c r="BK217" i="7"/>
  <c r="BK183" i="7"/>
  <c r="BK182" i="7"/>
  <c r="BK178" i="7"/>
  <c r="BK160" i="7"/>
  <c r="BK205" i="6"/>
  <c r="BK195" i="6"/>
  <c r="BK164" i="6"/>
  <c r="BK163" i="6"/>
  <c r="BK158" i="6"/>
  <c r="BK153" i="6"/>
  <c r="BK142" i="6"/>
  <c r="BK137" i="6"/>
  <c r="BK1005" i="5"/>
  <c r="BK843" i="5"/>
  <c r="BK816" i="5"/>
  <c r="BK801" i="5"/>
  <c r="BK797" i="5"/>
  <c r="BK609" i="5"/>
  <c r="BK605" i="5"/>
  <c r="BK556" i="5"/>
  <c r="BK538" i="5"/>
  <c r="BK385" i="5"/>
  <c r="BK347" i="5"/>
  <c r="BK323" i="5"/>
  <c r="BK208" i="5"/>
  <c r="BK202" i="5"/>
  <c r="BK171" i="5"/>
  <c r="BK161" i="5"/>
  <c r="BK703" i="4"/>
  <c r="BK659" i="4"/>
  <c r="BK585" i="4"/>
  <c r="BK489" i="4"/>
  <c r="BK483" i="4"/>
  <c r="BK465" i="4"/>
  <c r="AZ398" i="3"/>
  <c r="AZ342" i="3"/>
  <c r="AZ283" i="3"/>
  <c r="AZ152" i="3"/>
  <c r="AZ151" i="3"/>
  <c r="AZ716" i="2"/>
  <c r="AZ711" i="2"/>
  <c r="AZ684" i="2"/>
  <c r="AZ682" i="2"/>
  <c r="AZ487" i="2"/>
  <c r="AZ456" i="2"/>
  <c r="AZ335" i="2"/>
  <c r="AZ194" i="2"/>
  <c r="AZ172" i="2"/>
  <c r="AZ752" i="2"/>
  <c r="BK133" i="4"/>
  <c r="BK132" i="4"/>
  <c r="BK990" i="5"/>
  <c r="BK989" i="5"/>
  <c r="BK152" i="6"/>
  <c r="BK168" i="7"/>
  <c r="BK206" i="7"/>
  <c r="BK141" i="8"/>
  <c r="BK158" i="8"/>
  <c r="BK215" i="9"/>
  <c r="BK144" i="5"/>
  <c r="BK190" i="9"/>
  <c r="BK133" i="10"/>
  <c r="BK276" i="10"/>
  <c r="BK175" i="7"/>
  <c r="BK320" i="7"/>
  <c r="BK144" i="9"/>
  <c r="BK168" i="9"/>
  <c r="AZ686" i="2"/>
  <c r="BK384" i="5"/>
  <c r="BK543" i="5"/>
  <c r="BK730" i="5"/>
  <c r="BK164" i="8"/>
  <c r="BK139" i="11"/>
  <c r="BK143" i="11"/>
  <c r="AZ710" i="2"/>
  <c r="BK260" i="4"/>
  <c r="BK147" i="7"/>
  <c r="BK169" i="8"/>
  <c r="BK185" i="9"/>
  <c r="BK241" i="9"/>
  <c r="BK151" i="12"/>
  <c r="AZ160" i="2"/>
  <c r="AZ732" i="2"/>
  <c r="AZ169" i="3"/>
  <c r="BK538" i="4"/>
  <c r="BK704" i="4"/>
  <c r="BK802" i="5"/>
  <c r="BK212" i="9"/>
  <c r="AZ150" i="3"/>
  <c r="AZ415" i="3"/>
  <c r="BK232" i="4"/>
  <c r="BK184" i="5"/>
  <c r="BK134" i="6"/>
  <c r="BK188" i="7"/>
  <c r="BK246" i="7"/>
  <c r="BK326" i="7"/>
  <c r="BK332" i="7"/>
  <c r="BK160" i="9"/>
  <c r="BK163" i="9"/>
  <c r="AZ136" i="2"/>
  <c r="AZ556" i="2"/>
  <c r="BK160" i="5"/>
  <c r="BK160" i="6"/>
  <c r="BK282" i="7"/>
  <c r="BK219" i="9"/>
  <c r="BK218" i="9"/>
  <c r="BK189" i="11"/>
  <c r="BK192" i="11"/>
  <c r="BK134" i="12"/>
  <c r="E85" i="2"/>
  <c r="AU448" i="2"/>
  <c r="AU681" i="2"/>
  <c r="AU742" i="2"/>
  <c r="AU769" i="2"/>
  <c r="AZ683" i="2"/>
  <c r="E119" i="3"/>
  <c r="AU155" i="3"/>
  <c r="AU257" i="3"/>
  <c r="AU338" i="3"/>
  <c r="AZ166" i="3"/>
  <c r="J91" i="4"/>
  <c r="BF149" i="4"/>
  <c r="BF164" i="4"/>
  <c r="BF177" i="4"/>
  <c r="BF445" i="4"/>
  <c r="BF747" i="4"/>
  <c r="BF150" i="5"/>
  <c r="BF180" i="5"/>
  <c r="BF405" i="5"/>
  <c r="BF434" i="5"/>
  <c r="BF470" i="5"/>
  <c r="BF481" i="5"/>
  <c r="BF494" i="5"/>
  <c r="BF502" i="5"/>
  <c r="BF513" i="5"/>
  <c r="BF533" i="5"/>
  <c r="BF597" i="5"/>
  <c r="BF663" i="5"/>
  <c r="BF685" i="5"/>
  <c r="BF707" i="5"/>
  <c r="BF714" i="5"/>
  <c r="BF725" i="5"/>
  <c r="BF861" i="5"/>
  <c r="BF891" i="5"/>
  <c r="BF991" i="5"/>
  <c r="BK890" i="5"/>
  <c r="BF143" i="6"/>
  <c r="BF148" i="6"/>
  <c r="BF170" i="6"/>
  <c r="BF172" i="6"/>
  <c r="BF179" i="6"/>
  <c r="BF200" i="6"/>
  <c r="BF201" i="6"/>
  <c r="BF203" i="6"/>
  <c r="BF148" i="7"/>
  <c r="BF150" i="7"/>
  <c r="BF153" i="7"/>
  <c r="BF157" i="7"/>
  <c r="BF162" i="7"/>
  <c r="BF170" i="7"/>
  <c r="BF171" i="7"/>
  <c r="BF173" i="7"/>
  <c r="BF176" i="7"/>
  <c r="BF180" i="7"/>
  <c r="BF201" i="7"/>
  <c r="BF212" i="7"/>
  <c r="BF213" i="7"/>
  <c r="BF215" i="7"/>
  <c r="BF228" i="7"/>
  <c r="BF230" i="7"/>
  <c r="BF231" i="7"/>
  <c r="BF233" i="7"/>
  <c r="BF240" i="7"/>
  <c r="BF241" i="7"/>
  <c r="BF243" i="7"/>
  <c r="BF249" i="7"/>
  <c r="BF262" i="7"/>
  <c r="BF271" i="7"/>
  <c r="BF272" i="7"/>
  <c r="BF278" i="7"/>
  <c r="BF280" i="7"/>
  <c r="BF297" i="7"/>
  <c r="BF302" i="7"/>
  <c r="BF307" i="7"/>
  <c r="BF334" i="7"/>
  <c r="BF336" i="7"/>
  <c r="J93" i="8"/>
  <c r="E123" i="8"/>
  <c r="BF145" i="8"/>
  <c r="BF150" i="8"/>
  <c r="BF166" i="8"/>
  <c r="BF174" i="8"/>
  <c r="BF175" i="8"/>
  <c r="E128" i="9"/>
  <c r="BF146" i="9"/>
  <c r="BF150" i="9"/>
  <c r="BF154" i="9"/>
  <c r="BF156" i="9"/>
  <c r="BF169" i="9"/>
  <c r="BF179" i="9"/>
  <c r="BF192" i="9"/>
  <c r="BF199" i="9"/>
  <c r="BF207" i="9"/>
  <c r="BF214" i="9"/>
  <c r="BF229" i="9"/>
  <c r="BF231" i="9"/>
  <c r="BF233" i="9"/>
  <c r="BF240" i="9"/>
  <c r="BF242" i="9"/>
  <c r="BF243" i="9"/>
  <c r="BF245" i="9"/>
  <c r="BF249" i="9"/>
  <c r="BK248" i="9"/>
  <c r="BF148" i="10"/>
  <c r="BF156" i="10"/>
  <c r="BF171" i="10"/>
  <c r="BF176" i="10"/>
  <c r="BF190" i="10"/>
  <c r="BF196" i="10"/>
  <c r="BF209" i="10"/>
  <c r="BF210" i="10"/>
  <c r="BF215" i="10"/>
  <c r="BF219" i="10"/>
  <c r="BF226" i="10"/>
  <c r="BF227" i="10"/>
  <c r="BF241" i="10"/>
  <c r="BF243" i="10"/>
  <c r="BF244" i="10"/>
  <c r="BF246" i="10"/>
  <c r="BF247" i="10"/>
  <c r="BF248" i="10"/>
  <c r="BF251" i="10"/>
  <c r="BF180" i="11"/>
  <c r="BF191" i="11"/>
  <c r="BF193" i="11"/>
  <c r="AU266" i="2"/>
  <c r="AU758" i="2"/>
  <c r="AU325" i="3"/>
  <c r="AU342" i="3"/>
  <c r="AU414" i="3"/>
  <c r="AU466" i="3"/>
  <c r="AZ133" i="3"/>
  <c r="E119" i="4"/>
  <c r="BF184" i="4"/>
  <c r="BF193" i="4"/>
  <c r="BF244" i="4"/>
  <c r="BF255" i="4"/>
  <c r="BF353" i="4"/>
  <c r="BF471" i="4"/>
  <c r="BF483" i="4"/>
  <c r="BF489" i="4"/>
  <c r="BF573" i="4"/>
  <c r="BF585" i="4"/>
  <c r="BF347" i="5"/>
  <c r="BF376" i="5"/>
  <c r="BF398" i="5"/>
  <c r="BF539" i="5"/>
  <c r="BF541" i="5"/>
  <c r="BF550" i="5"/>
  <c r="BF556" i="5"/>
  <c r="BF589" i="5"/>
  <c r="BF593" i="5"/>
  <c r="BF601" i="5"/>
  <c r="BF767" i="5"/>
  <c r="BF785" i="5"/>
  <c r="BF906" i="5"/>
  <c r="BK913" i="5"/>
  <c r="BF158" i="6"/>
  <c r="BF166" i="6"/>
  <c r="BF168" i="6"/>
  <c r="BF184" i="6"/>
  <c r="BF185" i="6"/>
  <c r="BF189" i="6"/>
  <c r="BF190" i="6"/>
  <c r="BF197" i="6"/>
  <c r="BF202" i="6"/>
  <c r="BF208" i="6"/>
  <c r="BF211" i="6"/>
  <c r="E85" i="7"/>
  <c r="J137" i="7"/>
  <c r="BF146" i="7"/>
  <c r="BF152" i="7"/>
  <c r="BF156" i="7"/>
  <c r="BF158" i="7"/>
  <c r="BF159" i="7"/>
  <c r="BF164" i="7"/>
  <c r="BF166" i="7"/>
  <c r="BF172" i="7"/>
  <c r="BF194" i="7"/>
  <c r="BF202" i="7"/>
  <c r="BF216" i="7"/>
  <c r="BF218" i="7"/>
  <c r="BF219" i="7"/>
  <c r="BF221" i="7"/>
  <c r="BF232" i="7"/>
  <c r="BF237" i="7"/>
  <c r="BF238" i="7"/>
  <c r="BF254" i="7"/>
  <c r="BF260" i="7"/>
  <c r="BF261" i="7"/>
  <c r="BF264" i="7"/>
  <c r="BF270" i="7"/>
  <c r="BF279" i="7"/>
  <c r="BF296" i="7"/>
  <c r="BF298" i="7"/>
  <c r="BF303" i="7"/>
  <c r="BF313" i="7"/>
  <c r="BF325" i="7"/>
  <c r="BK165" i="7"/>
  <c r="BF142" i="8"/>
  <c r="BF149" i="8"/>
  <c r="BF167" i="8"/>
  <c r="BF168" i="8"/>
  <c r="BF170" i="8"/>
  <c r="BF148" i="9"/>
  <c r="BF175" i="9"/>
  <c r="BF186" i="9"/>
  <c r="BF208" i="9"/>
  <c r="BF230" i="9"/>
  <c r="BF238" i="9"/>
  <c r="BF239" i="9"/>
  <c r="BF244" i="9"/>
  <c r="BF144" i="10"/>
  <c r="BF145" i="10"/>
  <c r="BF147" i="10"/>
  <c r="BF150" i="10"/>
  <c r="BF158" i="10"/>
  <c r="BF159" i="10"/>
  <c r="BF160" i="10"/>
  <c r="BF161" i="10"/>
  <c r="BF167" i="10"/>
  <c r="BF168" i="10"/>
  <c r="BF172" i="10"/>
  <c r="BF173" i="10"/>
  <c r="BF178" i="10"/>
  <c r="BF192" i="10"/>
  <c r="BF200" i="10"/>
  <c r="BF203" i="10"/>
  <c r="BF222" i="10"/>
  <c r="BF233" i="10"/>
  <c r="BF240" i="10"/>
  <c r="BF255" i="10"/>
  <c r="BF257" i="10"/>
  <c r="BF259" i="10"/>
  <c r="BF273" i="10"/>
  <c r="BF275" i="10"/>
  <c r="BF280" i="10"/>
  <c r="BF281" i="10"/>
  <c r="E121" i="11"/>
  <c r="BF140" i="11"/>
  <c r="BF145" i="11"/>
  <c r="BF170" i="11"/>
  <c r="BF179" i="11"/>
  <c r="BF185" i="11"/>
  <c r="BF138" i="12"/>
  <c r="BF144" i="12"/>
  <c r="BF145" i="12"/>
  <c r="BF146" i="12"/>
  <c r="BF147" i="12"/>
  <c r="BF148" i="12"/>
  <c r="BF153" i="12"/>
  <c r="J126" i="6"/>
  <c r="BF137" i="6"/>
  <c r="BF138" i="6"/>
  <c r="BF161" i="6"/>
  <c r="BF163" i="6"/>
  <c r="BF164" i="6"/>
  <c r="BF165" i="6"/>
  <c r="BF173" i="6"/>
  <c r="BF174" i="6"/>
  <c r="BF175" i="6"/>
  <c r="BF176" i="6"/>
  <c r="BF177" i="6"/>
  <c r="BF181" i="6"/>
  <c r="BF192" i="6"/>
  <c r="BF198" i="6"/>
  <c r="BF206" i="6"/>
  <c r="BF217" i="6"/>
  <c r="BF185" i="7"/>
  <c r="BF186" i="7"/>
  <c r="BF189" i="7"/>
  <c r="BF195" i="7"/>
  <c r="BF203" i="7"/>
  <c r="BF207" i="7"/>
  <c r="BF208" i="7"/>
  <c r="BF214" i="7"/>
  <c r="BF224" i="7"/>
  <c r="BF234" i="7"/>
  <c r="BF235" i="7"/>
  <c r="BF256" i="7"/>
  <c r="BF257" i="7"/>
  <c r="BF265" i="7"/>
  <c r="BF266" i="7"/>
  <c r="BF269" i="7"/>
  <c r="BF276" i="7"/>
  <c r="BF290" i="7"/>
  <c r="BF293" i="7"/>
  <c r="BF299" i="7"/>
  <c r="BF300" i="7"/>
  <c r="BF306" i="7"/>
  <c r="BF310" i="7"/>
  <c r="BF152" i="8"/>
  <c r="BF154" i="8"/>
  <c r="BF162" i="8"/>
  <c r="BF163" i="8"/>
  <c r="BF165" i="8"/>
  <c r="BK155" i="8"/>
  <c r="BF151" i="9"/>
  <c r="BF152" i="9"/>
  <c r="BF155" i="9"/>
  <c r="BF162" i="9"/>
  <c r="BF172" i="9"/>
  <c r="BF184" i="9"/>
  <c r="BF188" i="9"/>
  <c r="BF197" i="9"/>
  <c r="BF198" i="9"/>
  <c r="BF202" i="9"/>
  <c r="BF210" i="9"/>
  <c r="BF211" i="9"/>
  <c r="BF216" i="9"/>
  <c r="BF217" i="9"/>
  <c r="BF224" i="9"/>
  <c r="BF228" i="9"/>
  <c r="BF246" i="9"/>
  <c r="BF247" i="9"/>
  <c r="E117" i="10"/>
  <c r="BF138" i="10"/>
  <c r="BF149" i="10"/>
  <c r="BF152" i="10"/>
  <c r="BF153" i="10"/>
  <c r="BF154" i="10"/>
  <c r="BF174" i="10"/>
  <c r="BF182" i="10"/>
  <c r="BF183" i="10"/>
  <c r="BF184" i="10"/>
  <c r="BF189" i="10"/>
  <c r="BF202" i="10"/>
  <c r="BF206" i="10"/>
  <c r="BF211" i="10"/>
  <c r="BF214" i="10"/>
  <c r="BF225" i="10"/>
  <c r="BF232" i="10"/>
  <c r="BF237" i="10"/>
  <c r="BF249" i="10"/>
  <c r="BF254" i="10"/>
  <c r="BF261" i="10"/>
  <c r="BF262" i="10"/>
  <c r="BF279" i="10"/>
  <c r="BF144" i="11"/>
  <c r="BF149" i="11"/>
  <c r="BF151" i="11"/>
  <c r="BF154" i="11"/>
  <c r="BF155" i="11"/>
  <c r="BF156" i="11"/>
  <c r="BF161" i="11"/>
  <c r="BF162" i="11"/>
  <c r="BF163" i="11"/>
  <c r="BF178" i="11"/>
  <c r="BF181" i="11"/>
  <c r="BF186" i="11"/>
  <c r="BF188" i="11"/>
  <c r="BF194" i="11"/>
  <c r="BF195" i="11"/>
  <c r="BF196" i="11"/>
  <c r="BF136" i="12"/>
  <c r="BF137" i="12"/>
  <c r="BF143" i="12"/>
  <c r="BF150" i="12"/>
  <c r="AU137" i="2"/>
  <c r="AU161" i="2"/>
  <c r="AU172" i="2"/>
  <c r="AU183" i="2"/>
  <c r="AU271" i="2"/>
  <c r="AU276" i="2"/>
  <c r="AU335" i="2"/>
  <c r="AU348" i="2"/>
  <c r="AU618" i="2"/>
  <c r="AU675" i="2"/>
  <c r="AU687" i="2"/>
  <c r="AU703" i="2"/>
  <c r="AU709" i="2"/>
  <c r="AU731" i="2"/>
  <c r="AU764" i="2"/>
  <c r="AU134" i="3"/>
  <c r="AU151" i="3"/>
  <c r="AU398" i="3"/>
  <c r="AU448" i="3"/>
  <c r="AU523" i="3"/>
  <c r="BF215" i="4"/>
  <c r="BF230" i="4"/>
  <c r="BF789" i="4"/>
  <c r="J93" i="5"/>
  <c r="E128" i="5"/>
  <c r="BF145" i="5"/>
  <c r="BF476" i="5"/>
  <c r="BF485" i="5"/>
  <c r="BF535" i="5"/>
  <c r="BF729" i="5"/>
  <c r="BF743" i="5"/>
  <c r="BF755" i="5"/>
  <c r="BF829" i="5"/>
  <c r="BF843" i="5"/>
  <c r="BF889" i="5"/>
  <c r="E85" i="6"/>
  <c r="BF142" i="6"/>
  <c r="BF144" i="6"/>
  <c r="BF145" i="6"/>
  <c r="BF146" i="6"/>
  <c r="BF147" i="6"/>
  <c r="BF149" i="6"/>
  <c r="BF159" i="6"/>
  <c r="BF178" i="6"/>
  <c r="BF151" i="7"/>
  <c r="BF154" i="7"/>
  <c r="BF155" i="7"/>
  <c r="BF160" i="7"/>
  <c r="BF161" i="7"/>
  <c r="BF181" i="7"/>
  <c r="BF183" i="7"/>
  <c r="BF199" i="7"/>
  <c r="BF209" i="7"/>
  <c r="BF210" i="7"/>
  <c r="BF220" i="7"/>
  <c r="BF251" i="7"/>
  <c r="BF252" i="7"/>
  <c r="BF258" i="7"/>
  <c r="BF275" i="7"/>
  <c r="BF289" i="7"/>
  <c r="BF301" i="7"/>
  <c r="BF305" i="7"/>
  <c r="BF311" i="7"/>
  <c r="BF312" i="7"/>
  <c r="BF316" i="7"/>
  <c r="BF323" i="7"/>
  <c r="BF324" i="7"/>
  <c r="BF327" i="7"/>
  <c r="BF330" i="7"/>
  <c r="BF331" i="7"/>
  <c r="BK335" i="7"/>
  <c r="BF143" i="8"/>
  <c r="BF153" i="8"/>
  <c r="BF173" i="8"/>
  <c r="BK139" i="8"/>
  <c r="BK138" i="8"/>
  <c r="BK179" i="8"/>
  <c r="J93" i="9"/>
  <c r="BF145" i="9"/>
  <c r="BF147" i="9"/>
  <c r="BF153" i="9"/>
  <c r="BF164" i="9"/>
  <c r="BF167" i="9"/>
  <c r="BF171" i="9"/>
  <c r="BF178" i="9"/>
  <c r="BF191" i="9"/>
  <c r="BF196" i="9"/>
  <c r="BF203" i="9"/>
  <c r="BF205" i="9"/>
  <c r="BF206" i="9"/>
  <c r="BF213" i="9"/>
  <c r="BF220" i="9"/>
  <c r="BF225" i="9"/>
  <c r="BF226" i="9"/>
  <c r="BF150" i="11"/>
  <c r="BF152" i="11"/>
  <c r="BF153" i="11"/>
  <c r="BF157" i="11"/>
  <c r="BF158" i="11"/>
  <c r="BF159" i="11"/>
  <c r="BF160" i="11"/>
  <c r="BF164" i="11"/>
  <c r="BF167" i="11"/>
  <c r="BF168" i="11"/>
  <c r="BF169" i="11"/>
  <c r="BF171" i="11"/>
  <c r="BF173" i="11"/>
  <c r="BF175" i="11"/>
  <c r="BF176" i="11"/>
  <c r="BK137" i="11"/>
  <c r="BF139" i="12"/>
  <c r="BF140" i="12"/>
  <c r="BF141" i="12"/>
  <c r="J91" i="2"/>
  <c r="AU255" i="2"/>
  <c r="AU420" i="2"/>
  <c r="AU456" i="2"/>
  <c r="AU487" i="2"/>
  <c r="AU656" i="2"/>
  <c r="AU678" i="2"/>
  <c r="AU679" i="2"/>
  <c r="AU692" i="2"/>
  <c r="AU711" i="2"/>
  <c r="AU716" i="2"/>
  <c r="AU179" i="3"/>
  <c r="AU283" i="3"/>
  <c r="AU321" i="3"/>
  <c r="AU416" i="3"/>
  <c r="AU432" i="3"/>
  <c r="AU485" i="3"/>
  <c r="BF227" i="4"/>
  <c r="BF229" i="4"/>
  <c r="BF537" i="4"/>
  <c r="BF539" i="4"/>
  <c r="BF635" i="4"/>
  <c r="BF664" i="4"/>
  <c r="BF682" i="4"/>
  <c r="BF705" i="4"/>
  <c r="BF202" i="5"/>
  <c r="BF328" i="5"/>
  <c r="BF385" i="5"/>
  <c r="BF442" i="5"/>
  <c r="BF449" i="5"/>
  <c r="BF605" i="5"/>
  <c r="BF763" i="5"/>
  <c r="BF803" i="5"/>
  <c r="BF139" i="6"/>
  <c r="BF140" i="6"/>
  <c r="BF141" i="6"/>
  <c r="BF171" i="6"/>
  <c r="BF180" i="6"/>
  <c r="BF182" i="6"/>
  <c r="BF191" i="6"/>
  <c r="BF193" i="6"/>
  <c r="BF194" i="6"/>
  <c r="BF196" i="6"/>
  <c r="BF204" i="6"/>
  <c r="BF207" i="6"/>
  <c r="BF209" i="6"/>
  <c r="BF210" i="6"/>
  <c r="BF212" i="6"/>
  <c r="BF213" i="6"/>
  <c r="BF214" i="6"/>
  <c r="BF215" i="6"/>
  <c r="BF216" i="6"/>
  <c r="BF149" i="7"/>
  <c r="BF169" i="7"/>
  <c r="BF184" i="7"/>
  <c r="BF193" i="7"/>
  <c r="BF197" i="7"/>
  <c r="BF200" i="7"/>
  <c r="BF223" i="7"/>
  <c r="BF242" i="7"/>
  <c r="BF245" i="7"/>
  <c r="BF247" i="7"/>
  <c r="BF248" i="7"/>
  <c r="BF250" i="7"/>
  <c r="BF253" i="7"/>
  <c r="BF267" i="7"/>
  <c r="BF273" i="7"/>
  <c r="BF281" i="7"/>
  <c r="BF283" i="7"/>
  <c r="BF285" i="7"/>
  <c r="BF286" i="7"/>
  <c r="BF288" i="7"/>
  <c r="BF294" i="7"/>
  <c r="BF304" i="7"/>
  <c r="BF309" i="7"/>
  <c r="BF314" i="7"/>
  <c r="BF329" i="7"/>
  <c r="BF333" i="7"/>
  <c r="BF140" i="8"/>
  <c r="BF146" i="8"/>
  <c r="BF151" i="8"/>
  <c r="BF159" i="8"/>
  <c r="BF171" i="8"/>
  <c r="BF172" i="8"/>
  <c r="BF159" i="9"/>
  <c r="BF165" i="9"/>
  <c r="BF166" i="9"/>
  <c r="BF170" i="9"/>
  <c r="BF180" i="9"/>
  <c r="BF204" i="9"/>
  <c r="BF221" i="9"/>
  <c r="BF222" i="9"/>
  <c r="BF223" i="9"/>
  <c r="BF227" i="9"/>
  <c r="BF237" i="9"/>
  <c r="BF155" i="10"/>
  <c r="BF164" i="10"/>
  <c r="BF169" i="10"/>
  <c r="BF175" i="10"/>
  <c r="BF187" i="10"/>
  <c r="BF195" i="10"/>
  <c r="BF207" i="10"/>
  <c r="BF208" i="10"/>
  <c r="BF236" i="10"/>
  <c r="BF239" i="10"/>
  <c r="BF242" i="10"/>
  <c r="BF250" i="10"/>
  <c r="BF265" i="10"/>
  <c r="BF266" i="10"/>
  <c r="BF283" i="10"/>
  <c r="BF284" i="10"/>
  <c r="BF165" i="11"/>
  <c r="BF166" i="11"/>
  <c r="BF172" i="11"/>
  <c r="BF174" i="11"/>
  <c r="BF177" i="11"/>
  <c r="BF182" i="11"/>
  <c r="BF184" i="11"/>
  <c r="AU261" i="2"/>
  <c r="AU303" i="2"/>
  <c r="AU310" i="2"/>
  <c r="AU384" i="2"/>
  <c r="AU544" i="2"/>
  <c r="AU639" i="2"/>
  <c r="AU722" i="2"/>
  <c r="AU733" i="2"/>
  <c r="J91" i="3"/>
  <c r="AU152" i="3"/>
  <c r="AU167" i="3"/>
  <c r="AU205" i="3"/>
  <c r="AU372" i="3"/>
  <c r="BF223" i="4"/>
  <c r="BF460" i="4"/>
  <c r="BF556" i="4"/>
  <c r="BF699" i="4"/>
  <c r="BF703" i="4"/>
  <c r="BF176" i="5"/>
  <c r="BF208" i="5"/>
  <c r="BF264" i="5"/>
  <c r="BF323" i="5"/>
  <c r="BF343" i="5"/>
  <c r="BF389" i="5"/>
  <c r="BF411" i="5"/>
  <c r="BF425" i="5"/>
  <c r="BF465" i="5"/>
  <c r="BF498" i="5"/>
  <c r="BF517" i="5"/>
  <c r="BF532" i="5"/>
  <c r="BF562" i="5"/>
  <c r="BF609" i="5"/>
  <c r="BF620" i="5"/>
  <c r="BF637" i="5"/>
  <c r="BF642" i="5"/>
  <c r="BF647" i="5"/>
  <c r="BF721" i="5"/>
  <c r="BF731" i="5"/>
  <c r="BF771" i="5"/>
  <c r="BF793" i="5"/>
  <c r="BF914" i="5"/>
  <c r="BK540" i="5"/>
  <c r="J93" i="10"/>
  <c r="BF134" i="10"/>
  <c r="BF142" i="10"/>
  <c r="BF151" i="10"/>
  <c r="BF165" i="10"/>
  <c r="BF177" i="10"/>
  <c r="BF181" i="10"/>
  <c r="BF191" i="10"/>
  <c r="BF197" i="10"/>
  <c r="BF198" i="10"/>
  <c r="BF199" i="10"/>
  <c r="BF205" i="10"/>
  <c r="BF216" i="10"/>
  <c r="BF230" i="10"/>
  <c r="BF235" i="10"/>
  <c r="BF252" i="10"/>
  <c r="BF260" i="10"/>
  <c r="BF270" i="10"/>
  <c r="BF271" i="10"/>
  <c r="BF274" i="10"/>
  <c r="BF277" i="10"/>
  <c r="J93" i="11"/>
  <c r="BF148" i="11"/>
  <c r="BF183" i="11"/>
  <c r="BF152" i="12"/>
  <c r="AU194" i="2"/>
  <c r="AU460" i="2"/>
  <c r="AU557" i="2"/>
  <c r="AU676" i="2"/>
  <c r="AU682" i="2"/>
  <c r="AU698" i="2"/>
  <c r="AU751" i="2"/>
  <c r="AU154" i="3"/>
  <c r="AU231" i="3"/>
  <c r="AU317" i="3"/>
  <c r="AU346" i="3"/>
  <c r="BF134" i="4"/>
  <c r="BF226" i="4"/>
  <c r="BF233" i="4"/>
  <c r="BF259" i="4"/>
  <c r="BF261" i="4"/>
  <c r="BF398" i="4"/>
  <c r="BF450" i="4"/>
  <c r="BF455" i="4"/>
  <c r="BF465" i="4"/>
  <c r="BF477" i="4"/>
  <c r="BF511" i="4"/>
  <c r="BF530" i="4"/>
  <c r="BF597" i="4"/>
  <c r="BF659" i="4"/>
  <c r="BF154" i="5"/>
  <c r="BF161" i="5"/>
  <c r="BF171" i="5"/>
  <c r="BF185" i="5"/>
  <c r="BF536" i="5"/>
  <c r="BF538" i="5"/>
  <c r="BF544" i="5"/>
  <c r="BF759" i="5"/>
  <c r="BF776" i="5"/>
  <c r="BF135" i="6"/>
  <c r="BF136" i="6"/>
  <c r="BF151" i="6"/>
  <c r="BF153" i="6"/>
  <c r="BF156" i="6"/>
  <c r="BF157" i="6"/>
  <c r="BF162" i="6"/>
  <c r="BF167" i="6"/>
  <c r="BF187" i="6"/>
  <c r="BF195" i="6"/>
  <c r="BF163" i="7"/>
  <c r="BF174" i="7"/>
  <c r="BF179" i="7"/>
  <c r="BF182" i="7"/>
  <c r="BF191" i="7"/>
  <c r="BF192" i="7"/>
  <c r="BF204" i="7"/>
  <c r="BF205" i="7"/>
  <c r="BF211" i="7"/>
  <c r="BF226" i="7"/>
  <c r="BF229" i="7"/>
  <c r="BF236" i="7"/>
  <c r="BF244" i="7"/>
  <c r="BF277" i="7"/>
  <c r="BF284" i="7"/>
  <c r="BF291" i="7"/>
  <c r="BF292" i="7"/>
  <c r="BF308" i="7"/>
  <c r="BF317" i="7"/>
  <c r="BF318" i="7"/>
  <c r="BF321" i="7"/>
  <c r="BK145" i="7"/>
  <c r="BF144" i="8"/>
  <c r="BF148" i="8"/>
  <c r="BF156" i="8"/>
  <c r="BF176" i="8"/>
  <c r="BF157" i="9"/>
  <c r="BF173" i="9"/>
  <c r="BF174" i="9"/>
  <c r="BF181" i="9"/>
  <c r="BF182" i="9"/>
  <c r="BF183" i="9"/>
  <c r="BF187" i="9"/>
  <c r="BF194" i="9"/>
  <c r="BF195" i="9"/>
  <c r="BF200" i="9"/>
  <c r="BF209" i="9"/>
  <c r="BF232" i="9"/>
  <c r="BF234" i="9"/>
  <c r="BF235" i="9"/>
  <c r="BF236" i="9"/>
  <c r="BF136" i="10"/>
  <c r="BF140" i="10"/>
  <c r="BF141" i="10"/>
  <c r="BF143" i="10"/>
  <c r="BF162" i="10"/>
  <c r="BF163" i="10"/>
  <c r="BF170" i="10"/>
  <c r="BF180" i="10"/>
  <c r="BF193" i="10"/>
  <c r="BF194" i="10"/>
  <c r="BF201" i="10"/>
  <c r="BF213" i="10"/>
  <c r="BF220" i="10"/>
  <c r="BF224" i="10"/>
  <c r="BF229" i="10"/>
  <c r="BF231" i="10"/>
  <c r="BF238" i="10"/>
  <c r="BF256" i="10"/>
  <c r="BF258" i="10"/>
  <c r="BF263" i="10"/>
  <c r="BF267" i="10"/>
  <c r="BF268" i="10"/>
  <c r="BF278" i="10"/>
  <c r="BF141" i="11"/>
  <c r="BF146" i="11"/>
  <c r="BF155" i="12"/>
  <c r="AU148" i="2"/>
  <c r="AU684" i="2"/>
  <c r="AU753" i="2"/>
  <c r="AU157" i="3"/>
  <c r="AU158" i="3"/>
  <c r="AU162" i="3"/>
  <c r="AU300" i="3"/>
  <c r="AU330" i="3"/>
  <c r="AU334" i="3"/>
  <c r="AU505" i="3"/>
  <c r="AU569" i="3"/>
  <c r="BF224" i="4"/>
  <c r="BF308" i="4"/>
  <c r="BF522" i="4"/>
  <c r="BF604" i="4"/>
  <c r="BF611" i="4"/>
  <c r="BF166" i="5"/>
  <c r="BF393" i="5"/>
  <c r="BF417" i="5"/>
  <c r="BF457" i="5"/>
  <c r="BF651" i="5"/>
  <c r="BF657" i="5"/>
  <c r="BF781" i="5"/>
  <c r="BF789" i="5"/>
  <c r="BF797" i="5"/>
  <c r="BF801" i="5"/>
  <c r="BF816" i="5"/>
  <c r="BF997" i="5"/>
  <c r="BF1005" i="5"/>
  <c r="BF150" i="6"/>
  <c r="BF154" i="6"/>
  <c r="BF155" i="6"/>
  <c r="BF169" i="6"/>
  <c r="BF183" i="6"/>
  <c r="BF186" i="6"/>
  <c r="BF188" i="6"/>
  <c r="BF199" i="6"/>
  <c r="BF205" i="6"/>
  <c r="BF177" i="7"/>
  <c r="BF178" i="7"/>
  <c r="BF187" i="7"/>
  <c r="BF190" i="7"/>
  <c r="BF196" i="7"/>
  <c r="BF198" i="7"/>
  <c r="BF217" i="7"/>
  <c r="BF222" i="7"/>
  <c r="BF225" i="7"/>
  <c r="BF227" i="7"/>
  <c r="BF239" i="7"/>
  <c r="BF255" i="7"/>
  <c r="BF259" i="7"/>
  <c r="BF263" i="7"/>
  <c r="BF268" i="7"/>
  <c r="BF274" i="7"/>
  <c r="BF287" i="7"/>
  <c r="BF295" i="7"/>
  <c r="BF315" i="7"/>
  <c r="BF319" i="7"/>
  <c r="BF322" i="7"/>
  <c r="BF328" i="7"/>
  <c r="BF147" i="8"/>
  <c r="BF160" i="8"/>
  <c r="BF161" i="8"/>
  <c r="BF177" i="8"/>
  <c r="BF178" i="8"/>
  <c r="BF180" i="8"/>
  <c r="BF149" i="9"/>
  <c r="BF158" i="9"/>
  <c r="BF161" i="9"/>
  <c r="BF176" i="9"/>
  <c r="BF177" i="9"/>
  <c r="BF193" i="9"/>
  <c r="BF201" i="9"/>
  <c r="BF135" i="10"/>
  <c r="BF137" i="10"/>
  <c r="BF139" i="10"/>
  <c r="BF146" i="10"/>
  <c r="BF157" i="10"/>
  <c r="BF166" i="10"/>
  <c r="BF179" i="10"/>
  <c r="BF185" i="10"/>
  <c r="BF186" i="10"/>
  <c r="BF188" i="10"/>
  <c r="BF204" i="10"/>
  <c r="BF212" i="10"/>
  <c r="BF217" i="10"/>
  <c r="BF218" i="10"/>
  <c r="BF221" i="10"/>
  <c r="BF223" i="10"/>
  <c r="BF228" i="10"/>
  <c r="BF234" i="10"/>
  <c r="BF245" i="10"/>
  <c r="BF253" i="10"/>
  <c r="BF264" i="10"/>
  <c r="BF269" i="10"/>
  <c r="BF272" i="10"/>
  <c r="BF282" i="10"/>
  <c r="BF138" i="11"/>
  <c r="BF147" i="11"/>
  <c r="BF187" i="11"/>
  <c r="BF190" i="11"/>
  <c r="E85" i="12"/>
  <c r="J93" i="12"/>
  <c r="BF135" i="12"/>
  <c r="BF142" i="12"/>
  <c r="BF149" i="12"/>
  <c r="BK154" i="12"/>
  <c r="F43" i="12"/>
  <c r="F42" i="7"/>
  <c r="F42" i="11"/>
  <c r="F40" i="3"/>
  <c r="F41" i="8"/>
  <c r="F40" i="2"/>
  <c r="F43" i="7"/>
  <c r="F39" i="4"/>
  <c r="F43" i="10"/>
  <c r="F41" i="11"/>
  <c r="F41" i="6"/>
  <c r="F41" i="9"/>
  <c r="F43" i="6"/>
  <c r="F42" i="10"/>
  <c r="F41" i="2"/>
  <c r="F41" i="12"/>
  <c r="F42" i="8"/>
  <c r="F41" i="7"/>
  <c r="F42" i="5"/>
  <c r="F40" i="4"/>
  <c r="F42" i="6"/>
  <c r="F43" i="5"/>
  <c r="F41" i="3"/>
  <c r="F43" i="8"/>
  <c r="F43" i="11"/>
  <c r="F43" i="9"/>
  <c r="F42" i="12"/>
  <c r="F42" i="9"/>
  <c r="F39" i="3"/>
  <c r="F41" i="10"/>
  <c r="F41" i="5"/>
  <c r="F41" i="4"/>
  <c r="F39" i="2"/>
  <c r="AZ132" i="3"/>
  <c r="BK143" i="9"/>
  <c r="BK167" i="7"/>
  <c r="BK144" i="7"/>
  <c r="BK143" i="7"/>
  <c r="BK142" i="11"/>
  <c r="BK542" i="5"/>
  <c r="AZ168" i="3"/>
  <c r="BK143" i="5"/>
  <c r="AZ135" i="2"/>
  <c r="AZ685" i="2"/>
  <c r="BK136" i="11"/>
  <c r="BK133" i="6"/>
  <c r="BK132" i="6"/>
  <c r="BK189" i="9"/>
  <c r="BK132" i="10"/>
  <c r="BK133" i="12"/>
  <c r="BK231" i="4"/>
  <c r="BK157" i="8"/>
  <c r="BK142" i="9"/>
  <c r="BK131" i="4"/>
  <c r="BK137" i="8"/>
  <c r="AZ131" i="3"/>
  <c r="AZ134" i="2"/>
  <c r="BK142" i="5"/>
  <c r="BK132" i="12"/>
  <c r="BK131" i="10"/>
  <c r="BK135" i="11"/>
</calcChain>
</file>

<file path=xl/sharedStrings.xml><?xml version="1.0" encoding="utf-8"?>
<sst xmlns="http://schemas.openxmlformats.org/spreadsheetml/2006/main" count="33641" uniqueCount="3466">
  <si>
    <t>Export Komplet</t>
  </si>
  <si>
    <t/>
  </si>
  <si>
    <t>False</t>
  </si>
  <si>
    <t>{d54dd8b9-28c0-44c9-bf15-1657ac012efe}</t>
  </si>
  <si>
    <t>0,01</t>
  </si>
  <si>
    <t>20</t>
  </si>
  <si>
    <t>REKAPITULÁCIA STAVBY</t>
  </si>
  <si>
    <t>0,001</t>
  </si>
  <si>
    <t>Kód:</t>
  </si>
  <si>
    <t>1815</t>
  </si>
  <si>
    <t>Stavba:</t>
  </si>
  <si>
    <t>Dunajská Streda OR PZ,  rekonštrukcia a modernizácia objektu</t>
  </si>
  <si>
    <t>JKSO:</t>
  </si>
  <si>
    <t>801 69</t>
  </si>
  <si>
    <t>KS:</t>
  </si>
  <si>
    <t>1220</t>
  </si>
  <si>
    <t>Miesto:</t>
  </si>
  <si>
    <t>Dunajská Streda, Muzejná 231/6,  parc.č. 2421/8; 1</t>
  </si>
  <si>
    <t>Dátum:</t>
  </si>
  <si>
    <t>Objednávateľ:</t>
  </si>
  <si>
    <t>IČO:</t>
  </si>
  <si>
    <t>00 151 866</t>
  </si>
  <si>
    <t>Ministerstvo vnútra SR, Pribinova 2,  Bratislava</t>
  </si>
  <si>
    <t>IČ DPH:</t>
  </si>
  <si>
    <t>Zhotoviteľ:</t>
  </si>
  <si>
    <t>výber dodávateľa</t>
  </si>
  <si>
    <t>Projektant:</t>
  </si>
  <si>
    <t>True</t>
  </si>
  <si>
    <t>Spracovateľ:</t>
  </si>
  <si>
    <t xml:space="preserve"> 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</si>
  <si>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</si>
  <si>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</si>
  <si>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</si>
  <si>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</si>
  <si>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</si>
  <si>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</si>
  <si>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</si>
  <si>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</si>
  <si>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</si>
  <si>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</si>
  <si>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</si>
  <si>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</si>
  <si>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</si>
  <si>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</si>
  <si>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</si>
  <si>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</si>
  <si>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</si>
  <si>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</si>
  <si>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</si>
  <si>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</si>
  <si>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</si>
  <si>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</si>
  <si>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</si>
  <si>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Kód</t>
  </si>
  <si>
    <t>Popis</t>
  </si>
  <si>
    <t>Cena bez DPH [EUR]</t>
  </si>
  <si>
    <t>Cena s DPH [EUR]</t>
  </si>
  <si>
    <t>Typ</t>
  </si>
  <si>
    <t>1) Náklady z rozpočtov</t>
  </si>
  <si>
    <t>D</t>
  </si>
  <si>
    <t>0</t>
  </si>
  <si>
    <t>###NOIMPORT###</t>
  </si>
  <si>
    <t>IMPORT</t>
  </si>
  <si>
    <t>{00000000-0000-0000-0000-000000000000}</t>
  </si>
  <si>
    <t>SO 01.1</t>
  </si>
  <si>
    <t>Oprávnené práce</t>
  </si>
  <si>
    <t>STA</t>
  </si>
  <si>
    <t>1</t>
  </si>
  <si>
    <t>{daf9f992-409a-42be-be7a-d576d9de5536}</t>
  </si>
  <si>
    <t>/</t>
  </si>
  <si>
    <t>A</t>
  </si>
  <si>
    <t>Zateplenie obvodových konštrukcií</t>
  </si>
  <si>
    <t>Časť</t>
  </si>
  <si>
    <t>2</t>
  </si>
  <si>
    <t>{c1411f0d-7fc1-4cbb-bcc7-2dfe057e49a5}</t>
  </si>
  <si>
    <t>B</t>
  </si>
  <si>
    <t>Zateplenie strešného plášťa</t>
  </si>
  <si>
    <t>{4987b285-fb0d-4a1e-95af-113730d861e1}</t>
  </si>
  <si>
    <t>C</t>
  </si>
  <si>
    <t>Výmena otvorových konštrukcií</t>
  </si>
  <si>
    <t>{b641c607-48bf-4193-b4a4-a294908c82e4}</t>
  </si>
  <si>
    <t>Ostatné oprávnené práce</t>
  </si>
  <si>
    <t>{66635480-0c21-4b6d-9233-aa6507795c6c}</t>
  </si>
  <si>
    <t>D1</t>
  </si>
  <si>
    <t>Stavebné práce</t>
  </si>
  <si>
    <t>3</t>
  </si>
  <si>
    <t>{a69d069a-73a2-4dae-9d74-cddde7d882b8}</t>
  </si>
  <si>
    <t>D2</t>
  </si>
  <si>
    <t>Zdravotechnika</t>
  </si>
  <si>
    <t>{c8241e06-8543-43ce-8371-1e6c81677b3d}</t>
  </si>
  <si>
    <t>D3</t>
  </si>
  <si>
    <t>Vykurovanie</t>
  </si>
  <si>
    <t>{e32df475-7e33-458b-b85e-c950a7ac4674}</t>
  </si>
  <si>
    <t>D4</t>
  </si>
  <si>
    <t>Chladenie</t>
  </si>
  <si>
    <t>{f2fbc78a-c2d7-467f-8a9c-661407e11fe4}</t>
  </si>
  <si>
    <t>D5</t>
  </si>
  <si>
    <t>Plynofikácia</t>
  </si>
  <si>
    <t>{c6d25be1-acbb-4078-8811-c5b6e492b174}</t>
  </si>
  <si>
    <t>D6</t>
  </si>
  <si>
    <t>Vnútorná elektroinštalácia</t>
  </si>
  <si>
    <t>{4e4bc24b-0b64-4c9e-a670-fa341abf93d8}</t>
  </si>
  <si>
    <t>D7</t>
  </si>
  <si>
    <t>Uzemňovacia a bleskozvodová sústava</t>
  </si>
  <si>
    <t>{1eda707a-5a10-456a-b2b5-388f767ae7f5}</t>
  </si>
  <si>
    <t>D8</t>
  </si>
  <si>
    <t>Kabeláž kamerového systému</t>
  </si>
  <si>
    <t>{25850a81-e353-4b4f-9fdb-09390edd6e9a}</t>
  </si>
  <si>
    <t>2) Ostatné náklady zo súhrnného listu</t>
  </si>
  <si>
    <t>Celkové náklady za stavbu 1) + 2)</t>
  </si>
  <si>
    <t>KRYCÍ LIST ROZPOČTU</t>
  </si>
  <si>
    <t>Objekt:</t>
  </si>
  <si>
    <t>SO 01.1 - Oprávnené práce</t>
  </si>
  <si>
    <t>Časť:</t>
  </si>
  <si>
    <t>A - Zateplenie obvodových konštrukcií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</si>
  <si>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</si>
  <si>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</si>
  <si>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</si>
  <si>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</si>
  <si>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</si>
  <si>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</si>
  <si>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</si>
  <si>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</si>
  <si>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</si>
  <si>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</si>
  <si>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</si>
  <si>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</si>
  <si>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</si>
  <si>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</si>
  <si>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</si>
  <si>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</si>
  <si>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767 -  Konštrukcie doplnkové kovové</t>
  </si>
  <si>
    <t>2) Ostatné náklady</t>
  </si>
  <si>
    <t>ROZPOČET</t>
  </si>
  <si>
    <t>PČ</t>
  </si>
  <si>
    <t>MJ</t>
  </si>
  <si>
    <t>Množstvo</t>
  </si>
  <si>
    <t>J.cena [EUR]</t>
  </si>
  <si>
    <t>Cenová sústava</t>
  </si>
  <si>
    <t>HSV</t>
  </si>
  <si>
    <t>Práce a dodávky HSV</t>
  </si>
  <si>
    <t>ROZPOCET</t>
  </si>
  <si>
    <t>Zvislé a kompletné konštrukcie</t>
  </si>
  <si>
    <t>K</t>
  </si>
  <si>
    <t>312273851</t>
  </si>
  <si>
    <t>m2</t>
  </si>
  <si>
    <t>4</t>
  </si>
  <si>
    <t>2080469734</t>
  </si>
  <si>
    <t>VV</t>
  </si>
  <si>
    <t>"výplňové murivo obvodové"</t>
  </si>
  <si>
    <t>"opláštenie - medziokenné plochy"</t>
  </si>
  <si>
    <t>"v mieste  drevených exter. medziokenných obkladov stien"</t>
  </si>
  <si>
    <t>1,5*0,6*(9+12+3)</t>
  </si>
  <si>
    <t>1,25*1,5*3</t>
  </si>
  <si>
    <t>1,5*0,6*(15+6+5+4+14+13)</t>
  </si>
  <si>
    <t>1,25*1,5*2</t>
  </si>
  <si>
    <t>0,6*1,8*3+0,6*2,45+0,6*1,8*2</t>
  </si>
  <si>
    <t>0,6*0,9*7+0,6*1,8*2+0,6*2,45*1</t>
  </si>
  <si>
    <t>Súčet</t>
  </si>
  <si>
    <t>M</t>
  </si>
  <si>
    <t>595220002600</t>
  </si>
  <si>
    <t>ks</t>
  </si>
  <si>
    <t>8</t>
  </si>
  <si>
    <t>1184392062</t>
  </si>
  <si>
    <t>96,555*15,38 'Přepočítané koeficientom množstva</t>
  </si>
  <si>
    <t>6</t>
  </si>
  <si>
    <t>Úpravy povrchov, podlahy, osadenie</t>
  </si>
  <si>
    <t>612460121</t>
  </si>
  <si>
    <t>Príprava vnútorného podkladu stien penetráciou základnou</t>
  </si>
  <si>
    <t>-480537324</t>
  </si>
  <si>
    <t>"omietka vnútorná na výplňové murivo obvodové"</t>
  </si>
  <si>
    <t>612460241</t>
  </si>
  <si>
    <t>Vnútorná omietka stien vápennocementová jadrová (hrubá), hr. 10 mm</t>
  </si>
  <si>
    <t>1607136436</t>
  </si>
  <si>
    <t>5</t>
  </si>
  <si>
    <t>612460251</t>
  </si>
  <si>
    <t>Vnútorná omietka stien vápennocementová štuková (jemná), hr. 3 mm</t>
  </si>
  <si>
    <t>216984596</t>
  </si>
  <si>
    <t>620991121</t>
  </si>
  <si>
    <t>Zakrývanie výplní vonkajších otvorov s rámami a zárubňami, zábradlí, oplechovania, atď. zhotovené z lešenia akýmkoľvek spôsobom</t>
  </si>
  <si>
    <t>146811219</t>
  </si>
  <si>
    <t>"zakrývanie  okien , zasklených stien a dvier"</t>
  </si>
  <si>
    <t>"nové okná"</t>
  </si>
  <si>
    <t>"O1" (1,2*1,5)*8</t>
  </si>
  <si>
    <t>"O1.1" (1,2*1,5)*7</t>
  </si>
  <si>
    <t>"O2" (2,4*1,5)*93</t>
  </si>
  <si>
    <t>"O2.1" (2,4*1,5)*19</t>
  </si>
  <si>
    <t>"O3" (0,6*0,9)*9</t>
  </si>
  <si>
    <t>"O4" (1,0*0,9)*1</t>
  </si>
  <si>
    <t>"O5" (2,4*1,8)*2</t>
  </si>
  <si>
    <t>"O5.1" (2,4*1,8)*2</t>
  </si>
  <si>
    <t>"O6" (2,4*2,45)*2</t>
  </si>
  <si>
    <t>"O6.1" (2,4*2,45)*1</t>
  </si>
  <si>
    <t>"O7" (1,2*2,45)*1</t>
  </si>
  <si>
    <t>"O8" (1,2*1,5)*1</t>
  </si>
  <si>
    <t>"O8*1" (1,2*1,5)*1</t>
  </si>
  <si>
    <t>"O9" (1,1*1,5)*20</t>
  </si>
  <si>
    <t>"O9.1" (1,1*1,5)*4</t>
  </si>
  <si>
    <t>"O10" (0,9*0,95)*2</t>
  </si>
  <si>
    <t>"O10.1" (0,9*0,95)*22</t>
  </si>
  <si>
    <t>"O11" (2,6*3,00)*2</t>
  </si>
  <si>
    <t>"O12" (2,6*2,4)*2</t>
  </si>
  <si>
    <t>"O13" (0,9*0,6)*2</t>
  </si>
  <si>
    <t>"O14" (3,0*2,765)*1</t>
  </si>
  <si>
    <t>"O15" (1,8*1,5)*2</t>
  </si>
  <si>
    <t>"O16" (1,2*1,85)*3</t>
  </si>
  <si>
    <t>"O17" (2,4*1,85)*2</t>
  </si>
  <si>
    <t>"O18" (1,1*1,85)*6</t>
  </si>
  <si>
    <t>"O19" (1,1*1,60)*20</t>
  </si>
  <si>
    <t>"O20" (0,9*1,60)*2</t>
  </si>
  <si>
    <t>"O21" (2,4*1,80)*4</t>
  </si>
  <si>
    <t>"O22" (1,115*0,9)*1</t>
  </si>
  <si>
    <t>"nové  zasklené steny"</t>
  </si>
  <si>
    <t>"ZS1" (0,9*1,8)*2</t>
  </si>
  <si>
    <t>"ZS2" (0,9*4,5)*1</t>
  </si>
  <si>
    <t>"ZS3" (0,9*2,7)*2</t>
  </si>
  <si>
    <t>"ZS4" (0,9*1,8)*1</t>
  </si>
  <si>
    <t>"ZS13" (0,9*5,4)*2</t>
  </si>
  <si>
    <t>"ZS14" (0,9*8,0)*2</t>
  </si>
  <si>
    <t>"ZS20" (4,5*1,8)*1</t>
  </si>
  <si>
    <t>"ZS21" (1,5*1,8)*2</t>
  </si>
  <si>
    <t>"ZS22" (24,65*1,8)*1</t>
  </si>
  <si>
    <t>"ZS23" (9,0*1,8)*1</t>
  </si>
  <si>
    <t>"ZS24" (11,15*2,4)*1</t>
  </si>
  <si>
    <t>Medzisúčet</t>
  </si>
  <si>
    <t>"vstupné dvere a zasklené steny"</t>
  </si>
  <si>
    <t>"ZS7" (1,00*2,765)*1</t>
  </si>
  <si>
    <t>"ZS8" (0,9*3,35)*1</t>
  </si>
  <si>
    <t>"nové balkónové dvere s nadsvetlíkom"</t>
  </si>
  <si>
    <t>"ZS17" (1,0*2,1)*2</t>
  </si>
  <si>
    <t>"ZS18" (0,9*2,1)*1</t>
  </si>
  <si>
    <t>"ZS19" (1,85*2,1)*1</t>
  </si>
  <si>
    <t>"vstupné dvere a zasklené steny "</t>
  </si>
  <si>
    <t>"ZS5" (3,0*2,750)*1</t>
  </si>
  <si>
    <t>"ZS9" (1,8*2,765)*1</t>
  </si>
  <si>
    <t>"ZS11" (5,3*3,15)*1</t>
  </si>
  <si>
    <t>"ZS15" (1,8*2,45)*1</t>
  </si>
  <si>
    <t>7</t>
  </si>
  <si>
    <t>621422713</t>
  </si>
  <si>
    <t>Oprava vonkajších omietok podhľadov zo suchých zmesí, hladkých, členitosť I, opravovaná plocha nad 80% do 100%</t>
  </si>
  <si>
    <t>-1091086045</t>
  </si>
  <si>
    <t>"oprava plochy pred zateplením"</t>
  </si>
  <si>
    <t xml:space="preserve">"oprava 80-100% celkovej plochy" </t>
  </si>
  <si>
    <t xml:space="preserve">"vonkajší podhľad vyloženie strechy" </t>
  </si>
  <si>
    <t>19,5*1,95</t>
  </si>
  <si>
    <t>621462115</t>
  </si>
  <si>
    <t>1378390877</t>
  </si>
  <si>
    <t>"základný náter"</t>
  </si>
  <si>
    <t>9</t>
  </si>
  <si>
    <t>621462201</t>
  </si>
  <si>
    <t>78401688</t>
  </si>
  <si>
    <t>"jadrová omietka"</t>
  </si>
  <si>
    <t>10</t>
  </si>
  <si>
    <t>621462221</t>
  </si>
  <si>
    <t>133297047</t>
  </si>
  <si>
    <t>"vonkajšia omietka podhľadov, final, farebná"</t>
  </si>
  <si>
    <t>11</t>
  </si>
  <si>
    <t>622422331</t>
  </si>
  <si>
    <t>Oprava vonkajších omietok vápenných a vápenocem. stupeň členitosti Ia II -30% škrabaných</t>
  </si>
  <si>
    <t>-522978194</t>
  </si>
  <si>
    <t>"oprava vonkajšej omietky pred začatím zateplenia"</t>
  </si>
  <si>
    <t>"pôvodné vonkajšie omietky stien, bez zateplenia"</t>
  </si>
  <si>
    <t xml:space="preserve">"oprava 20-30% celkovej plochy" </t>
  </si>
  <si>
    <t>10,95*(3,0+41,92+9,42+12,6)</t>
  </si>
  <si>
    <t>4,4*1,375+3,0*0,65</t>
  </si>
  <si>
    <t>-11,4*1,5*3-7,4*4,535</t>
  </si>
  <si>
    <t>-40,85*1,5*3-1,2*1,5*3</t>
  </si>
  <si>
    <t>-0,9*0,6*7-2,75*3,0-2,765*3,0</t>
  </si>
  <si>
    <t>73,85*10,95+5,785</t>
  </si>
  <si>
    <t>-48,65*1,5*1-19,2*1,5*1-16,2*1,5</t>
  </si>
  <si>
    <t>-13,2*1,5-1,0*2,765-1,2*1,5</t>
  </si>
  <si>
    <t>-46,85*1,5-41,4*1,5-78,42</t>
  </si>
  <si>
    <t>10,95*13,4</t>
  </si>
  <si>
    <t>-1,2*1,5*3-0,6*0,9*2-1,0*0,9*1</t>
  </si>
  <si>
    <t>12,95*7,8</t>
  </si>
  <si>
    <t>-11,4*1,8-6,0*1,8-4,15*2,45</t>
  </si>
  <si>
    <t>-3,35*0,9</t>
  </si>
  <si>
    <t>-1,8*1,5*2-1,8*2,865</t>
  </si>
  <si>
    <t>11,995*7,825</t>
  </si>
  <si>
    <t>-11,4*0,9-6,0*1,8-5,4*2,45</t>
  </si>
  <si>
    <t>12</t>
  </si>
  <si>
    <t>622461511</t>
  </si>
  <si>
    <t>Oprava vonkajšej omietky šľachtenej umelej škrabanej, opravená plocha nad 40 do 50 %</t>
  </si>
  <si>
    <t>-48249010</t>
  </si>
  <si>
    <t>"oprava vonkajšej omietky cementovej  - sokel"</t>
  </si>
  <si>
    <t xml:space="preserve">"oprava 40-50% celkovej plochy" </t>
  </si>
  <si>
    <t>9,3+2,03+13,1*0,85+8,66</t>
  </si>
  <si>
    <t>7,865+9,62*0,85</t>
  </si>
  <si>
    <t>23,15*0,45+11,915*0,45+8,66</t>
  </si>
  <si>
    <t>13</t>
  </si>
  <si>
    <t>622464221</t>
  </si>
  <si>
    <t>225028327</t>
  </si>
  <si>
    <t>"vonkajšia omietka stien, final, farebná"</t>
  </si>
  <si>
    <t>"vonkajšie omietky stien -  fasády"</t>
  </si>
  <si>
    <t>"1NP-4NP"</t>
  </si>
  <si>
    <t>10,95*79,2+5,115*(4,3+0,6)-7,4*4,535</t>
  </si>
  <si>
    <t>74,15*10,95-78,375</t>
  </si>
  <si>
    <t>10,595*13,7</t>
  </si>
  <si>
    <t>12,595*7,8</t>
  </si>
  <si>
    <t>14,45*3,3+14,85*9,0</t>
  </si>
  <si>
    <t>9,77*12,9</t>
  </si>
  <si>
    <t>13,9*6,0+12,25*2,9+0,55*6,15</t>
  </si>
  <si>
    <t>221,83+11,915*9,9</t>
  </si>
  <si>
    <t>4,85*9,025+4,68*13,625</t>
  </si>
  <si>
    <t>213,75+7,415*4,85</t>
  </si>
  <si>
    <t>289,40+10,95*13,5+11,995*7,825</t>
  </si>
  <si>
    <t>13,7*4,695+25,9*0,65</t>
  </si>
  <si>
    <t>82,035*3,9</t>
  </si>
  <si>
    <t>"odpočet výplní otovorv"</t>
  </si>
  <si>
    <t>-803,229-5,78-9,975-46,03</t>
  </si>
  <si>
    <t>"ostenia"</t>
  </si>
  <si>
    <t>379,444</t>
  </si>
  <si>
    <t>14</t>
  </si>
  <si>
    <t>622464225</t>
  </si>
  <si>
    <t>-1383898927</t>
  </si>
  <si>
    <t>"finálna omietka  fasády - sokel"</t>
  </si>
  <si>
    <t>"po zateplení"</t>
  </si>
  <si>
    <t>79,2*0,65</t>
  </si>
  <si>
    <t>42,85*0,65+12,291</t>
  </si>
  <si>
    <t>10,025+12,345*0,15+12,345*0,85*2+0,6*1,4</t>
  </si>
  <si>
    <t>13,25*0,85+7,865+9,62*0,85</t>
  </si>
  <si>
    <t>4,2*0,85+1,25*0,85+13,4*0,35</t>
  </si>
  <si>
    <t>6,995*0,45</t>
  </si>
  <si>
    <t>6,55*0,45+1,75*0,45</t>
  </si>
  <si>
    <t>28,745*0,45+18,7*0,45</t>
  </si>
  <si>
    <t>13,6*0,45+12,045*0,45</t>
  </si>
  <si>
    <t>15</t>
  </si>
  <si>
    <t>622466115</t>
  </si>
  <si>
    <t>1945626499</t>
  </si>
  <si>
    <t>"penetračný náter stien"</t>
  </si>
  <si>
    <t xml:space="preserve">"celý objekt  vrátane soklovej časti" </t>
  </si>
  <si>
    <t>"sokel"</t>
  </si>
  <si>
    <t>16</t>
  </si>
  <si>
    <t>622466147</t>
  </si>
  <si>
    <t>-7657997</t>
  </si>
  <si>
    <t>"lepiaca a výstužná malta pod zateplenie objektu"</t>
  </si>
  <si>
    <t xml:space="preserve">"celý objekt vrátane soklovej časti" </t>
  </si>
  <si>
    <t>17</t>
  </si>
  <si>
    <t>622466201</t>
  </si>
  <si>
    <t>-1123656671</t>
  </si>
  <si>
    <t>"omietka vonkajšia  na výplňové murivo obvodové"</t>
  </si>
  <si>
    <t>"v mieste pôvodných  drevených exter. medziokenných obkladov stien"</t>
  </si>
  <si>
    <t>"v mieste odstránenej  tepelnej izolácie a omietky"</t>
  </si>
  <si>
    <t>14,3*3,3+14,7*9,0</t>
  </si>
  <si>
    <t>13,75*6,0+12,1*2,9+9,62*9,6+0,55*6,5</t>
  </si>
  <si>
    <t>-1,1*1,6*12-0,9*0,9*6-1,1*1,5*11</t>
  </si>
  <si>
    <t>-1,8*2,45-0,6*0,6</t>
  </si>
  <si>
    <t>217,15-1,85*1,1*6-0,9*1,85*2</t>
  </si>
  <si>
    <t>-1,5*1,1*8-0,9*0,6*2</t>
  </si>
  <si>
    <t>-8,0*0,9*1</t>
  </si>
  <si>
    <t>210,165-1,1*1,85*6-1,1*1,5*6</t>
  </si>
  <si>
    <t>-1,2*1,85*1-1,2*1,5*1</t>
  </si>
  <si>
    <t>289,40-0,9*0,9*9-1,2*1,85*2</t>
  </si>
  <si>
    <t>-2,4*1,85*2-5,35*09</t>
  </si>
  <si>
    <t>18</t>
  </si>
  <si>
    <t>624601122</t>
  </si>
  <si>
    <t>Tmelenie škár (s dodaním hmôt) s prierezom 20 x 20 mm</t>
  </si>
  <si>
    <t>m</t>
  </si>
  <si>
    <t>2082952902</t>
  </si>
  <si>
    <t>"oprava vonkajšej omietky stien pred začatím zateplenia"</t>
  </si>
  <si>
    <t>"vyspravky trhlín - oprava cca25% celkovej plochy"</t>
  </si>
  <si>
    <t>446,584*0,25</t>
  </si>
  <si>
    <t>564,854*0,25</t>
  </si>
  <si>
    <t>195,857*0,25</t>
  </si>
  <si>
    <t>195,744*0,25</t>
  </si>
  <si>
    <t>19</t>
  </si>
  <si>
    <t>625251336</t>
  </si>
  <si>
    <t>-942551453</t>
  </si>
  <si>
    <t>625251359</t>
  </si>
  <si>
    <t>1107532006</t>
  </si>
  <si>
    <t>"zateplenie fasády - 150 mm"</t>
  </si>
  <si>
    <t>"okná"</t>
  </si>
  <si>
    <t>-803,229</t>
  </si>
  <si>
    <t>"bočné dvere"</t>
  </si>
  <si>
    <t>-5,78</t>
  </si>
  <si>
    <t>"balkónové dvere s nadsvetlíkom"</t>
  </si>
  <si>
    <t>-9,975</t>
  </si>
  <si>
    <t>"hlavné vstupné dvere"</t>
  </si>
  <si>
    <t>-46,03</t>
  </si>
  <si>
    <t>21</t>
  </si>
  <si>
    <t>625251372</t>
  </si>
  <si>
    <t>578517427</t>
  </si>
  <si>
    <t>"ostenia okien , zasklených stien a dvier"</t>
  </si>
  <si>
    <t>"nové okná "</t>
  </si>
  <si>
    <t>"O1" (1,2+1,5)*2*8*0,2</t>
  </si>
  <si>
    <t>"O1.1" (1,2+1,5)*2*7*0,2</t>
  </si>
  <si>
    <t>"O2" (2,4+1,5)*2*93*0,2</t>
  </si>
  <si>
    <t>"O2.1" (2,4+1,5)*2*19*0,2</t>
  </si>
  <si>
    <t>"O3" (0,6+0,9)*2*9*0,2</t>
  </si>
  <si>
    <t>"O4" (1,0+0,9)*2*1*0,2</t>
  </si>
  <si>
    <t>"O5" (2,4+1,8)*2*2*0,2</t>
  </si>
  <si>
    <t>"O5.1" (2,4+1,8)*2*2*0,2</t>
  </si>
  <si>
    <t>"O6" (2,4+2,45)*2*2*0,2</t>
  </si>
  <si>
    <t>"O6.1" (2,4+2,45)*2*1*0,2</t>
  </si>
  <si>
    <t>"O7" (1,2+2,45)*2*1*0,2</t>
  </si>
  <si>
    <t>"O8" (1,2+1,5)*2*1*0,2</t>
  </si>
  <si>
    <t>"O8*1" (1,2+1,5)*2*1*0,2</t>
  </si>
  <si>
    <t>"O9" (1,1+1,5)*2*20*0,2</t>
  </si>
  <si>
    <t>"O9.1" (1,1+1,5)*2*4*0,2</t>
  </si>
  <si>
    <t>"O10" (0,9+0,95)*2*2*0,2</t>
  </si>
  <si>
    <t>"O10.1" (0,9+0,95)*2*22*0,2</t>
  </si>
  <si>
    <t>"O11" (2,6+3,00)*2*2*0,2</t>
  </si>
  <si>
    <t>"O12" (2,6+2,4)*2*2*0,2</t>
  </si>
  <si>
    <t>"O13" (0,9+0,6)*2*2*0,2</t>
  </si>
  <si>
    <t>"O14" (3,0+2,765)*2*1*0,2</t>
  </si>
  <si>
    <t>"O15" (1,8+1,5)*2*2*0,2</t>
  </si>
  <si>
    <t>"O16" (1,2+1,85)*2*3*0,2</t>
  </si>
  <si>
    <t>"O17" (2,4+1,85)*2*2*0,2</t>
  </si>
  <si>
    <t>"O18" (1,1+1,85)*2*6*0,2</t>
  </si>
  <si>
    <t>"O19" (1,1+1,60)*2*20*0,2</t>
  </si>
  <si>
    <t>"O20" (0,9+1,60)*2*2*0,2</t>
  </si>
  <si>
    <t>"O21" (2,4+1,80)*2*4*0,2</t>
  </si>
  <si>
    <t>"O22" (1,115+0,9)*2*1*0,2</t>
  </si>
  <si>
    <t>"ZS1" (0,9+1,8)*2*2*0,2</t>
  </si>
  <si>
    <t>"ZS2" (0,9+4,5)*2*1*0,2</t>
  </si>
  <si>
    <t>"ZS3" (0,9+2,7)*2*2*0,2</t>
  </si>
  <si>
    <t>"ZS4" (0,9+1,8)*2*1*0,2</t>
  </si>
  <si>
    <t>"ZS13" (0,9+5,4)*2*2*0,2</t>
  </si>
  <si>
    <t>"ZS14" (0,9+8,0)*2*2*0,2</t>
  </si>
  <si>
    <t>"ZS20" (4,5+1,8)*2*1*0,2</t>
  </si>
  <si>
    <t>"ZS21" (1,5+1,8)*2*2*0,2</t>
  </si>
  <si>
    <t>"ZS22" (24,65+1,8)*2*1*0,2</t>
  </si>
  <si>
    <t>"ZS23" (9,0+1,8)*2*1*0,2</t>
  </si>
  <si>
    <t>"ZS24" (11,15+2,4)*2*1*0,2</t>
  </si>
  <si>
    <t>"ZS7" (1,00+2,765)*2*1*0,2</t>
  </si>
  <si>
    <t>"ZS8" (0,9+3,35)*2*1*0,2</t>
  </si>
  <si>
    <t>"ZS17" (1,0+2,1)*2*2*0,2</t>
  </si>
  <si>
    <t>"ZS18" (0,9+2,1)*2*1*0,2</t>
  </si>
  <si>
    <t>"ZS19" (1,85+2,1)*2*1*0,2</t>
  </si>
  <si>
    <t>"ZS5" (3,0+2,750)*2*1*0,2</t>
  </si>
  <si>
    <t>"ZS9" (1,8+2,765)*2*1*0,2</t>
  </si>
  <si>
    <t>"ZS11" (5,3+3,15)*2*1*0,2</t>
  </si>
  <si>
    <t>"ZS15" (1,8+2,45)*2*1*0,2</t>
  </si>
  <si>
    <t>22</t>
  </si>
  <si>
    <t>625251388</t>
  </si>
  <si>
    <t>1728231472</t>
  </si>
  <si>
    <t>"zateplenie fasády - soklová časť"</t>
  </si>
  <si>
    <t>Ostatné konštrukcie a práce-búranie</t>
  </si>
  <si>
    <t>23</t>
  </si>
  <si>
    <t>952901110</t>
  </si>
  <si>
    <t>Čistenie budov umývaním vonkajších plôch okien a dverí</t>
  </si>
  <si>
    <t>750330151</t>
  </si>
  <si>
    <t>"všetky vonkajšie výplne otvorov "</t>
  </si>
  <si>
    <t>24</t>
  </si>
  <si>
    <t>978059631</t>
  </si>
  <si>
    <t>Odsekanie a odobratie stien z obkladačiek vonkajších nad 2 m2,  -0,08900t</t>
  </si>
  <si>
    <t>-13243373</t>
  </si>
  <si>
    <t>"otlčenie kabrinc. obkladov stien a soklov vrátane otlčenia podkladnej omietky"</t>
  </si>
  <si>
    <t>4,615*11,55-0,9*0,15-6,95*0,9</t>
  </si>
  <si>
    <t>4,915*15,3-1,8*0,9*2-2,7*0,9*2</t>
  </si>
  <si>
    <t>79,2*0,65-3,0*0,65</t>
  </si>
  <si>
    <t>42,7*0,65+8,17*0,15</t>
  </si>
  <si>
    <t>10,0175+12,345*0,85</t>
  </si>
  <si>
    <t>5,08*13,625-2,6*3,0*2-5,3*0,15-5,55*0,45</t>
  </si>
  <si>
    <t>6,995*5,08-2,6*2,45</t>
  </si>
  <si>
    <t>(13,3-1,8)*0,65</t>
  </si>
  <si>
    <t>11,995*0,475</t>
  </si>
  <si>
    <t>13,4*5,08+25,6*0,65</t>
  </si>
  <si>
    <t>-1,5*1,8*2-1,75*2,45-3,6*1,8-2,4*1,8</t>
  </si>
  <si>
    <t>-18,65*1,8-4,5*1,8-0,8*2,1-0,9*2,45</t>
  </si>
  <si>
    <t>-3,0*2,4*2-5,15*2,4-4,915*3,9</t>
  </si>
  <si>
    <t>25</t>
  </si>
  <si>
    <t>978065041</t>
  </si>
  <si>
    <t>Odstránenie kontaktného zateplenia ostenia vrátane povrchovej úpravy z polystyrénových dosiek hrúbky 10 -30 mm -0,01752 t</t>
  </si>
  <si>
    <t>698801617</t>
  </si>
  <si>
    <t xml:space="preserve">"odstránenie vonkajšej omietky" </t>
  </si>
  <si>
    <t xml:space="preserve">"vrátane odobratia tepelnej izolácie" </t>
  </si>
  <si>
    <t>(1,1+1,6)*0,2*12+(0,9+0,9)*2*6*0,2+(1,1+1,5)*2*11*0,2</t>
  </si>
  <si>
    <t>(1,8+2,45)*2*0,2+(0,6+0,6)*2*0,2</t>
  </si>
  <si>
    <t>(1,85+1,1)*2*6*0,2+(0,9+1,85)*2*2*0,2</t>
  </si>
  <si>
    <t>(1,5+1,1)*2*8*0,2+(0,9+0,6)*2*2*0,2</t>
  </si>
  <si>
    <t>(8,0+0,9)*2*1*0,2</t>
  </si>
  <si>
    <t>(1,1+1,85)*2*6*0,2+(1,1+1,5)*2*6*0,2</t>
  </si>
  <si>
    <t>(1,2+1,85)*2*1*0,2+(1,2+1,5)*2*1*0,2</t>
  </si>
  <si>
    <t>(0,9+0,9)*2*9*0,2+(1,2+1,85)*2*2*0,2</t>
  </si>
  <si>
    <t>(2,4+1,85)*2*2*0,2+(5,35+09)*2*0,2</t>
  </si>
  <si>
    <t>26</t>
  </si>
  <si>
    <t>978071311</t>
  </si>
  <si>
    <t>Odsekanie omietky a odstránenie izolácie z dosiek hr. do 50 mm,  -0,09300t</t>
  </si>
  <si>
    <t>-849541642</t>
  </si>
  <si>
    <t xml:space="preserve">"vrátane  odobratia tepelnej izolácie" </t>
  </si>
  <si>
    <t>27</t>
  </si>
  <si>
    <t>979011111</t>
  </si>
  <si>
    <t>Zvislá doprava sutiny a vybúraných hmôt za prvé podlažie nad alebo pod základným podlažím</t>
  </si>
  <si>
    <t>t</t>
  </si>
  <si>
    <t>-52397499</t>
  </si>
  <si>
    <t>28</t>
  </si>
  <si>
    <t>979011121</t>
  </si>
  <si>
    <t>Zvislá doprava sutiny a vybúraných hmôt za každé ďalšie podlažie</t>
  </si>
  <si>
    <t>1832407946</t>
  </si>
  <si>
    <t>144,135*3 'Přepočítané koeficientom množstva</t>
  </si>
  <si>
    <t>29</t>
  </si>
  <si>
    <t>979081111</t>
  </si>
  <si>
    <t>Odvoz sutiny a vybúraných hmôt na skládku do 1 km</t>
  </si>
  <si>
    <t>-163916759</t>
  </si>
  <si>
    <t>30</t>
  </si>
  <si>
    <t>979081121</t>
  </si>
  <si>
    <t>Odvoz sutiny a vybúraných hmôt na skládku za každý ďalší 1 km</t>
  </si>
  <si>
    <t>597939430</t>
  </si>
  <si>
    <t>144,135*15 'Přepočítané koeficientom množstva</t>
  </si>
  <si>
    <t>31</t>
  </si>
  <si>
    <t>979082111</t>
  </si>
  <si>
    <t>Vnútrostavenisková doprava sutiny a vybúraných hmôt do 10 m</t>
  </si>
  <si>
    <t>-191342067</t>
  </si>
  <si>
    <t>32</t>
  </si>
  <si>
    <t>979089012</t>
  </si>
  <si>
    <t>Poplatok za skladovanie - betón, tehly, dlaždice (17 01 ), ostatné</t>
  </si>
  <si>
    <t>1947150154</t>
  </si>
  <si>
    <t>99</t>
  </si>
  <si>
    <t>Presun hmôt HSV</t>
  </si>
  <si>
    <t>33</t>
  </si>
  <si>
    <t>999281111</t>
  </si>
  <si>
    <t>Presun hmôt pre opravy a údržbu objektov vrátane vonkajších plášťov výšky do 25 m</t>
  </si>
  <si>
    <t>-167818588</t>
  </si>
  <si>
    <t>PSV</t>
  </si>
  <si>
    <t>Práce a dodávky PSV</t>
  </si>
  <si>
    <t>713</t>
  </si>
  <si>
    <t>Izolácie tepelné</t>
  </si>
  <si>
    <t>56</t>
  </si>
  <si>
    <t>713131121</t>
  </si>
  <si>
    <t>Montáž tepelnej izolácie stien minerálnou vlnou, s úpravou viazacím drôtom</t>
  </si>
  <si>
    <t>-332700410</t>
  </si>
  <si>
    <t>"TI hr. 50 mm šikmá strecha St2 - fasáda "</t>
  </si>
  <si>
    <t>76,56*1,835</t>
  </si>
  <si>
    <t>0,495*76,56</t>
  </si>
  <si>
    <t>57</t>
  </si>
  <si>
    <t>631440041700</t>
  </si>
  <si>
    <t>-88301354</t>
  </si>
  <si>
    <t>178,385*1,02 'Přepočítané koeficientom množstva</t>
  </si>
  <si>
    <t>46</t>
  </si>
  <si>
    <t>713131144</t>
  </si>
  <si>
    <t>Montáž paropriepustnej fólie na steny</t>
  </si>
  <si>
    <t>-846349498</t>
  </si>
  <si>
    <t xml:space="preserve">"montáž paropriepustnej  fólie - S3"  </t>
  </si>
  <si>
    <t>47</t>
  </si>
  <si>
    <t>283230007950</t>
  </si>
  <si>
    <t>Fasádna fólia, š. 1500 mm, dĺ. 50 m, vodotesná, vysokodifúzna, HDPE+PP pre prevetrávané fasády s otvorenými špárami, farba čierna</t>
  </si>
  <si>
    <t>71552153</t>
  </si>
  <si>
    <t xml:space="preserve">"dodávka paropriepustnej  fólie - S3"  </t>
  </si>
  <si>
    <t>178,385*1,15 'Přepočítané koeficientom množstva</t>
  </si>
  <si>
    <t>55</t>
  </si>
  <si>
    <t>998713203</t>
  </si>
  <si>
    <t>Presun hmôt pre izolácie tepelné v objektoch výšky nad 12 m do 24 m</t>
  </si>
  <si>
    <t>%</t>
  </si>
  <si>
    <t>-256966214</t>
  </si>
  <si>
    <t>763</t>
  </si>
  <si>
    <t>Konštrukcie - drevostavby</t>
  </si>
  <si>
    <t>48</t>
  </si>
  <si>
    <t>763710035</t>
  </si>
  <si>
    <t>Montáž inštalačného roštu pre stenu zo stĺpikovej konštrukcie v osovej vzdialenosti 33 cm</t>
  </si>
  <si>
    <t>284234886</t>
  </si>
  <si>
    <t>"montáž - podklad pre šikmé oplechovanie  -St2"</t>
  </si>
  <si>
    <t>60</t>
  </si>
  <si>
    <t>605480000120</t>
  </si>
  <si>
    <t>Rezivo stavebné zo smreku prierez 40x50 mm - podkladný  rošt, triedy 3A STN 480055, sušené 14±2%, štvrostranne hobľované, bez defektov, hniloby, hrčí</t>
  </si>
  <si>
    <t>m3</t>
  </si>
  <si>
    <t>1878540600</t>
  </si>
  <si>
    <t>"dodávka - podklad pre pohľad  -St2"</t>
  </si>
  <si>
    <t>76,56*1,835*0,04*0,05*5</t>
  </si>
  <si>
    <t>0,495*76,56*0,04*0,05*5</t>
  </si>
  <si>
    <t>1,784*1,08 'Přepočítané koeficientom množstva</t>
  </si>
  <si>
    <t>34</t>
  </si>
  <si>
    <t>763716222</t>
  </si>
  <si>
    <t>Demontáž zvislej konštr. do 10 m výšky rímsy steny a priečky z panelov hr.120-240 mm, plochy nad 3m2</t>
  </si>
  <si>
    <t>854631731</t>
  </si>
  <si>
    <t>"búranie drevených obkladov stien"</t>
  </si>
  <si>
    <t>35</t>
  </si>
  <si>
    <t>998763201</t>
  </si>
  <si>
    <t>Presun hmôt pre drevostavby v objektoch výšky do 12 m</t>
  </si>
  <si>
    <t>1605751010</t>
  </si>
  <si>
    <t>766</t>
  </si>
  <si>
    <t>Konštrukcie stolárske</t>
  </si>
  <si>
    <t>36</t>
  </si>
  <si>
    <t>766411821</t>
  </si>
  <si>
    <t>Demontáž obloženia stien panelmi, palub. doskami,  -0,01098t</t>
  </si>
  <si>
    <t>914214419</t>
  </si>
  <si>
    <t>37</t>
  </si>
  <si>
    <t>766411822</t>
  </si>
  <si>
    <t>Demontáž obloženia stien panelmi, podkladových roštov,  -0,00800t</t>
  </si>
  <si>
    <t>1766083374</t>
  </si>
  <si>
    <t>38</t>
  </si>
  <si>
    <t>998766203</t>
  </si>
  <si>
    <t>Presun hmot pre konštrukcie stolárske v objektoch výšky nad 12 do 24 m</t>
  </si>
  <si>
    <t>655382494</t>
  </si>
  <si>
    <t>767</t>
  </si>
  <si>
    <t xml:space="preserve"> Konštrukcie doplnkové kovové</t>
  </si>
  <si>
    <t>39</t>
  </si>
  <si>
    <t>767392112</t>
  </si>
  <si>
    <t>Montáž krytiny striech plechom tvarovaným skrutkovaním</t>
  </si>
  <si>
    <t>-1300968126</t>
  </si>
  <si>
    <t>"montáž - šikmé oplechovanie  -4NP"</t>
  </si>
  <si>
    <t>40</t>
  </si>
  <si>
    <t>1383100059R1</t>
  </si>
  <si>
    <t>Vonkajšie opláštenie  -  plech trapézový, falcovaný, hr. 1,25 mm</t>
  </si>
  <si>
    <t>-1593381686</t>
  </si>
  <si>
    <t>"šikmé oplechovanie  -4NP"</t>
  </si>
  <si>
    <t>178,385*1,07 'Přepočítané koeficientom množstva</t>
  </si>
  <si>
    <t>41</t>
  </si>
  <si>
    <t>767392802</t>
  </si>
  <si>
    <t>Demontáž krytín striech z plechov skrutkovaných,  -0,00700t</t>
  </si>
  <si>
    <t>975129403</t>
  </si>
  <si>
    <t>"DMT - šikmé oplechovanie  -4NP"</t>
  </si>
  <si>
    <t>42</t>
  </si>
  <si>
    <t>998767203</t>
  </si>
  <si>
    <t>Presun hmôt pre kovové stavebné doplnkové konštrukcie v objektoch výšky nad 12 do 24 m</t>
  </si>
  <si>
    <t>1658113682</t>
  </si>
  <si>
    <t>B - Zateplenie strešného plášťa</t>
  </si>
  <si>
    <t xml:space="preserve">    712 - Izolácie striech, povlakové krytiny</t>
  </si>
  <si>
    <t>631571010</t>
  </si>
  <si>
    <t>Násyp z kameniva ťaženého na plochých strechách vodorovný alebo v spáde, s utlačením  urovnaním povrchu</t>
  </si>
  <si>
    <t>-586217376</t>
  </si>
  <si>
    <t>"záťaźové kamenivo 60 mm- strecha"</t>
  </si>
  <si>
    <t>"strecha na kóte +4,68 "</t>
  </si>
  <si>
    <t>(12,295*5,55+12,275*12,7)*0,06</t>
  </si>
  <si>
    <t>"strecha na kóte +7,85 "</t>
  </si>
  <si>
    <t>11,95*6,4*0,06</t>
  </si>
  <si>
    <t>"strecha na kóte +9,05 "</t>
  </si>
  <si>
    <t>(18,25*17,65+13,40*18,6+2,75*4,30+2,9*2,5)*0,06</t>
  </si>
  <si>
    <t>"strecha na kóte +12,95 "</t>
  </si>
  <si>
    <t>(6,6*(14,7+3,6)+2,8*3,385)*0,06</t>
  </si>
  <si>
    <t>"strecha na kóte +11,20 "</t>
  </si>
  <si>
    <t>(35,0*13,1+3,00*1,2+11,0*12,8+(5,15+6,375)/2*1,3)*0,06</t>
  </si>
  <si>
    <t>"strecha na kóte +15,55 a +16,730 "</t>
  </si>
  <si>
    <t>(18,2*11,55+6,0*5,55+4,4*5,1+1,1*3,0)*0,06</t>
  </si>
  <si>
    <t>(4,7*5,1+1,1*3,0)*0,06</t>
  </si>
  <si>
    <t>-909969530</t>
  </si>
  <si>
    <t>-1221966078</t>
  </si>
  <si>
    <t>195,372*3 'Přepočítané koeficientom množstva</t>
  </si>
  <si>
    <t>-1090567160</t>
  </si>
  <si>
    <t>-1838636877</t>
  </si>
  <si>
    <t>195,372*15 'Přepočítané koeficientom množstva</t>
  </si>
  <si>
    <t>-944015630</t>
  </si>
  <si>
    <t>979089211</t>
  </si>
  <si>
    <t>Poplatok za skladovanie - bitúmenové zmesi, uhoľný decht, dechtové výrobky (17 03), nebezpečné</t>
  </si>
  <si>
    <t>-2126654877</t>
  </si>
  <si>
    <t>"stavebný odpad  - nebezpečný"</t>
  </si>
  <si>
    <t>22,273</t>
  </si>
  <si>
    <t>979089612</t>
  </si>
  <si>
    <t>Poplatok za skladovanie - iné odpady zo stavieb a demolácií (17 09), ostatné</t>
  </si>
  <si>
    <t>-900933233</t>
  </si>
  <si>
    <t>"stavebný odpad  - ostatný"</t>
  </si>
  <si>
    <t>195,372-22,273</t>
  </si>
  <si>
    <t>998011003</t>
  </si>
  <si>
    <t>Presun hmôt pre budovy (801, 803, 812), zvislá konštr. z tehál, tvárnic, z kovu výšky do 24 m</t>
  </si>
  <si>
    <t>2041670753</t>
  </si>
  <si>
    <t>712</t>
  </si>
  <si>
    <t>Izolácie striech, povlakové krytiny</t>
  </si>
  <si>
    <t>712300832</t>
  </si>
  <si>
    <t>Odstránenie povlakovej krytiny na strechách plochých 10° dvojvrstvovej,  -0,01000t</t>
  </si>
  <si>
    <t>174488601</t>
  </si>
  <si>
    <t>"odstránenie poškodených vrstiev a častí plochej strechy"</t>
  </si>
  <si>
    <t>"strecha S1 - vrátane prekrytia atiky a zvislej časti v = 400 mm"</t>
  </si>
  <si>
    <t>6,0*12,92+13,3*12,65</t>
  </si>
  <si>
    <t>(12,62+7,65+13,65+12,75)*0,2+(11,632+0,9+12,75+5,55)*0,2</t>
  </si>
  <si>
    <t>7,0*12,395</t>
  </si>
  <si>
    <t>11,95*2*0,2+6,4*2*0,2+26,75*0,2</t>
  </si>
  <si>
    <t>18,9*17,95+13,7*19,2+2,1*4,3+3,5*2,8</t>
  </si>
  <si>
    <t>(17,975+19,175+6,19+0,85*2+2,645)*0,25</t>
  </si>
  <si>
    <t>(2,395+2,75+10,35+1,08+11,47+5,975+13,225+1,155)*0,25</t>
  </si>
  <si>
    <t>7,2*18,9+2,8*4,2</t>
  </si>
  <si>
    <t>(7,5+14,7+0,825*2+3,385+9,775+19,25)*0,65</t>
  </si>
  <si>
    <t>35,3*13,4+(5,4+6,58)/2*1,3+11,3*13,4+0,93*3,9</t>
  </si>
  <si>
    <t>(13,8+3,0+1,135*2+0,875*2+2,765+29,325)*0,25</t>
  </si>
  <si>
    <t>(12,8+13,8+12,485+36,225+14,39+14,65)*0,25</t>
  </si>
  <si>
    <t>18,9*12,25+6,0*6,25+4,4*5,1+1,1*3,6</t>
  </si>
  <si>
    <t>4,7*5,1+1,1*3,6</t>
  </si>
  <si>
    <t>(1,375+0,485+0,875*2+2,765+5,86+9,625)*0,4</t>
  </si>
  <si>
    <t>(12,25+24,9+6,25+12+18,9)*0,4</t>
  </si>
  <si>
    <t>712370070</t>
  </si>
  <si>
    <t>Zhotovenie povlakovej krytiny striech plochých do 10° PVC-P fóliou upevnenou prikotvením so zvarením spoju</t>
  </si>
  <si>
    <t>625649007</t>
  </si>
  <si>
    <t>"hydroizolačná fólia"</t>
  </si>
  <si>
    <t>"strecha S1 - vrátane prekrytia atiky a zvislej časti"</t>
  </si>
  <si>
    <t>12,595*6,0+12,75*13,60</t>
  </si>
  <si>
    <t>11,95*7,30</t>
  </si>
  <si>
    <t>19,145*17,95+13,7*19,5+1,8*4,45+3,8*2,95</t>
  </si>
  <si>
    <t>7,5*19,2+2,8*4,5</t>
  </si>
  <si>
    <t>35,15*13,1+11,3*6,825+12,45*5,25+1,325*(12,15+11,0)/2</t>
  </si>
  <si>
    <t>283220002200</t>
  </si>
  <si>
    <t>434051193</t>
  </si>
  <si>
    <t>(12,595*6,0+12,75*13,60)*1,15</t>
  </si>
  <si>
    <t>((12,62+7,65+13,65+12,75)*0,2+(11,632+0,9+12,75+5,55)*0,2)*1,2</t>
  </si>
  <si>
    <t>11,95*7,30*1,15</t>
  </si>
  <si>
    <t>(11,95*2*0,2+6,4*2*0,2+26,75*0,2)*1,2</t>
  </si>
  <si>
    <t>(19,145*17,95+13,7*19,5+1,8*4,45+3,8*2,95)*1,15</t>
  </si>
  <si>
    <t>(17,975+19,175+6,19+0,85*2+2,645)*0,25*1,2</t>
  </si>
  <si>
    <t>(2,395+2,75+10,35+1,08+11,47+5,975+13,225+1,155)*0,25*1,2</t>
  </si>
  <si>
    <t>(7,5*19,2+2,8*4,5)*1,15</t>
  </si>
  <si>
    <t>(7,5+14,7+0,825*2+3,385+9,775+19,25)*0,65*1,2</t>
  </si>
  <si>
    <t>(35,15*13,1+11,3*6,825+12,45*5,25+1,325*(12,15+11,0)/2)*1,15</t>
  </si>
  <si>
    <t>(13,8+3,0+1,135*2+0,875*2+2,765+29,325)*0,25*1,2</t>
  </si>
  <si>
    <t>(12,8+13,8+12,485+36,225+14,39+14,65)*0,25*1,2</t>
  </si>
  <si>
    <t>(18,9*12,25+6,0*6,25+4,4*5,1+1,1*3,6)*1,15</t>
  </si>
  <si>
    <t>(4,7*5,1+1,1*3,6)*1,15</t>
  </si>
  <si>
    <t>(1,375+0,485+0,875*2+2,765+5,86+9,625)*0,4*1,2</t>
  </si>
  <si>
    <t>(12,25+24,9+6,25+12+18,9)*0,4*1,2</t>
  </si>
  <si>
    <t>311970001500</t>
  </si>
  <si>
    <t>343342898</t>
  </si>
  <si>
    <t>(12,595*6,0+12,75*13,60)*1,15*3,3</t>
  </si>
  <si>
    <t>((12,62+7,65+13,65+12,75)*0,2+(11,632+0,9+12,75+5,55)*0,2)*1,2*3,3</t>
  </si>
  <si>
    <t>11,95*7,30*1,15*3,3</t>
  </si>
  <si>
    <t>(11,95*2*0,2+6,4*2*0,2+26,75*0,2)*1,2*3,3</t>
  </si>
  <si>
    <t>(19,145*17,95+13,7*19,5+1,8*4,45+3,8*2,95)*1,15*3,3</t>
  </si>
  <si>
    <t>(17,975+19,175+6,19+0,85*2+2,645)*0,25*1,2*3,3</t>
  </si>
  <si>
    <t>(2,395+2,75+10,35+1,08+11,47+5,975+13,225+1,155)*0,25*1,2*3,3</t>
  </si>
  <si>
    <t>(7,5*19,2+2,8*4,5)*1,15*3,3</t>
  </si>
  <si>
    <t>(7,5+14,7+0,825*2+3,385+9,775+19,25)*0,65*1,2*3,3</t>
  </si>
  <si>
    <t>(35,15*13,1+11,3*6,825+12,45*5,25+1,325*(12,15+11,0)/2)*1,15*3,3</t>
  </si>
  <si>
    <t>(13,8+3,0+1,135*2+0,875*2+2,765+29,325)*0,25*1,2*3,3</t>
  </si>
  <si>
    <t>(12,8+13,8+12,485+36,225+14,39+14,65)*0,25*1,2*3,3</t>
  </si>
  <si>
    <t>(18,9*12,25+6,0*6,25+4,4*5,1+1,1*3,6)*1,15*3,3</t>
  </si>
  <si>
    <t>(4,7*5,1+1,1*3,6)*1,15*3,3</t>
  </si>
  <si>
    <t>(1,375+0,485+0,875*2+2,765+5,86+9,625)*0,4*1,2*3,3</t>
  </si>
  <si>
    <t>(12,25+24,9+6,25+12+18,9)*0,4*1,2*3,3</t>
  </si>
  <si>
    <t>712861703</t>
  </si>
  <si>
    <t>Zhotovenie povlakovej krytiny striech vytiahnutím izol. povlaku gumami prilep. na celej ploche</t>
  </si>
  <si>
    <t>516516016</t>
  </si>
  <si>
    <t>"izolovanie prestupov cez strechu"</t>
  </si>
  <si>
    <t>"prestup K12"</t>
  </si>
  <si>
    <t>4,24*3*0,6</t>
  </si>
  <si>
    <t>"prestup K13"</t>
  </si>
  <si>
    <t>6,24*1*0,6</t>
  </si>
  <si>
    <t>"prestup K14"</t>
  </si>
  <si>
    <t>3,82*2*0,6</t>
  </si>
  <si>
    <t>"prestup K15"</t>
  </si>
  <si>
    <t>6,0*1*0,6</t>
  </si>
  <si>
    <t>"prestup K16"</t>
  </si>
  <si>
    <t>9,8*1*0,6</t>
  </si>
  <si>
    <t>"prestup K17"</t>
  </si>
  <si>
    <t>3,6125*2*0,6</t>
  </si>
  <si>
    <t>"prestup K18"</t>
  </si>
  <si>
    <t>3,142*1*0,6</t>
  </si>
  <si>
    <t>515884206</t>
  </si>
  <si>
    <t>4,24*3*0,6*1,2</t>
  </si>
  <si>
    <t>6,24*1*0,6*1,2</t>
  </si>
  <si>
    <t>3,82*2*0,6*1,2</t>
  </si>
  <si>
    <t>6,0*1*0,6*1,2</t>
  </si>
  <si>
    <t>9,8*1*0,6*1,2</t>
  </si>
  <si>
    <t>3,6125*2*0,6*1,2</t>
  </si>
  <si>
    <t>3,142*1*0,6*1,2</t>
  </si>
  <si>
    <t>712941963</t>
  </si>
  <si>
    <t>Vykonanie údržby prienikov povlakovej krytiny striech pásmi pritavením vpustov, ventilácií alebo komínov NAIP</t>
  </si>
  <si>
    <t>1264540832</t>
  </si>
  <si>
    <t>"predĺženie jestvujúcivh vetracích komínikv ZTI"</t>
  </si>
  <si>
    <t>712973232</t>
  </si>
  <si>
    <t>Detaily k PVC-P fóliam zaizolovanie kruhového prestupu 101 – 250 mm</t>
  </si>
  <si>
    <t>-41425068</t>
  </si>
  <si>
    <t>"prdĺženie jestvujúcivh vetracích komínikv ZTI"</t>
  </si>
  <si>
    <t>-13467621</t>
  </si>
  <si>
    <t>19*0,285 'Přepočítané koeficientom množstva</t>
  </si>
  <si>
    <t>712973240</t>
  </si>
  <si>
    <t>Detaily k PVC-P fóliam osadenie vetracích komínkov</t>
  </si>
  <si>
    <t>-763589201</t>
  </si>
  <si>
    <t>283220001200</t>
  </si>
  <si>
    <t>-1109317110</t>
  </si>
  <si>
    <t>283770004000</t>
  </si>
  <si>
    <t>-810586700</t>
  </si>
  <si>
    <t>311690001000</t>
  </si>
  <si>
    <t>696653148</t>
  </si>
  <si>
    <t>712990040</t>
  </si>
  <si>
    <t>Položenie geotextílie vodorovne alebo zvislo na strechy ploché do 10°</t>
  </si>
  <si>
    <t>-1031024222</t>
  </si>
  <si>
    <t>"geotextília 300g/m2 - 2x"</t>
  </si>
  <si>
    <t>"strecha S1 - vrátane prekrytia atiky a zvislej časti "</t>
  </si>
  <si>
    <t>(12,595*6,0+12,75*13,60)*2</t>
  </si>
  <si>
    <t>((12,62+7,65+13,65+12,75)*0,2+(11,632+0,9+12,75+5,55)*0,2)*2</t>
  </si>
  <si>
    <t>11,95*7,30*2</t>
  </si>
  <si>
    <t>(11,95*2*0,2+6,4*2*0,2+26,75*0,2)*2</t>
  </si>
  <si>
    <t>(19,145*17,95+13,7*19,5+1,8*4,45+3,8*2,95)*2</t>
  </si>
  <si>
    <t>(17,975+19,175+6,19+0,85*2+2,645)*0,25*2</t>
  </si>
  <si>
    <t>(2,395+2,75+10,35+1,08+11,47+5,975+13,225+1,155)*0,25*2</t>
  </si>
  <si>
    <t>(7,5*19,2+2,8*4,5)*2</t>
  </si>
  <si>
    <t>(35,15*13,1+11,3*6,825+12,45*5,25+1,325*(12,15+11,0)/2)*2</t>
  </si>
  <si>
    <t>(13,8+3,0+1,135*2+0,875*2+2,765+29,325)*0,25*2</t>
  </si>
  <si>
    <t>(12,8+13,8+12,485+36,225+14,39+14,65)*0,25*2</t>
  </si>
  <si>
    <t>(18,9*12,25+6,0*6,25+4,4*5,1+1,1*3,6)*2</t>
  </si>
  <si>
    <t>(4,7*5,1+1,1*3,6)*2</t>
  </si>
  <si>
    <t>(1,375+0,485+0,875*2+2,765+5,86+9,625)*0,4*2</t>
  </si>
  <si>
    <t>(12,25+24,9+6,25+12+18,9)*0,4*2</t>
  </si>
  <si>
    <t>693110003000</t>
  </si>
  <si>
    <t>505651280</t>
  </si>
  <si>
    <t>(12,595*6,0+12,75*13,60)*2*1,15</t>
  </si>
  <si>
    <t>((12,62+7,65+13,65+12,75)*0,2+(11,632+0,9+12,75+5,55)*0,2)*2*1,15</t>
  </si>
  <si>
    <t>11,95*7,30*2*1,15</t>
  </si>
  <si>
    <t>(11,95*2*0,2+6,4*2*0,2+26,75*0,2)*2*1,15</t>
  </si>
  <si>
    <t>(19,145*17,95+13,7*19,5+1,8*4,45+3,8*2,95)*2*1,15</t>
  </si>
  <si>
    <t>(17,975+19,175+6,19+0,85*2+2,645)*0,25*2*1,15</t>
  </si>
  <si>
    <t>(2,395+2,75+10,35+1,08+11,47+5,975+13,225+1,155)*0,25*2*1,15</t>
  </si>
  <si>
    <t>(7,5*19,2+2,8*4,5)*2*1,15</t>
  </si>
  <si>
    <t>(7,5+14,7+0,825*2+3,385+9,775+19,25)*0,65*1,15</t>
  </si>
  <si>
    <t>(35,15*13,1+11,3*6,825+12,45*5,25+1,325*(12,15+11,0)/2)*2*1,15</t>
  </si>
  <si>
    <t>(13,8+3,0+1,135*2+0,875*2+2,765+29,325)*0,25*2*1,15</t>
  </si>
  <si>
    <t>(12,8+13,8+12,485+36,225+14,39+14,65)*0,25*2*1,15</t>
  </si>
  <si>
    <t>(18,9*12,25+6,0*6,25+4,4*5,1+1,1*3,6)*2*1,15</t>
  </si>
  <si>
    <t>(4,7*5,1+1,1*3,6)*2*1,15</t>
  </si>
  <si>
    <t>(1,375+0,485+0,875*2+2,765+5,86+9,625)*0,4*2*1,15</t>
  </si>
  <si>
    <t>(12,25+24,9+6,25+12+18,9)*0,4*2*1,15</t>
  </si>
  <si>
    <t>712990812</t>
  </si>
  <si>
    <t>Odstránenie povlak. krytiny striech násypu alebo nánosu do 10st. hr. nad 30 mm do 50 mm,  -0,08400t</t>
  </si>
  <si>
    <t>-1138085437</t>
  </si>
  <si>
    <t>"odstránenie nánosu plochej strechy"</t>
  </si>
  <si>
    <t>998712203</t>
  </si>
  <si>
    <t>Presun hmôt pre izoláciu povlakovej krytiny v objektoch výšky nad 12 do 24 m</t>
  </si>
  <si>
    <t>-178670460</t>
  </si>
  <si>
    <t>713141155</t>
  </si>
  <si>
    <t>Montáž TI striech plochých do 10° minerálnou vlnou, rozloženej v jednej vrstve, prikotvením</t>
  </si>
  <si>
    <t>-839778592</t>
  </si>
  <si>
    <t>"tepelná izolácia strechy hr. 150 mm"</t>
  </si>
  <si>
    <t>12,295*5,55+12,275*12,7</t>
  </si>
  <si>
    <t>11,95*6,4</t>
  </si>
  <si>
    <t>18,25*17,65+13,40*18,6+2,75*4,30+2,9*2,5</t>
  </si>
  <si>
    <t>6,6*(14,7+3,6)+2,8*3,385</t>
  </si>
  <si>
    <t>35,0*13,1+3,00*1,2+11,0*12,8+(5,15+6,375)/2*1,3</t>
  </si>
  <si>
    <t>18,2*11,55+6,0*5,55+4,4*5,1+1,1*3,0</t>
  </si>
  <si>
    <t>4,7*5,1+1,1*3,0</t>
  </si>
  <si>
    <t>631440025550</t>
  </si>
  <si>
    <t>-1417326580</t>
  </si>
  <si>
    <t>"tepelná izolácia hr. 150 mm"</t>
  </si>
  <si>
    <t>(12,295*5,55+12,275*12,7)*1,02</t>
  </si>
  <si>
    <t>11,95*6,4*1,02</t>
  </si>
  <si>
    <t>(18,25*17,65+13,40*18,6+2,75*4,30+2,9*2,5)*1,02</t>
  </si>
  <si>
    <t>(6,6*(14,7+3,6)+2,8*3,385)*1,02</t>
  </si>
  <si>
    <t>(35,0*13,1+3,00*1,2+11,0*12,8+(5,15+6,375)/2*1,3)*1,02</t>
  </si>
  <si>
    <t>(18,2*11,55+6,0*5,55+4,4*5,1+1,1*3,0)*1,02</t>
  </si>
  <si>
    <t>(4,7*5,1+1,1*3,0)*1,02</t>
  </si>
  <si>
    <t>713141160</t>
  </si>
  <si>
    <t>Montáž tepelnej izolácie striech plochých do 10° spádovými doskami z minerálnej vlny v jednej vrstve</t>
  </si>
  <si>
    <t>-1825296736</t>
  </si>
  <si>
    <t>"spádové dosky "</t>
  </si>
  <si>
    <t>(12,195+5,555)*2*0,30</t>
  </si>
  <si>
    <t>(11,725+12,7)*2*0,30</t>
  </si>
  <si>
    <t>(11,95+6,4)*2*0,3</t>
  </si>
  <si>
    <t>(17,5+18,75+7,05+13,25+18,6+9,85)*0,3</t>
  </si>
  <si>
    <t>(2,75+2,9+2,5+24,75)*0,3</t>
  </si>
  <si>
    <t>(19,2+14,7+6,6+2,8+3,6+9,41)*0,3</t>
  </si>
  <si>
    <t>(35,0*2+13,1)*0,3+(12,1+12,8+10,85)*0,3</t>
  </si>
  <si>
    <t>(18,2+11,55)*2*0,3+6,0*2*0,3</t>
  </si>
  <si>
    <t>(5,9*2+4,4*2)*0,3</t>
  </si>
  <si>
    <t>631440028500</t>
  </si>
  <si>
    <t>1167531901</t>
  </si>
  <si>
    <t>"vyspádovanie  - kraje strechy "</t>
  </si>
  <si>
    <t>151,863*1,02 'Přepočítané koeficientom množstva</t>
  </si>
  <si>
    <t>713144050</t>
  </si>
  <si>
    <t>Montáž tepelnej izolácie na atiku minerálnou vlnou do lepidla</t>
  </si>
  <si>
    <t>-1114268445</t>
  </si>
  <si>
    <t>"zvislá časť atiky"</t>
  </si>
  <si>
    <t>(12,62+7,65+13,65+12,75)*0,35</t>
  </si>
  <si>
    <t>11,95*2*0,35</t>
  </si>
  <si>
    <t>(17,975+19,175+6,19+0,85*2+2,645)*0,4</t>
  </si>
  <si>
    <t>(2,395+2,75+10,35+1,08+11,47+5,975+13,225+1,155)*0,4</t>
  </si>
  <si>
    <t>(7,5+14,7+0,825*2+3,385+9,775+19,25)*0,8</t>
  </si>
  <si>
    <t>(13,8+3,0+1,135*2+0,875*2+2,765+29,325)*0,4</t>
  </si>
  <si>
    <t>(12,8+13,8+12,485+36,225)*0,4</t>
  </si>
  <si>
    <t>(1,375+0,485+0,875*2+2,765+5,86)*0,55</t>
  </si>
  <si>
    <t>(12,25+24,9+6,25+12+18,9)*0,55</t>
  </si>
  <si>
    <t>713144060</t>
  </si>
  <si>
    <t>Montáž tepelnej izolácie na atiku minerálnou vlnou prikotvením</t>
  </si>
  <si>
    <t>1754370019</t>
  </si>
  <si>
    <t>"tepelná izolácia vodorovná časť atiky"</t>
  </si>
  <si>
    <t>(12,62+7,65+13,65+12,75)*0,45</t>
  </si>
  <si>
    <t>11,95*2*0,45</t>
  </si>
  <si>
    <t>(17,975+19,175+6,19+0,85*2+2,645)*0,45</t>
  </si>
  <si>
    <t>(2,395+2,75+10,35+1,08+11,47+5,975+13,225+1,155)*0,45</t>
  </si>
  <si>
    <t>(7,5+14,7+0,825*2+3,385+9,775+19,25)*0,45</t>
  </si>
  <si>
    <t>(13,8+3,0+1,135*2+0,875*2+2,765+29,325)*0,45</t>
  </si>
  <si>
    <t>(12,8+13,8+12,485+36,225)*0,45</t>
  </si>
  <si>
    <t>(1,375+0,485+0,875*2+2,765+5,86)*0,45</t>
  </si>
  <si>
    <t>(12,25+24,9+6,25+12+18,9)*0,45</t>
  </si>
  <si>
    <t>631440025100</t>
  </si>
  <si>
    <t>-1670795133</t>
  </si>
  <si>
    <t>(12,62+7,65+13,65+12,75)*0,35*1,02</t>
  </si>
  <si>
    <t>11,95*2*0,35*1,02</t>
  </si>
  <si>
    <t>(17,975+19,175+6,19+0,85*2+2,645)*0,4*1,02</t>
  </si>
  <si>
    <t>(2,395+2,75+10,35+1,08+11,47+5,975+13,225+1,155)*0,4*1,02</t>
  </si>
  <si>
    <t>(7,5+14,7+0,825*2+3,385+9,775+19,25)*0,8*1,02</t>
  </si>
  <si>
    <t>(13,8+3,0+1,135*2+0,875*2+2,765+29,325)*0,4*1,02</t>
  </si>
  <si>
    <t>(12,8+13,8+12,485+36,225)*0,4*1,02</t>
  </si>
  <si>
    <t>(1,375+0,485+0,875*2+2,765+5,86)*0,55*1,02</t>
  </si>
  <si>
    <t>(12,25+24,9+6,25+12+18,9)*0,55*1,02</t>
  </si>
  <si>
    <t>(12,62+7,65+13,65+12,75)*0,45*1,02</t>
  </si>
  <si>
    <t>11,95*2*0,45*1,02</t>
  </si>
  <si>
    <t>(17,975+19,175+6,19+0,85*2+2,645)*0,45*1,02</t>
  </si>
  <si>
    <t>(2,395+2,75+10,35+1,08+11,47+5,975+13,225+1,155)*0,45*1,02</t>
  </si>
  <si>
    <t>(7,5+14,7+0,825*2+3,385+9,775+19,25)*0,45*1,02</t>
  </si>
  <si>
    <t>(13,8+3,0+1,135*2+0,875*2+2,765+29,325)*0,45*1,02</t>
  </si>
  <si>
    <t>(12,8+13,8+12,485+36,225)*0,45*1,02</t>
  </si>
  <si>
    <t>(1,375+0,485+0,875*2+2,765+5,86)*0,45*1,02</t>
  </si>
  <si>
    <t>(12,25+24,9+6,25+12+18,9)*0,45*1,02</t>
  </si>
  <si>
    <t>510473707</t>
  </si>
  <si>
    <t>C - Výmena otvorových konštrukcií</t>
  </si>
  <si>
    <t xml:space="preserve">    764 - Konštrukcie klampiarske</t>
  </si>
  <si>
    <t xml:space="preserve">    786 -  Dokončovacie práce</t>
  </si>
  <si>
    <t>968061115</t>
  </si>
  <si>
    <t>Demontáž okien drevených, 1 bm obvodu - 0,008t</t>
  </si>
  <si>
    <t>-1607305259</t>
  </si>
  <si>
    <t>"DMT jestvujúcich okien aj s rámom"</t>
  </si>
  <si>
    <t>"O1" (1,2+1,5)*2*8</t>
  </si>
  <si>
    <t>"O1.1" (1,2+1,5)*2*7</t>
  </si>
  <si>
    <t>"O2" (2,4+1,5)*2*93</t>
  </si>
  <si>
    <t>"O2.1" (2,4+1,5)*2*19</t>
  </si>
  <si>
    <t>"O3" (0,6+0,9)*2*9</t>
  </si>
  <si>
    <t>"O4" (1,0+0,9)*2*1</t>
  </si>
  <si>
    <t>"O14" (3,0+2,765)*2*1</t>
  </si>
  <si>
    <t>"O15" (1,8+1,5)*2*2</t>
  </si>
  <si>
    <t>"ZS1" (0,9+1,8)*2*2</t>
  </si>
  <si>
    <t>"ZS2" (0,9+4,5)*2*1</t>
  </si>
  <si>
    <t>"ZS3" (0,9+2,7)*2*2</t>
  </si>
  <si>
    <t>"ZS4" (0,9+1,8)*2*1</t>
  </si>
  <si>
    <t>968071115</t>
  </si>
  <si>
    <t>Demontáž okien kovových, 1 bm obvodu - 0,005t</t>
  </si>
  <si>
    <t>1386431932</t>
  </si>
  <si>
    <t>"DMT kovových okien aj s rámom"</t>
  </si>
  <si>
    <t>"O5" (2,4+1,8)*2*2</t>
  </si>
  <si>
    <t>"O5.1" (2,4+1,8)*2*2</t>
  </si>
  <si>
    <t>"O6" (2,4+2,45)*2*2</t>
  </si>
  <si>
    <t>"O6.1" (2,4+2,45)*2*1</t>
  </si>
  <si>
    <t>"O7" (1,2+2,45)*2*1</t>
  </si>
  <si>
    <t>"O10" (0,9+0,95)*2*2</t>
  </si>
  <si>
    <t>"O10.1" (0,9+0,95)*2*22</t>
  </si>
  <si>
    <t>"O21" (2,4+1,80)*2*4</t>
  </si>
  <si>
    <t>"ZS20" (4,5+1,8)*2*1</t>
  </si>
  <si>
    <t>"ZS21" (1,5+1,8)*2*2</t>
  </si>
  <si>
    <t>"ZS22" (24,65+1,8)*2*1</t>
  </si>
  <si>
    <t>"ZS24" (11,15+2,4)*2*1</t>
  </si>
  <si>
    <t>968071116</t>
  </si>
  <si>
    <t>Demontáž dverí kovových vchodových, 1 bm obvodu - 0,005t</t>
  </si>
  <si>
    <t>294568786</t>
  </si>
  <si>
    <t>"DMT kovových dvier"</t>
  </si>
  <si>
    <t>"búranie aj so zárubňou"</t>
  </si>
  <si>
    <t>"ZS7" (1,00+2,765)*2*1</t>
  </si>
  <si>
    <t>"ZS8" (0,9+3,35)*2*1</t>
  </si>
  <si>
    <t>"ZS17" (1,0+2,1)*2*2</t>
  </si>
  <si>
    <t>"ZS18" (0,9+2,1)*2*1</t>
  </si>
  <si>
    <t>"ZS19" (1,85+2,1)*2*1</t>
  </si>
  <si>
    <t>"ZS5" (3,0+2,750)*2*1</t>
  </si>
  <si>
    <t>"ZS9" (1,8+2,765)*2*1</t>
  </si>
  <si>
    <t>"ZS6" (3,0+2,750)*2*1</t>
  </si>
  <si>
    <t>"ZS10" (1,8+2,765)*2*1</t>
  </si>
  <si>
    <t>968072877</t>
  </si>
  <si>
    <t>Vybúranie a vybratie roliet , mreží kovových  plochy do 2 m2,  -0,00600t</t>
  </si>
  <si>
    <t>-185458474</t>
  </si>
  <si>
    <t>"DMT - vonkajšie mreže okenné"</t>
  </si>
  <si>
    <t>1,2*1,5*7+0,6*0,9*4</t>
  </si>
  <si>
    <t>1,0*0,9*1</t>
  </si>
  <si>
    <t>1,1*1,5*24</t>
  </si>
  <si>
    <t>1,115*0,9*2+0,9*0,9*10+0,9*0,6*2</t>
  </si>
  <si>
    <t>968072878</t>
  </si>
  <si>
    <t>Vybúranie a vybratie roliet , mreží kovových  plochy nad 2 m2,  -0,00200t</t>
  </si>
  <si>
    <t>1579278014</t>
  </si>
  <si>
    <t>2,4*1,5*(25+7+14)</t>
  </si>
  <si>
    <t>2,4*1,85*2</t>
  </si>
  <si>
    <t>2,4*1,8*2+2,4*2,45*3</t>
  </si>
  <si>
    <t>1,15*2,45*1+2,6*3,0*2</t>
  </si>
  <si>
    <t>1,2*1,5*1</t>
  </si>
  <si>
    <t>2,6*2,4*2</t>
  </si>
  <si>
    <t>968081115</t>
  </si>
  <si>
    <t>Demontáž okien plastových s rámom, 1 bm obvodu - 0,007t</t>
  </si>
  <si>
    <t>855043298</t>
  </si>
  <si>
    <t>"búranie aj s rámom"</t>
  </si>
  <si>
    <t>"O8" (1,2+1,5)*2*1</t>
  </si>
  <si>
    <t>"O8*1" (1,2+1,5)*2*1</t>
  </si>
  <si>
    <t>"O9" (1,1+1,5)*2*20</t>
  </si>
  <si>
    <t>"O9.1" (1,1+1,5)*2*4</t>
  </si>
  <si>
    <t>"O11" (2,6+3,00)*2*2</t>
  </si>
  <si>
    <t>"O12" (2,6+2,4)*2*2</t>
  </si>
  <si>
    <t>"O13" (0,9+0,6)*2*2</t>
  </si>
  <si>
    <t>"O16" (1,2+1,85)*2*3</t>
  </si>
  <si>
    <t>"O17" (2,4+1,85)*2*2</t>
  </si>
  <si>
    <t>"O18" (1,1+1,85)*2*6</t>
  </si>
  <si>
    <t>"O19" (1,1+1,60)*2*20</t>
  </si>
  <si>
    <t>"O20" (0,9+1,60)*2*2</t>
  </si>
  <si>
    <t>"O22" (1,115+0,9)*2*1</t>
  </si>
  <si>
    <t>"ZS13" (0,9+5,4)*2*2</t>
  </si>
  <si>
    <t>"ZS14" (0,9+8,0)*2*2</t>
  </si>
  <si>
    <t>"ZS23" (9,0+1,8)*2*1</t>
  </si>
  <si>
    <t>968081116</t>
  </si>
  <si>
    <t>Demontáž dverí plastových vchodových, so zárubňou 1 bm obvodu - 0,012t</t>
  </si>
  <si>
    <t>1650587057</t>
  </si>
  <si>
    <t>"vstupné dvere do objektu"</t>
  </si>
  <si>
    <t>"ZS11" (5,3+3,15)*2*1</t>
  </si>
  <si>
    <t>"ZS15" (1,8+2,45)*2*1</t>
  </si>
  <si>
    <t>"ZS12" (5,3+3,15)*2*1</t>
  </si>
  <si>
    <t>"ZS16" (1,8+2,45)*2*1</t>
  </si>
  <si>
    <t>475899007</t>
  </si>
  <si>
    <t>-380247918</t>
  </si>
  <si>
    <t>16,522*4 'Přepočítané koeficientom množstva</t>
  </si>
  <si>
    <t>-809590541</t>
  </si>
  <si>
    <t>92581518</t>
  </si>
  <si>
    <t>16,522*15 'Přepočítané koeficientom množstva</t>
  </si>
  <si>
    <t>2076876601</t>
  </si>
  <si>
    <t>-1105917133</t>
  </si>
  <si>
    <t>764</t>
  </si>
  <si>
    <t>Konštrukcie klampiarske</t>
  </si>
  <si>
    <t>764410351</t>
  </si>
  <si>
    <t>Montáž oplechovania parapetov z hliníkového Al plechu, vrátane rohov r.š. 330 mm</t>
  </si>
  <si>
    <t>630790141</t>
  </si>
  <si>
    <t>"nové vonkajšie parapety - montáž"</t>
  </si>
  <si>
    <t>1,3*15+2,5*93+2,5*19</t>
  </si>
  <si>
    <t>0,7*9+1,1*1+2,5*4</t>
  </si>
  <si>
    <t>2,5*3+1,3*3+1,2*24+1,0*24</t>
  </si>
  <si>
    <t>2,7*4+1,0*2+3,1*1</t>
  </si>
  <si>
    <t>1,9*2+1,3*3+2,5*2</t>
  </si>
  <si>
    <t>1,2*26+1,0*2+2,5*4+1,215*1</t>
  </si>
  <si>
    <t>1,0*10+4,6+1,6*2</t>
  </si>
  <si>
    <t>24,75+9,1+11,25</t>
  </si>
  <si>
    <t>5537300214</t>
  </si>
  <si>
    <t>Parapety vonkajšie hliníkové lakované 1mm, biele , dĺžky 6m, š.300mm</t>
  </si>
  <si>
    <t>-82245327</t>
  </si>
  <si>
    <t>"vonkajšie parapety - dodávka"</t>
  </si>
  <si>
    <t>764410850</t>
  </si>
  <si>
    <t>Demontáž oplechovania parapetov rš od 100 do 330 mm,  -0,00135t</t>
  </si>
  <si>
    <t>1377188552</t>
  </si>
  <si>
    <t>"DMT vonkajších parapetov"</t>
  </si>
  <si>
    <t>517,015-116,515</t>
  </si>
  <si>
    <t>998764203</t>
  </si>
  <si>
    <t>Presun hmôt pre konštrukcie klampiarske v objektoch výšky nad 12 do 24 m</t>
  </si>
  <si>
    <t>-1639650122</t>
  </si>
  <si>
    <t>766621400</t>
  </si>
  <si>
    <t>Montáž okien plastových s hydroizolačnými ISO páskami (exteriérová a interiérová)</t>
  </si>
  <si>
    <t>-1001614958</t>
  </si>
  <si>
    <t>"nové okná - montáź"</t>
  </si>
  <si>
    <t xml:space="preserve">"izolačné trojsklo, 7 komorový profil" </t>
  </si>
  <si>
    <t>"nové  zasklené steny- montáž"</t>
  </si>
  <si>
    <t>283290006000</t>
  </si>
  <si>
    <t>1269236545</t>
  </si>
  <si>
    <t>"tesniaca fólia  - obvod okien a zasklených stien"</t>
  </si>
  <si>
    <t>"O1" (1,2+1,5)*2*8*1,05</t>
  </si>
  <si>
    <t>"O1.1" (1,2+1,5)*2*7*1,05</t>
  </si>
  <si>
    <t>"O2" (2,4+1,5)*2*93*1,05</t>
  </si>
  <si>
    <t>"O2.1" (2,4+1,5)*2*19*1,05</t>
  </si>
  <si>
    <t>"O3" (0,6+0,9)*2*9*1,05</t>
  </si>
  <si>
    <t>"O4" (1,0+0,9)*2*1*1,05</t>
  </si>
  <si>
    <t>"O5" (2,4+1,8)*2*2*1,05</t>
  </si>
  <si>
    <t>"O5.1" (2,4+1,8)*2*2*1,05</t>
  </si>
  <si>
    <t>"O6" (2,4+2,45)*2*2*1,05</t>
  </si>
  <si>
    <t>"O6.1" (2,4+2,45)*2*1*1,05</t>
  </si>
  <si>
    <t>"O7" (1,2+2,45)*2*1*1,05</t>
  </si>
  <si>
    <t>"O8" (1,2+1,5)*2*1*1,05</t>
  </si>
  <si>
    <t>"O8*1" (1,2+1,5)*2*1*1,05</t>
  </si>
  <si>
    <t>"O9" (1,1+1,5)*2*20*1,05</t>
  </si>
  <si>
    <t>"O9.1" (1,1+1,5)*2*4*1,05</t>
  </si>
  <si>
    <t>"O10" (0,9+0,95)*2*2*1,05</t>
  </si>
  <si>
    <t>"O10.1" (0,9+0,95)*2*22*1,05</t>
  </si>
  <si>
    <t>"O11" (2,6+3,00)*2*2*1,05</t>
  </si>
  <si>
    <t>"O12" (2,6+2,4)*2*2*1,05</t>
  </si>
  <si>
    <t>"O13" (0,9+0,6)*2*2*1,05</t>
  </si>
  <si>
    <t>"O14" (3,0+2,765)*2*1*1,05</t>
  </si>
  <si>
    <t>"O15" (1,8+1,5)*2*2*1,05</t>
  </si>
  <si>
    <t>"O16" (1,2+1,85)*2*3*1,05</t>
  </si>
  <si>
    <t>"O17" (2,4+1,85)*2*2*1,05</t>
  </si>
  <si>
    <t>"O18" (1,1+1,85)*2*6*1,05</t>
  </si>
  <si>
    <t>"O19" (1,1+1,60)*2*20*1,05</t>
  </si>
  <si>
    <t>"O20" (0,9+1,60)*2*2*1,05</t>
  </si>
  <si>
    <t>"O21" (2,4+1,80)*2*4*1,05</t>
  </si>
  <si>
    <t>"O22" (1,115+0,9)*2*1*1,05</t>
  </si>
  <si>
    <t>"ZS1" (0,9+1,8)*2*2*1,05</t>
  </si>
  <si>
    <t>"ZS2" (0,9+4,5)*2*1*1,05</t>
  </si>
  <si>
    <t>"ZS3" (0,9+2,7)*2*2*1,05</t>
  </si>
  <si>
    <t>"ZS4" (0,9+1,8)*2*1*1,05</t>
  </si>
  <si>
    <t>"ZS13" (0,9+5,4)*2*2*1,05</t>
  </si>
  <si>
    <t>"ZS14" (0,9+8,0)*2*2*1,05</t>
  </si>
  <si>
    <t>"ZS20" (4,5+1,8)*2*1*1,05</t>
  </si>
  <si>
    <t>"ZS21" (1,5+1,8)*2*2*1,05</t>
  </si>
  <si>
    <t>"ZS22" (24,65+1,8)*2*1*1,05</t>
  </si>
  <si>
    <t>"ZS23" (9,0+1,8)*2*1*1,05</t>
  </si>
  <si>
    <t>"ZS24" (11,15+2,4)*2*1*1,05</t>
  </si>
  <si>
    <t>283290006500</t>
  </si>
  <si>
    <t>1227163692</t>
  </si>
  <si>
    <t>611410007075</t>
  </si>
  <si>
    <t>Plastové okno OS, izolačné trojsklo, 7 komorový profli, Ug = 0,65 W/(m2.K)</t>
  </si>
  <si>
    <t>-302620165</t>
  </si>
  <si>
    <t>"nové okná - dodávka"</t>
  </si>
  <si>
    <t>"nové  zasklené steny- dodávka"</t>
  </si>
  <si>
    <t>766621405</t>
  </si>
  <si>
    <t>Montáž vchodových  plastových dverí s hydroizolačnými ISO páskami (exteriérová a interiérová)</t>
  </si>
  <si>
    <t>-38485430</t>
  </si>
  <si>
    <t>"vstupné dvere a zasklené steny - montáž"</t>
  </si>
  <si>
    <t>283290006100</t>
  </si>
  <si>
    <t>-1484716938</t>
  </si>
  <si>
    <t>"tesniaca páska"</t>
  </si>
  <si>
    <t>"ZS7" (1,00+2,765)*2*1*1,05</t>
  </si>
  <si>
    <t>"ZS8" (0,9+3,35)*2*1*1,05</t>
  </si>
  <si>
    <t>283290006400</t>
  </si>
  <si>
    <t>1243146037</t>
  </si>
  <si>
    <t>611730000135</t>
  </si>
  <si>
    <t>Dvere plastové vstupné, 7 komorový systém, izolačné trojsklo Ug = 0,65 W/(m2.K)</t>
  </si>
  <si>
    <t>-1311310524</t>
  </si>
  <si>
    <t>"vstupné dvere a zasklené steny - dodávka"</t>
  </si>
  <si>
    <t>766641071</t>
  </si>
  <si>
    <t>Montáž dverí balkónových plastových s hydroizolačnými ISO páskami (exteriérová a interiérová)</t>
  </si>
  <si>
    <t>346051515</t>
  </si>
  <si>
    <t>"nové balkónové dvere s nadsvetlíkom - montáź"</t>
  </si>
  <si>
    <t>1253909934</t>
  </si>
  <si>
    <t>"tesniaca páska  - obvod dvier"</t>
  </si>
  <si>
    <t>"ZS17" (1,0+2,1)*2*2*1,05</t>
  </si>
  <si>
    <t>"ZS18" (0,9+2,1)*2*1*1,05</t>
  </si>
  <si>
    <t>"ZS19" (1,85+2,1)*2*1*1,05</t>
  </si>
  <si>
    <t>-1197568402</t>
  </si>
  <si>
    <t>611420000120</t>
  </si>
  <si>
    <t>Balkónové dvere plastové, izolačné trojsklo,7  komorový profil, Ug = 0,65 W/(m2.K)</t>
  </si>
  <si>
    <t>-170952747</t>
  </si>
  <si>
    <t>"nové balkónové dvere s nadsvetlíkom - dodávka"</t>
  </si>
  <si>
    <t>766694141</t>
  </si>
  <si>
    <t>Montáž parapetnej dosky plastovej šírky do 300 mm, dĺžky do 1000 mm</t>
  </si>
  <si>
    <t>1841048315</t>
  </si>
  <si>
    <t>"nové vnútorné parapety - montáž"</t>
  </si>
  <si>
    <t>1,3*8+1,3*7+2,5*93+2,5*19</t>
  </si>
  <si>
    <t>0,7*9+1,1*1+2,5*6+2,5*1+1,3*2</t>
  </si>
  <si>
    <t>1,3*1+1,2*24+1,0*24+2,7*1</t>
  </si>
  <si>
    <t>2,7*2+1,0*2+3,1*1+1,9*2+1,3*3+2,5*3</t>
  </si>
  <si>
    <t>1,0*2+1,0*1+1,0*2+1,0*1</t>
  </si>
  <si>
    <t>1,0*2+1,0*2+4,6*1+1,6*2</t>
  </si>
  <si>
    <t>24,75*1+9,1*1+11,25*1</t>
  </si>
  <si>
    <t>611560000200</t>
  </si>
  <si>
    <t>511680951</t>
  </si>
  <si>
    <t>"vnútorné parapety - dodávka"</t>
  </si>
  <si>
    <t>611560000800</t>
  </si>
  <si>
    <t>Plastové krytky k vnútorným parapetom plastovým, pár, vo farbe biela</t>
  </si>
  <si>
    <t>-804001969</t>
  </si>
  <si>
    <t>"vnútorné parapety"</t>
  </si>
  <si>
    <t>16+14+186+38+18+2+12</t>
  </si>
  <si>
    <t>2+4+2+48+48+2+4+4+2</t>
  </si>
  <si>
    <t>4+6+6+52+4+8+2</t>
  </si>
  <si>
    <t>4+2+4+2+4+4+2+4</t>
  </si>
  <si>
    <t>2+2+2</t>
  </si>
  <si>
    <t>766694984</t>
  </si>
  <si>
    <t>Demontáž parapetnej dosky plastovej šírky do 300 mm,  -0,003t</t>
  </si>
  <si>
    <t>89971844</t>
  </si>
  <si>
    <t>"DMT vnútorné parapety"</t>
  </si>
  <si>
    <t>1,3*2+1,2*24+1,0*24</t>
  </si>
  <si>
    <t>2,7*4+1,0*2+1,3*3+2,5*2</t>
  </si>
  <si>
    <t>1,2*6+1,2*20+1,0*2+1,215*1</t>
  </si>
  <si>
    <t>1,0*2+1,0*2+1,0*1</t>
  </si>
  <si>
    <t>-348692330</t>
  </si>
  <si>
    <t>767635010</t>
  </si>
  <si>
    <t>Montáž ochrannej, bezpečnostnej a protislnečnej fólie na okná</t>
  </si>
  <si>
    <t>-279411958</t>
  </si>
  <si>
    <t>"fólia na okná , dvere , zasklené steny -  protislnečná"</t>
  </si>
  <si>
    <t>"montáž"</t>
  </si>
  <si>
    <t>283290007400</t>
  </si>
  <si>
    <t>-1863633990</t>
  </si>
  <si>
    <t>"dodávka"</t>
  </si>
  <si>
    <t>767646520</t>
  </si>
  <si>
    <t>Montáž dverí  kovových - hliníkových, vchodových, 1 m obvodu dverí</t>
  </si>
  <si>
    <t>970885226</t>
  </si>
  <si>
    <t>"interiérové dvere a zasklené steny - montáž"</t>
  </si>
  <si>
    <t>283550011300</t>
  </si>
  <si>
    <t>1104618953</t>
  </si>
  <si>
    <t>"ZS5" (3,0+2,750)*2*1*1,05</t>
  </si>
  <si>
    <t>"ZS9" (1,8+2,765)*2*1*1,05</t>
  </si>
  <si>
    <t>"ZS11" (5,3+3,15)*2*1*1,05</t>
  </si>
  <si>
    <t>"ZS15" (1,8+2,45)*2*1*1,05</t>
  </si>
  <si>
    <t>"ZS6" (3,0+2,750)*2*1*1,05</t>
  </si>
  <si>
    <t>"ZS10" (1,8+2,765)*2*1*1,05</t>
  </si>
  <si>
    <t>"ZS12" (5,3+3,15)*2*1*1,05</t>
  </si>
  <si>
    <t>"ZS16" (1,8+2,45)*2*1*1,05</t>
  </si>
  <si>
    <t>553410032550</t>
  </si>
  <si>
    <t>Dvere a zasklené steny vstupné, Al profil,  izolačné trojsklo Ug = 0,65 W/(m2.K)</t>
  </si>
  <si>
    <t>1588692145</t>
  </si>
  <si>
    <t>553410042055</t>
  </si>
  <si>
    <t>Dvere celosklenené interiérové, bezpečnostné sklo, pre dvere otočné do  zárubne hliníkovej</t>
  </si>
  <si>
    <t>-1789997875</t>
  </si>
  <si>
    <t>"interiérové dvere a zasklené steny - dodávka"</t>
  </si>
  <si>
    <t>"ZS6" (3,0*2,75)*1</t>
  </si>
  <si>
    <t>"ZS10" (1,8*2,765)*1</t>
  </si>
  <si>
    <t>"ZS12" (5,3*3,15)*1</t>
  </si>
  <si>
    <t>"ZS16" (1,8*2,45)*1</t>
  </si>
  <si>
    <t>767661500</t>
  </si>
  <si>
    <t>Montáž interierovej žalúzie hliníkovej lamelovej štandardnej</t>
  </si>
  <si>
    <t>710759002</t>
  </si>
  <si>
    <t>"zalúzie interiérové z Al profilov"</t>
  </si>
  <si>
    <t>"umiestnenie podľa výpisu OZ"</t>
  </si>
  <si>
    <t>"O1" (1,2*1,5)*1</t>
  </si>
  <si>
    <t>"O2" (2,4*1,5)*27</t>
  </si>
  <si>
    <t>"O1" (1,2*1,5)*2</t>
  </si>
  <si>
    <t>"O2" (2,4*1,5)*35</t>
  </si>
  <si>
    <t>"O1" (1,2*1,5)*3</t>
  </si>
  <si>
    <t>"O2" (2,4*1,5)*33</t>
  </si>
  <si>
    <t>611530061300</t>
  </si>
  <si>
    <t>156915672</t>
  </si>
  <si>
    <t>43</t>
  </si>
  <si>
    <t>611530061600</t>
  </si>
  <si>
    <t>-1103130646</t>
  </si>
  <si>
    <t>"umiestnenie podľa výpisu prvkov OZ"</t>
  </si>
  <si>
    <t>205</t>
  </si>
  <si>
    <t>44</t>
  </si>
  <si>
    <t>767662110</t>
  </si>
  <si>
    <t>Montáž mreží pevných skrutkovaním</t>
  </si>
  <si>
    <t>-30218005</t>
  </si>
  <si>
    <t>"montáž - vonkajšie mreže okenné"</t>
  </si>
  <si>
    <t>"Z1" 2,4*1,5*(35+4)</t>
  </si>
  <si>
    <t>"Z2" 1,2*1,5*(4+1)</t>
  </si>
  <si>
    <t>"Z3" 0,6*0,9*4</t>
  </si>
  <si>
    <t>"Z5" 1,0*0,9*1</t>
  </si>
  <si>
    <t>"Z6"2,4*1,8*4</t>
  </si>
  <si>
    <t>"Z7"2,4*2,45*3</t>
  </si>
  <si>
    <t>"Z8"1,15*2,45*1</t>
  </si>
  <si>
    <t>"Z9"2,6*2,4*2</t>
  </si>
  <si>
    <t>"Z10"1,2*1,5*2</t>
  </si>
  <si>
    <t>"Z11"1,1*1,5*24</t>
  </si>
  <si>
    <t>"Z12"1,115*0,9*1</t>
  </si>
  <si>
    <t>"Z13"0,9*0,9*(2+4)</t>
  </si>
  <si>
    <t>"Z14"0,9*0,6*2</t>
  </si>
  <si>
    <t>"Z15"2,6*3,0*2</t>
  </si>
  <si>
    <t>"Z4"2,4*1,5*2</t>
  </si>
  <si>
    <t>45</t>
  </si>
  <si>
    <t>55356001180R</t>
  </si>
  <si>
    <t>1779173656</t>
  </si>
  <si>
    <t>"dodávka - vonkajšie mreže okenné"</t>
  </si>
  <si>
    <t>553560011801R</t>
  </si>
  <si>
    <t>-44951430</t>
  </si>
  <si>
    <t>1142031383</t>
  </si>
  <si>
    <t>786</t>
  </si>
  <si>
    <t xml:space="preserve"> Dokončovacie práce</t>
  </si>
  <si>
    <t>786612230</t>
  </si>
  <si>
    <t>Montáž sieťok proti hmyzu</t>
  </si>
  <si>
    <t>-1297717997</t>
  </si>
  <si>
    <t>"sieť proti hmyzu - montáž"</t>
  </si>
  <si>
    <t>"O1.1" (1,2*1,5)*1</t>
  </si>
  <si>
    <t>"O2" (1,2*1,5)*(1+10+2+4+12)</t>
  </si>
  <si>
    <t>"O2.1" (1,2*1,5)*3</t>
  </si>
  <si>
    <t>"O3" (0,6*0,9)*4</t>
  </si>
  <si>
    <t>"O5" (1,2*1,8)*2</t>
  </si>
  <si>
    <t>"O6" (2,4*0,65)*2</t>
  </si>
  <si>
    <t>"O10.1" (0,9*0,95)*2</t>
  </si>
  <si>
    <t>"O11" (2,6*0,75)*2</t>
  </si>
  <si>
    <t>"O12" (2,6*0,6)*2</t>
  </si>
  <si>
    <t>"O2" (1,2*1,5)*35</t>
  </si>
  <si>
    <t>"O2.1" (1,2*1,5)*2</t>
  </si>
  <si>
    <t>"O3" (0,6*0,9)*2</t>
  </si>
  <si>
    <t>"O10.1" (0,9*0,95)*4</t>
  </si>
  <si>
    <t>"O15" (10,9*1,5)*1</t>
  </si>
  <si>
    <t>"O2" (1,2*1,5)*30</t>
  </si>
  <si>
    <t>"O2.1" (1,2*1,5)*4</t>
  </si>
  <si>
    <t>"O10.1" (0,9*0,95)*8</t>
  </si>
  <si>
    <t>"ZS20" (1,5*1,8)*1</t>
  </si>
  <si>
    <t>49</t>
  </si>
  <si>
    <t>6932002000</t>
  </si>
  <si>
    <t>Sieťka proti hmyzu</t>
  </si>
  <si>
    <t>663107078</t>
  </si>
  <si>
    <t>"sieť proti hmyzu - dodávka"</t>
  </si>
  <si>
    <t>50</t>
  </si>
  <si>
    <t>998786203</t>
  </si>
  <si>
    <t>Presun hmôt pre čalúnnické úpravy v objektoch výšky (hľbky) nad 12 do 24 m</t>
  </si>
  <si>
    <t>-665152873</t>
  </si>
  <si>
    <t>D - Ostatné oprávnené práce</t>
  </si>
  <si>
    <t>Úroveň 3:</t>
  </si>
  <si>
    <t>D1 - Stavebné práce</t>
  </si>
  <si>
    <t xml:space="preserve">    1 - Zemné práce</t>
  </si>
  <si>
    <t xml:space="preserve">    5 -  Komunikácie</t>
  </si>
  <si>
    <t xml:space="preserve">    771 - Podlahy z dlaždíc</t>
  </si>
  <si>
    <t xml:space="preserve">    783 - Nátery</t>
  </si>
  <si>
    <t xml:space="preserve">    784 - Maľby</t>
  </si>
  <si>
    <t>M - Práce a dodávky M</t>
  </si>
  <si>
    <t xml:space="preserve">    33-M - Montáže dopr.zariad.sklad.zar.a váh</t>
  </si>
  <si>
    <t>Zemné práce</t>
  </si>
  <si>
    <t>113107131</t>
  </si>
  <si>
    <t>Odstránenie krytu v ploche do 200 m2 z betónu prostého, hr. vrstvy do 150 mm,  -0,22500t</t>
  </si>
  <si>
    <t>1409040301</t>
  </si>
  <si>
    <t>"rozobratie jestvujúceho bet. okap.chodníka"</t>
  </si>
  <si>
    <t>281,75*0,6</t>
  </si>
  <si>
    <t>11,48*1,25</t>
  </si>
  <si>
    <t>113205111</t>
  </si>
  <si>
    <t>Vytrhanie obrúb betónových, chodníkových ležatých,  -0,23000t</t>
  </si>
  <si>
    <t>-350226095</t>
  </si>
  <si>
    <t xml:space="preserve">"búranie obrubníkov"   </t>
  </si>
  <si>
    <t>7,56*2</t>
  </si>
  <si>
    <t>113307122</t>
  </si>
  <si>
    <t>Odstránenie podkladu v ploche do 200 m2 z kameniva hrubého drveného, hr.100 do 200 mm,  -0,23500t</t>
  </si>
  <si>
    <t>-1004012749</t>
  </si>
  <si>
    <t>"podklad"</t>
  </si>
  <si>
    <t xml:space="preserve"> Komunikácie</t>
  </si>
  <si>
    <t>564801112</t>
  </si>
  <si>
    <t>Podklad zo štrkodrviny s rozprestretím a zhutnením, po zhutnení hr. 40 mm</t>
  </si>
  <si>
    <t>1393462188</t>
  </si>
  <si>
    <t xml:space="preserve">"podklad pod vonkajšiu spevnenú plochu" </t>
  </si>
  <si>
    <t>"zámková dlažba - okap. chodník"</t>
  </si>
  <si>
    <t>293,23*0,6</t>
  </si>
  <si>
    <t>564841111</t>
  </si>
  <si>
    <t>Podklad zo štrkodrviny s rozprestretím a zhutnením, po zhutnení hr. 120 mm</t>
  </si>
  <si>
    <t>1512353422</t>
  </si>
  <si>
    <t>567123820</t>
  </si>
  <si>
    <t>Podklad z kameniva spevneného cementom i s rozprestretím a zhutnením CBGM C 5/6, hr. 120 mm</t>
  </si>
  <si>
    <t>-1815042423</t>
  </si>
  <si>
    <t>"betónový okapový chodník š. 600 mm"</t>
  </si>
  <si>
    <t>596911112</t>
  </si>
  <si>
    <t>Kladenie zámkovej dlažby  hr. 6 cm pre peších nad 20 m2</t>
  </si>
  <si>
    <t>-1930805667</t>
  </si>
  <si>
    <t>592460009800</t>
  </si>
  <si>
    <t>1592205126</t>
  </si>
  <si>
    <t>611421321</t>
  </si>
  <si>
    <t>Oprava vnútorných vápenných omietok stropov železobetónových rovných tvárnicových a klenieb, opravovaná plocha nad 10 do 30 % hladkých</t>
  </si>
  <si>
    <t>1144109123</t>
  </si>
  <si>
    <t>"oprava vnútorných omietok  stropov po stavebných pracach"</t>
  </si>
  <si>
    <t xml:space="preserve">"rozvody elektro, oprava stropov apod." </t>
  </si>
  <si>
    <t xml:space="preserve">"oprava 10-30% celkovej plochy" </t>
  </si>
  <si>
    <t>1850,61-4,91-15,5-8,61-3,24-20,59-6,75</t>
  </si>
  <si>
    <t>-16,28-18,55-4,15-17,3-17,92</t>
  </si>
  <si>
    <t>-843,43</t>
  </si>
  <si>
    <t>1659,87-13,5-20,7-4,15</t>
  </si>
  <si>
    <t>-17,35-4,15-18,55</t>
  </si>
  <si>
    <t>-702,36</t>
  </si>
  <si>
    <t>1000,69-13,5-3,24-20,96-22,65-7,9</t>
  </si>
  <si>
    <t>335,36-18,91-20,65</t>
  </si>
  <si>
    <t>611451331</t>
  </si>
  <si>
    <t>Oprava vnútorných cementových štukových omietok oceľ. hladených stropov opravovanej plochy 10-30%</t>
  </si>
  <si>
    <t>-1449308889</t>
  </si>
  <si>
    <t xml:space="preserve">"oprava 10-30% celkovej plochy - stropy 1PP" </t>
  </si>
  <si>
    <t>866,05-15,5*2</t>
  </si>
  <si>
    <t>612421321</t>
  </si>
  <si>
    <t>Oprava vnútorných vápenných omietok stien, v množstve opravenej plochy nad 10 do 30 % hladkých</t>
  </si>
  <si>
    <t>-879941096</t>
  </si>
  <si>
    <t>"oprava vnútorných omietok stien po stavebných pracach"</t>
  </si>
  <si>
    <t xml:space="preserve">"rozvody elektro, oprava UK apod." </t>
  </si>
  <si>
    <t>"1NP"</t>
  </si>
  <si>
    <t>(9,8+4,8+4,6+5,2+4,8+4,6+5,2+7,5+5,9)*2,95</t>
  </si>
  <si>
    <t>(35,625+13,95+25,45+18,425+18,7+19,175+18,5)*2,95</t>
  </si>
  <si>
    <t>(18,9+18,5+18,9+30,15+19,825+20,275)*2,95</t>
  </si>
  <si>
    <t>(13,95+15,05+20,3*3+14,025+14,375+14,025)*2,95</t>
  </si>
  <si>
    <t>(14,025+15,8+14,65+89,4+11,4+4,91+5,0+5,29)*2,95</t>
  </si>
  <si>
    <t>(4,84+4,55+4,46+19,42+10,0+9,385+9,465+13,65)*2,95</t>
  </si>
  <si>
    <t>(12,3+10,0+12,9+44,55+10,0+5,4+6,0+5,4+5,31)*2,95</t>
  </si>
  <si>
    <t>(7,4+13,85+14,25+30,71+19,825+20,275)*2,95</t>
  </si>
  <si>
    <t>(19,0+17,85+44,04)*2,95</t>
  </si>
  <si>
    <t>(19,2+25,1+18,4+18,5+31,07+9,725+107,8)*3,55</t>
  </si>
  <si>
    <t>(3,8+4,3+5,0+4,5+5,2+5,7+9,4+7,5+16,4+17,8)*3,55</t>
  </si>
  <si>
    <t>(12,2+11,5+8,3*2+4,2+5,0+11,6+87,1+17,3+18,2)*3,55</t>
  </si>
  <si>
    <t>(17,4+17,8+12,0+10,1+17,7+14,6+34,6+9,5+12,5)*3,55</t>
  </si>
  <si>
    <t>(5,4*2+5,0+5,4*2+5,0+17,2+17,9+17,3+17,1)*3,55</t>
  </si>
  <si>
    <t>(17,7+17,9)*3,55</t>
  </si>
  <si>
    <t>"2NP"</t>
  </si>
  <si>
    <t>(17,8+7,5+5,9+4,8+4,6+5,2+4,8+4,6+5,2+9,8+33,125)*2,95</t>
  </si>
  <si>
    <t>(19,025+18,975+24,35+18,425+18,975+18,425)*2,95</t>
  </si>
  <si>
    <t>(18,975+24,7+24,35+20,475+9,975+14,975+13,8)*2,95</t>
  </si>
  <si>
    <t>(14,9+20,15*4+19,6+22,0+89,75+18,79)*2,95</t>
  </si>
  <si>
    <t>(52,21+21,575+15,3+13,625+25,15+24,6+24,55)*2,95</t>
  </si>
  <si>
    <t>(19,42+29,415+5,2+5,0+4,91+4,46+4,55+4,84+18,9)*2,95</t>
  </si>
  <si>
    <t>(5,6+11,4+9,6+9,2)*2,95</t>
  </si>
  <si>
    <t>(25,05+12,6+25,4+51,585+12,2+18,2+19,3)*4,15</t>
  </si>
  <si>
    <t>(18,5+18,7+18,5+18,1+23,4+28,85+12,8+5,4*4)*4,15</t>
  </si>
  <si>
    <t>(5,6*2+17,5+21,6+20,8*2+21,0+84,6)*4,15</t>
  </si>
  <si>
    <t>(38,4+14,4+9,4+11,1+12,0)*4,15</t>
  </si>
  <si>
    <t>"3NP"</t>
  </si>
  <si>
    <t>(13,9+29,265+4,8*2+4,6*2+9,8+8,65+8,35+10,5)*2,95</t>
  </si>
  <si>
    <t>(15,775+20,4+18,8*3+12,8+19,625+19,0+14,875)*2,95</t>
  </si>
  <si>
    <t>(12,7+12,25+18,275*2+25,25+11,825*2+19,425)*2,95</t>
  </si>
  <si>
    <t>(10,325+28,3+14,925+14,2*2+14,325+19,42+28,1)*2,95</t>
  </si>
  <si>
    <t>(4,91+4,46+4,55+5,0+5,29+4,84+103,475+25,1)*2,95</t>
  </si>
  <si>
    <t>(19,725+18,9+32,4+10,125+20,75+27,7+17,875)*2,95</t>
  </si>
  <si>
    <t>(18,425+20,15+41,67+24,932)*2,95</t>
  </si>
  <si>
    <t>"4NP"</t>
  </si>
  <si>
    <t>31,12*4,25</t>
  </si>
  <si>
    <t>(17,725+5,34+11,25+26,45+52,315)*3,3</t>
  </si>
  <si>
    <t>(24,715+36,65)*3,3</t>
  </si>
  <si>
    <t>"odpočet výplní otvorov"</t>
  </si>
  <si>
    <t>-0,8*1,97*(4+46+48+34+57+46)*2</t>
  </si>
  <si>
    <t>-1,6*1,97*(2+7+3+5+1)*2</t>
  </si>
  <si>
    <t>-(3,6*2,7*1)*2-3,1*2,7*2-5,15*2,7*2-2,93*2,7*2</t>
  </si>
  <si>
    <t>-5,3*2,7*2-3,6*2,7*2</t>
  </si>
  <si>
    <t>-(803,229+5,78+9,975+34,332*2)</t>
  </si>
  <si>
    <t>612425921</t>
  </si>
  <si>
    <t>Omietka vápenná vnútorného ostenia okenného alebo dverného hladká</t>
  </si>
  <si>
    <t>1025489851</t>
  </si>
  <si>
    <t>"oprava vnútorné ostenia"</t>
  </si>
  <si>
    <t>"po výmene okien, dvier, parapetov"</t>
  </si>
  <si>
    <t>-1126351900</t>
  </si>
  <si>
    <t>854,76*0,15+118,4*0,15+32,6*0,15</t>
  </si>
  <si>
    <t>(1+2,8)*2*0,15+(0,9*2,02)*2*0,15</t>
  </si>
  <si>
    <t>612451320</t>
  </si>
  <si>
    <t>Oprava vnútorných cementových omietok stien v množstve opravovanej plochy nad 10 do 30 % hladkých</t>
  </si>
  <si>
    <t>1376445031</t>
  </si>
  <si>
    <t xml:space="preserve">"oprava 10-30% celkovej plochy - steny 1PP" </t>
  </si>
  <si>
    <t>(13,7+40,02+8,81+6,75+8,95)*3,25</t>
  </si>
  <si>
    <t>(10,95+4,6*4)*2*3,25</t>
  </si>
  <si>
    <t>(24,0+25,8+9,1+7,1+9,25+7*4,4+11,2+23,4)*3,25</t>
  </si>
  <si>
    <t>(33,7+16,6+14,6+28,1+8,6+13,0+11,8+75,9)*3,25</t>
  </si>
  <si>
    <t>(7,2+12,8+7,39+21,1+8,6+24,4+48,85)*3,25</t>
  </si>
  <si>
    <t>-0,8*1,97*37*2</t>
  </si>
  <si>
    <t>-1,6*1,97*7*2</t>
  </si>
  <si>
    <t>624601161</t>
  </si>
  <si>
    <t xml:space="preserve">Tmelenie škár tmelom pre exteriér  (s dodaním hmôt) </t>
  </si>
  <si>
    <t>-670567335</t>
  </si>
  <si>
    <t>"výplň škár  - po prerezanín bet. steny oplotenia"</t>
  </si>
  <si>
    <t>632450445</t>
  </si>
  <si>
    <t>-1540584812</t>
  </si>
  <si>
    <t>"oprava vonkajšej mazaniny - poter"</t>
  </si>
  <si>
    <t>" vstupné schody a podesty"</t>
  </si>
  <si>
    <t>"vstupné schody a podesta - č.m.  1.1"</t>
  </si>
  <si>
    <t>6*(0,175+0,3)*1,9</t>
  </si>
  <si>
    <t xml:space="preserve">"ukonč. podesta" </t>
  </si>
  <si>
    <t>1,225*1,9</t>
  </si>
  <si>
    <t>"vstupné schody a podesta - č.m.  1.30"</t>
  </si>
  <si>
    <t>6*(0,175+0,3)*3</t>
  </si>
  <si>
    <t>1,37*3,0</t>
  </si>
  <si>
    <t>"vstupné schody a podesta - č.m.  1.52"</t>
  </si>
  <si>
    <t>6*(0,175+0,3)*1,4</t>
  </si>
  <si>
    <t>5,0*1,4</t>
  </si>
  <si>
    <t>"vstupné schody a podesta - č.m.  1.91"</t>
  </si>
  <si>
    <t>5*(0,170+0,3)*1,1</t>
  </si>
  <si>
    <t>13,3*1,3</t>
  </si>
  <si>
    <t>"vstupné schody , rampa - č.m.  1.66"</t>
  </si>
  <si>
    <t>(3*(0,150+0,3)*3,65+3,725*1,3)</t>
  </si>
  <si>
    <t>(5,55*1,85+0,55*0,9)</t>
  </si>
  <si>
    <t>632450447</t>
  </si>
  <si>
    <t>-1995876971</t>
  </si>
  <si>
    <t>"oprava  jestvujucej betónovej plochy "</t>
  </si>
  <si>
    <t>"doplnenie a vyrovnanie krytu"</t>
  </si>
  <si>
    <t>"plocha pred hlavným vstupom"</t>
  </si>
  <si>
    <t>149,35+10,315*2,4</t>
  </si>
  <si>
    <t>"plocha pred bočným vstupom"</t>
  </si>
  <si>
    <t>7,56*1,8</t>
  </si>
  <si>
    <t>917762112</t>
  </si>
  <si>
    <t>Osadenie chodník. obrubníka betónového ležatého do lôžka z betónu prosteho tr. C 16/20 s bočnou oporou</t>
  </si>
  <si>
    <t>1673031390</t>
  </si>
  <si>
    <t xml:space="preserve">"osadenie bet. parkového obrubníka do bet. lôžka"   </t>
  </si>
  <si>
    <t>84,593</t>
  </si>
  <si>
    <t>592170001800</t>
  </si>
  <si>
    <t>1008983773</t>
  </si>
  <si>
    <t>918101112</t>
  </si>
  <si>
    <t>Lôžko pod obrubníky, krajníky alebo obruby z dlažob. kociek z betónu prostého tr. C 16/20</t>
  </si>
  <si>
    <t>34844113</t>
  </si>
  <si>
    <t xml:space="preserve">"lôžko pre  obrubník zapustený "  </t>
  </si>
  <si>
    <t>84,593*0,045</t>
  </si>
  <si>
    <t>938902071</t>
  </si>
  <si>
    <t>Očistenie povrchu betónových konštrukcií tlakovou vodou</t>
  </si>
  <si>
    <t>1877874759</t>
  </si>
  <si>
    <t>"očistenie povrchu  jestvujucej betónovej plochy "</t>
  </si>
  <si>
    <t>938908411</t>
  </si>
  <si>
    <t>Očistenie povrchu krytu alebo podkladu asfaltového, betónového alebo dláždeného saponátovým roztokom</t>
  </si>
  <si>
    <t>-679256497</t>
  </si>
  <si>
    <t>"očistenie povrchu jestvujucej bet. plochy  "</t>
  </si>
  <si>
    <t>"po odstránení poškodených vrstiev"</t>
  </si>
  <si>
    <t>"plocha J1"</t>
  </si>
  <si>
    <t>187,714</t>
  </si>
  <si>
    <t>938909311</t>
  </si>
  <si>
    <t>Odstránenie blata, prachu alebo hlineného nánosu, z povrchu podkladu alebo krytu bet. alebo asfalt.</t>
  </si>
  <si>
    <t>-353049267</t>
  </si>
  <si>
    <t>941941042</t>
  </si>
  <si>
    <t>Montáž lešenia ľahkého pracovného radového s podlahami šírky nad 1,00 do 1,20 m, výšky nad 10 do 30 m</t>
  </si>
  <si>
    <t>-905658976</t>
  </si>
  <si>
    <t>"vonkajšie lešenie"</t>
  </si>
  <si>
    <t>166,10*17,18</t>
  </si>
  <si>
    <t>12,5*2*7,85</t>
  </si>
  <si>
    <t>8,8*7,3+12,1*6,15</t>
  </si>
  <si>
    <t>133,75*5,5+130,10*3,5</t>
  </si>
  <si>
    <t>57,8*4,1</t>
  </si>
  <si>
    <t>941941292</t>
  </si>
  <si>
    <t>Príplatok za prvý a každý ďalší i začatý mesiac použitia lešenia ľahkého pracovného radového s podlahami šírky nad 1,00 do 1,20 m, v. nad 10 do 30 m</t>
  </si>
  <si>
    <t>1508614038</t>
  </si>
  <si>
    <t>4616,458*2 'Přepočítané koeficientom množstva</t>
  </si>
  <si>
    <t>941941842</t>
  </si>
  <si>
    <t>Demontáž lešenia ľahkého pracovného radového s podlahami šírky nad 1,00 do 1,20 m, výšky nad 10 do 30 m</t>
  </si>
  <si>
    <t>-666814760</t>
  </si>
  <si>
    <t>941955002</t>
  </si>
  <si>
    <t>Lešenie ľahké pracovné pomocné s výškou lešeňovej podlahy nad 1,20 do 1,90 m</t>
  </si>
  <si>
    <t>-632739887</t>
  </si>
  <si>
    <t>"pomocné lešenie"</t>
  </si>
  <si>
    <t>1716,81*1,2</t>
  </si>
  <si>
    <t>1581,47*1,2</t>
  </si>
  <si>
    <t>932,44*1,2</t>
  </si>
  <si>
    <t>295,8*1,2</t>
  </si>
  <si>
    <t>944944103</t>
  </si>
  <si>
    <t>-1593881207</t>
  </si>
  <si>
    <t>166,10*(17,18-1,9)</t>
  </si>
  <si>
    <t>12,5*2*(7,85-1,9)</t>
  </si>
  <si>
    <t>133,75*(5,5-1,9)+130,10*3,5</t>
  </si>
  <si>
    <t>944944803</t>
  </si>
  <si>
    <t>809157233</t>
  </si>
  <si>
    <t>944945012</t>
  </si>
  <si>
    <t>Montáž záchytnej striešky zriadenej súčasne s ľahkým alebo ťažkým lešením šírky do 2 m</t>
  </si>
  <si>
    <t>-1867047537</t>
  </si>
  <si>
    <t>163,1*1,2+12,5*1,2*2</t>
  </si>
  <si>
    <t>133,75*1,2</t>
  </si>
  <si>
    <t>944945192</t>
  </si>
  <si>
    <t>Príplatok za prvý a každý ďalší i začatý mesiac použitia záchytnej striešky do 2 m</t>
  </si>
  <si>
    <t>-1589579820</t>
  </si>
  <si>
    <t>386,22*2 'Přepočítané koeficientom množstva</t>
  </si>
  <si>
    <t>944945812</t>
  </si>
  <si>
    <t>Demontáž záchytnej striešky zriaďovanej súčasne s ľahkým alebo ťažkým lešení, šírky do 2 m</t>
  </si>
  <si>
    <t>409052781</t>
  </si>
  <si>
    <t>952901411</t>
  </si>
  <si>
    <t>Vyčistenie ostatných objektov - okolie stavby -  akejkoľvek výšky</t>
  </si>
  <si>
    <t>-1416513832</t>
  </si>
  <si>
    <t>"vyčistenie okolia stavby"</t>
  </si>
  <si>
    <t>293,23*1,5</t>
  </si>
  <si>
    <t>952902110</t>
  </si>
  <si>
    <t>Čistenie budov zametaním v miestnostiach, chodbách, na schodišti a na povalách</t>
  </si>
  <si>
    <t>1041431531</t>
  </si>
  <si>
    <t>"vyčistenie vnútorných plôch po opravách "</t>
  </si>
  <si>
    <t>"1PP, 1NP - 4NP"</t>
  </si>
  <si>
    <t>866,05</t>
  </si>
  <si>
    <t>1850,61</t>
  </si>
  <si>
    <t>1659,87</t>
  </si>
  <si>
    <t>1000,69</t>
  </si>
  <si>
    <t>335,36</t>
  </si>
  <si>
    <t>953942627</t>
  </si>
  <si>
    <t>Osadenie zástavovej konzoly do vynechaných alebo vysekaných káps (bez dodávky)  so zaliatím cementovou maltou</t>
  </si>
  <si>
    <t>-108757605</t>
  </si>
  <si>
    <t>"vlajkový stožiar - osadený na fasádu objektu -montáž"</t>
  </si>
  <si>
    <t>5535600152050</t>
  </si>
  <si>
    <t>Fasádna kotva vlajková,  trojramenná</t>
  </si>
  <si>
    <t>-2012912303</t>
  </si>
  <si>
    <t>"vlajkový stožiar - osadený na fasádu objektu -dodávka"</t>
  </si>
  <si>
    <t>965081712</t>
  </si>
  <si>
    <t>Búranie dlažieb, bez podklad. lôžka z xylolit., alebo keramických dlaždíc hr. do 10 mm,  -0,02000t</t>
  </si>
  <si>
    <t>-791993859</t>
  </si>
  <si>
    <t>"búranie dlažieb - vstupné schody a podesty"</t>
  </si>
  <si>
    <t>3*(0,150+0,3)*3,65+3,725*1,3</t>
  </si>
  <si>
    <t>5,55*1,85+0,55*0,9</t>
  </si>
  <si>
    <t>971055003</t>
  </si>
  <si>
    <t>Rezanie konštrukcií zo železobetónu hr.panelu 100mm stenovou pílou -0,01200t</t>
  </si>
  <si>
    <t>-72828659</t>
  </si>
  <si>
    <t>"rezanie bet. steny oplotenia pred zateplením"</t>
  </si>
  <si>
    <t>976071111</t>
  </si>
  <si>
    <t>Vybúranie kovových madiel a zábradlí,  -0,03700t</t>
  </si>
  <si>
    <t>224118917</t>
  </si>
  <si>
    <t>"DMT  - schodiskového a podestového  zábradlia"</t>
  </si>
  <si>
    <t>"zábradlie exteriérové Z16"</t>
  </si>
  <si>
    <t>13,3+1,3+1,342</t>
  </si>
  <si>
    <t>"zábradlie exteriérové Z17 - 2x"</t>
  </si>
  <si>
    <t>(1,734+1,225)*2</t>
  </si>
  <si>
    <t>"zábradlie exteriérové Z18 - 2x"</t>
  </si>
  <si>
    <t>(1,734+1,1)*2</t>
  </si>
  <si>
    <t>"zábradlie exteriérové Z19"</t>
  </si>
  <si>
    <t>(1,734+5,0+1,4)</t>
  </si>
  <si>
    <t>"zábradlie exteriérové Z20"</t>
  </si>
  <si>
    <t>0,9+0,2+2*3,725</t>
  </si>
  <si>
    <t>"zábradlie exteriérové Z21"</t>
  </si>
  <si>
    <t xml:space="preserve">Súčet </t>
  </si>
  <si>
    <t>166009541</t>
  </si>
  <si>
    <t>964957867</t>
  </si>
  <si>
    <t>91,563*4 'Přepočítané koeficientom množstva</t>
  </si>
  <si>
    <t>-184259809</t>
  </si>
  <si>
    <t>-763257511</t>
  </si>
  <si>
    <t>91,563*15 'Přepočítané koeficientom množstva</t>
  </si>
  <si>
    <t>945971874</t>
  </si>
  <si>
    <t>-822785567</t>
  </si>
  <si>
    <t>-674529038</t>
  </si>
  <si>
    <t>764311231</t>
  </si>
  <si>
    <t>Montáž krytiny hladkej z pozinkovaného PZ plechu, z tabúľ 2000x670 mm, sklon do 30°</t>
  </si>
  <si>
    <t>187290319</t>
  </si>
  <si>
    <t>"DMT oplechovania striešky  K08"</t>
  </si>
  <si>
    <t>16,116</t>
  </si>
  <si>
    <t>"DMT oplechovania striešky  K19"</t>
  </si>
  <si>
    <t>(12,3*1,1+0,8*2,4)</t>
  </si>
  <si>
    <t>138810000100</t>
  </si>
  <si>
    <t>1263615971</t>
  </si>
  <si>
    <t>764312822</t>
  </si>
  <si>
    <t>Demontáž krytiny hladkej strešnej z tabúľ 2000 x 670 mm, do 30st.,  -0,00751t</t>
  </si>
  <si>
    <t>-1677267587</t>
  </si>
  <si>
    <t>764334850</t>
  </si>
  <si>
    <t>Demontáž lemovania múrov na plochých strechách vrátane krycieho plechu nadmúroviek do  rš 500 mm,  -0,00320t</t>
  </si>
  <si>
    <t>-1653268791</t>
  </si>
  <si>
    <t>"oplechovanie na stene - styk ploche strechy a muriva"</t>
  </si>
  <si>
    <t>"K05 na streche + 4,68"</t>
  </si>
  <si>
    <t>11,635+0,9+12,75+5,55</t>
  </si>
  <si>
    <t>"K05 na streche + 7,85"</t>
  </si>
  <si>
    <t>6,4*2+26,75</t>
  </si>
  <si>
    <t>"K05 na streche + 11,200"</t>
  </si>
  <si>
    <t>14,39+14,66</t>
  </si>
  <si>
    <t>"K05 na streche + 15,55"</t>
  </si>
  <si>
    <t>9,625</t>
  </si>
  <si>
    <t>"K12 na streche + 11,200"</t>
  </si>
  <si>
    <t>4,24*3</t>
  </si>
  <si>
    <t>"K13 na streche + 11,200"</t>
  </si>
  <si>
    <t>6,24*1</t>
  </si>
  <si>
    <t>"K14 na streche + 16,730"</t>
  </si>
  <si>
    <t>3,82*2</t>
  </si>
  <si>
    <t>"K15 na streche + 16,730"</t>
  </si>
  <si>
    <t>6,0*1</t>
  </si>
  <si>
    <t>"K16 na streche + 16,730"</t>
  </si>
  <si>
    <t>9,8*1</t>
  </si>
  <si>
    <t>"K17 na streche + 16,730"</t>
  </si>
  <si>
    <t>3,6125*2</t>
  </si>
  <si>
    <t>"K18 na streche + 16,730"</t>
  </si>
  <si>
    <t>3,142*1</t>
  </si>
  <si>
    <t>51</t>
  </si>
  <si>
    <t>764359841</t>
  </si>
  <si>
    <t>Demontáž kotlíka zberného na plochej streche,  -0,00516t</t>
  </si>
  <si>
    <t>406136838</t>
  </si>
  <si>
    <t>"kotlík k  žlabu -  K10"</t>
  </si>
  <si>
    <t>52</t>
  </si>
  <si>
    <t>764421595</t>
  </si>
  <si>
    <t>Príplatok za celoplošné lepenie oplechovania ríms, balkónov, terás z poplastovanéhoplechu, vrátane rohov</t>
  </si>
  <si>
    <t>-1424063722</t>
  </si>
  <si>
    <t>" oplechovanie striešky  K19"</t>
  </si>
  <si>
    <t>53</t>
  </si>
  <si>
    <t>764421596</t>
  </si>
  <si>
    <t>Oplechovanie striech, ríms, balkónov, terás z poplastovanéhoplechu, vrátane rohov</t>
  </si>
  <si>
    <t>1010677432</t>
  </si>
  <si>
    <t>"oplechovaniy striešky  K08 - hlavný vstup"</t>
  </si>
  <si>
    <t>2,4*5,175+0,5*Cos(45)*2,4+0,555*Cos(45)*2,4</t>
  </si>
  <si>
    <t>54</t>
  </si>
  <si>
    <t>764761237</t>
  </si>
  <si>
    <t xml:space="preserve">Žľabový kotlík k štvorhranným žľabom rozmer 150 mm </t>
  </si>
  <si>
    <t>-1119260034</t>
  </si>
  <si>
    <t>764761245</t>
  </si>
  <si>
    <t xml:space="preserve">Filtračná vložka proti zaneseniu lístia do kotlíka </t>
  </si>
  <si>
    <t>1276193033</t>
  </si>
  <si>
    <t>"doplnok kotlíka  K10"</t>
  </si>
  <si>
    <t>764721115</t>
  </si>
  <si>
    <t>Oplechovanie ríms z plechov poplastovaných rš. 330 mm</t>
  </si>
  <si>
    <t>-1824622025</t>
  </si>
  <si>
    <t>764721117</t>
  </si>
  <si>
    <t>Oplechovanie ríms z plechov poplastovaných  rš. 500 mm</t>
  </si>
  <si>
    <t>-762100135</t>
  </si>
  <si>
    <t>58</t>
  </si>
  <si>
    <t>764351830</t>
  </si>
  <si>
    <t>Demontáž žľabov pododkvap. štvorhranných rovných, oblúkových, do 30° rš 500 mm,  -0,00440t</t>
  </si>
  <si>
    <t>-657233772</t>
  </si>
  <si>
    <t>"DMT žlabov  "</t>
  </si>
  <si>
    <t>"žlaby štorhranné  K09"</t>
  </si>
  <si>
    <t>2,4</t>
  </si>
  <si>
    <t>59</t>
  </si>
  <si>
    <t>764351891</t>
  </si>
  <si>
    <t>Demontáž žľabov, kotlíka kónického, príplatok za sklon nad 30° do 45°</t>
  </si>
  <si>
    <t>-1204121449</t>
  </si>
  <si>
    <t>764761112</t>
  </si>
  <si>
    <t>Žľab pododkvapový štvorcový rozmer 150 mm, vrátane čela, hákov, rohov, kútov, plech poplastovaný</t>
  </si>
  <si>
    <t>1419042686</t>
  </si>
  <si>
    <t>61</t>
  </si>
  <si>
    <t>764421870</t>
  </si>
  <si>
    <t>Demontáž oplechovania ríms rš od 400 do 600 mm,  -0,00252t</t>
  </si>
  <si>
    <t>-528336230</t>
  </si>
  <si>
    <t>"DMT oplechovanie atiky K04, r.š. 600 mm "</t>
  </si>
  <si>
    <t>"atika na streche + 16,73"</t>
  </si>
  <si>
    <t>12,25+24,9+6,25+6,0</t>
  </si>
  <si>
    <t>6,0+18,9</t>
  </si>
  <si>
    <t>62</t>
  </si>
  <si>
    <t>764430540</t>
  </si>
  <si>
    <t>Oplechovanie muriva a atík z poplastovaného plechu, vrátane rohov r.š. 600 mm</t>
  </si>
  <si>
    <t>935581828</t>
  </si>
  <si>
    <t>"oplechovanie atiky  K04, r.š. 600 mm"</t>
  </si>
  <si>
    <t>63</t>
  </si>
  <si>
    <t>764422810</t>
  </si>
  <si>
    <t>Demontáž oplechovania ríms rš od 600 do 800 mm,  -0,00395t</t>
  </si>
  <si>
    <t>-106438062</t>
  </si>
  <si>
    <t>"DMT oplechovanie atiky K01, r.š.750 mm "</t>
  </si>
  <si>
    <t>"atika na streche + 4,68"</t>
  </si>
  <si>
    <t>12,62+7,65+13,65+12,75</t>
  </si>
  <si>
    <t>"atika na streche + 7,85"</t>
  </si>
  <si>
    <t>11,95*2</t>
  </si>
  <si>
    <t>"atika na streche +9,100"</t>
  </si>
  <si>
    <t>17,975+19,175+6,19+0,85*2+2,645</t>
  </si>
  <si>
    <t>2,395+2,75+10,35+1,08+11,47</t>
  </si>
  <si>
    <t>5,975+13,225</t>
  </si>
  <si>
    <t>"atika na streche + 12,95"</t>
  </si>
  <si>
    <t>7,5+14,7+0,825*2+3,385</t>
  </si>
  <si>
    <t>9,775+19,25</t>
  </si>
  <si>
    <t>"DMT oplechovanie atiky K03, r.š.750 mm "</t>
  </si>
  <si>
    <t>"atika na streche + 11,200"</t>
  </si>
  <si>
    <t>13,8+3,0+1,135*2+0,875*2+2,765</t>
  </si>
  <si>
    <t>29,325+12,8+13,8+12,485+36,225</t>
  </si>
  <si>
    <t>"atika na streche + 15,55"</t>
  </si>
  <si>
    <t>1,375+0,485+0,875*2+2,765+5,86</t>
  </si>
  <si>
    <t>64</t>
  </si>
  <si>
    <t>764430550</t>
  </si>
  <si>
    <t>Oplechovanie muriva a atík z poplastovaného plechu, vrátane rohov r.š. do 750 mm</t>
  </si>
  <si>
    <t>-1709395856</t>
  </si>
  <si>
    <t>"oplechovanie atiky  K01, r.š. 750 mm"</t>
  </si>
  <si>
    <t>"oplechovanie atiky  K03, r.š. 750 mm"</t>
  </si>
  <si>
    <t>65</t>
  </si>
  <si>
    <t>764422820</t>
  </si>
  <si>
    <t>Demontáž oplechovania ríms rš nad 900 mm,  -0,00570 t</t>
  </si>
  <si>
    <t>866548950</t>
  </si>
  <si>
    <t>"DMT oplechovanie atiky K02, r.š. 950 mm "</t>
  </si>
  <si>
    <t>"atika na streche + 9,10"</t>
  </si>
  <si>
    <t>1,155</t>
  </si>
  <si>
    <t>"DMT oplechovanie atiky - dilatácia -   K07, r.š. 850 mm"</t>
  </si>
  <si>
    <t>6,5</t>
  </si>
  <si>
    <t>66</t>
  </si>
  <si>
    <t>764430560</t>
  </si>
  <si>
    <t>Oplechovanie muriva a atík z poplastovaného plechu, vrátane rohov r.š. do 1000 mm</t>
  </si>
  <si>
    <t>71447656</t>
  </si>
  <si>
    <t>"oplechovanie atiky  K02, r.š. 950 mm"</t>
  </si>
  <si>
    <t>"oplechovanie atiky - dilatácia -   K07, r.š. 850 mm"</t>
  </si>
  <si>
    <t>67</t>
  </si>
  <si>
    <t>764451802</t>
  </si>
  <si>
    <t>Demontáž odpadových rúr štvorcových so stranou 100 mm,  -0,00338t</t>
  </si>
  <si>
    <t>2049700200</t>
  </si>
  <si>
    <t>"DMT odpadovej rúry - pri hlavnom vstupe"</t>
  </si>
  <si>
    <t>3,54</t>
  </si>
  <si>
    <t>68</t>
  </si>
  <si>
    <t>764751115</t>
  </si>
  <si>
    <t>Odpadová rúra kruhová D 100 mm z poplastovaného plechu, vrátane objímok</t>
  </si>
  <si>
    <t>250456554</t>
  </si>
  <si>
    <t>"k11 -  odpadová rúra - pri hlavnom vstupe"</t>
  </si>
  <si>
    <t>69</t>
  </si>
  <si>
    <t>2031385577</t>
  </si>
  <si>
    <t>70</t>
  </si>
  <si>
    <t>767161340</t>
  </si>
  <si>
    <t>Montáž zábradlia  rovného z ocelových profolov, výplň rebrovanie</t>
  </si>
  <si>
    <t>866621068</t>
  </si>
  <si>
    <t>71</t>
  </si>
  <si>
    <t>553520001450</t>
  </si>
  <si>
    <t>Zábradlie na schody a podesty, komaxitová oceľ, výška do 1200 mm, kotvenie do podlahy, vhodné do interiéru aj exteriéru</t>
  </si>
  <si>
    <t>-511399873</t>
  </si>
  <si>
    <t>72</t>
  </si>
  <si>
    <t>767230030</t>
  </si>
  <si>
    <t>Montáž zábradlia nerezové na schody, výplň rebrovanie, kotvenie do podlahy</t>
  </si>
  <si>
    <t>-68013374</t>
  </si>
  <si>
    <t>73</t>
  </si>
  <si>
    <t>553520001300</t>
  </si>
  <si>
    <t>Zábradlie nerezové A/ZVVR100-2000, vertikálna výplň nerez, madlo kruhové, výška 1000 mm, kotvenie do podlahy</t>
  </si>
  <si>
    <t>1046476837</t>
  </si>
  <si>
    <t>74</t>
  </si>
  <si>
    <t>767230075</t>
  </si>
  <si>
    <t>Montáž prídavného madla na zábradlie</t>
  </si>
  <si>
    <t>-1976147942</t>
  </si>
  <si>
    <t>2*3,725</t>
  </si>
  <si>
    <t>75</t>
  </si>
  <si>
    <t>553520003770</t>
  </si>
  <si>
    <t>Madlo prídavné na zábradlie pre invalidov a vozíčkarov, nerezové</t>
  </si>
  <si>
    <t>-1520440196</t>
  </si>
  <si>
    <t>"zábradlie  - madlo - exteriérové Z20"</t>
  </si>
  <si>
    <t>76</t>
  </si>
  <si>
    <t>767330307</t>
  </si>
  <si>
    <t>Montáž oblej alebo polchej striešky od steny nad vchodové dvere z komorového polykarbonátu resp. akrylátu nad 1500 do 1900 mm</t>
  </si>
  <si>
    <t>82769194</t>
  </si>
  <si>
    <t>"strieška nad vstup spätná montáž po zateplení"</t>
  </si>
  <si>
    <t>"vstup č. 1.1"</t>
  </si>
  <si>
    <t>2,3*1,0</t>
  </si>
  <si>
    <t>77</t>
  </si>
  <si>
    <t>767331801</t>
  </si>
  <si>
    <t>Demontáž akejkoľvek striešky zo steny nad vchodové dvere z komorového polykarbonátu resp. akrylátu        -0,0019t</t>
  </si>
  <si>
    <t>1100528869</t>
  </si>
  <si>
    <t>"demontáž striešky nac vchodové dvere"</t>
  </si>
  <si>
    <t>78</t>
  </si>
  <si>
    <t>767833100</t>
  </si>
  <si>
    <t>Montáž rebríkov do muriva s bočnicami z profilovej ocele, z rúrok alebo z tenkostenných profilov</t>
  </si>
  <si>
    <t>-427119872</t>
  </si>
  <si>
    <t>"strešný rebrík"</t>
  </si>
  <si>
    <t>3,6</t>
  </si>
  <si>
    <t>79</t>
  </si>
  <si>
    <t>553430001600</t>
  </si>
  <si>
    <t>Rebrík na stenu a strechu dĺ. 3600 mm</t>
  </si>
  <si>
    <t>252897358</t>
  </si>
  <si>
    <t>80</t>
  </si>
  <si>
    <t>767851804</t>
  </si>
  <si>
    <t>Demontáž rebríka,  -0,03500t</t>
  </si>
  <si>
    <t>-99244713</t>
  </si>
  <si>
    <t>81</t>
  </si>
  <si>
    <t>767920030</t>
  </si>
  <si>
    <t>Montáž vrát a vrátok k panelovému oploteniu osadzovaných na stĺpiky oceľové, s plochou jednotlivo nad 4 do 6 m2</t>
  </si>
  <si>
    <t>1161847498</t>
  </si>
  <si>
    <t>"spätná montáž brány oplotenia po zateplení"</t>
  </si>
  <si>
    <t>82</t>
  </si>
  <si>
    <t>767920820</t>
  </si>
  <si>
    <t>Demontáž vrát a vrátok na oplotenie s plochou jednotlivo nad 2 do 6 m2,  -0,21000t</t>
  </si>
  <si>
    <t>-283095726</t>
  </si>
  <si>
    <t>"DMT brány oplotenia pred zateplením"</t>
  </si>
  <si>
    <t>83</t>
  </si>
  <si>
    <t>1527090368</t>
  </si>
  <si>
    <t>771</t>
  </si>
  <si>
    <t>Podlahy z dlaždíc</t>
  </si>
  <si>
    <t>84</t>
  </si>
  <si>
    <t>771271107</t>
  </si>
  <si>
    <t>Montáž obkladov schodiskových stupňov dlaždicami do malty veľ. 300 x 300 mm</t>
  </si>
  <si>
    <t>-891230411</t>
  </si>
  <si>
    <t>"nová dlažba - vstupné schody a podesty"</t>
  </si>
  <si>
    <t>"vstupné schody  - č.m.  1.1"</t>
  </si>
  <si>
    <t>"vstupné schody - č.m.  1.30"</t>
  </si>
  <si>
    <t>"vstupné schody  - č.m.  1.52"</t>
  </si>
  <si>
    <t>"vstupné schody - č.m.  1.91"</t>
  </si>
  <si>
    <t>85</t>
  </si>
  <si>
    <t>771275901</t>
  </si>
  <si>
    <t>Montáž profilu schodiskovej hrany</t>
  </si>
  <si>
    <t>-784676066</t>
  </si>
  <si>
    <t>6*1,9</t>
  </si>
  <si>
    <t>6*3</t>
  </si>
  <si>
    <t>6*1,4</t>
  </si>
  <si>
    <t>5*1,1</t>
  </si>
  <si>
    <t>3*3,65+3,725*2</t>
  </si>
  <si>
    <t>86</t>
  </si>
  <si>
    <t>611990002100</t>
  </si>
  <si>
    <t>Lišta schodová, profil L</t>
  </si>
  <si>
    <t>-581428026</t>
  </si>
  <si>
    <t>61,7*1,02 'Přepočítané koeficientom množstva</t>
  </si>
  <si>
    <t>87</t>
  </si>
  <si>
    <t>771571112</t>
  </si>
  <si>
    <t>Montáž podláh z dlaždíc keramických do malty veľ. 300 x 300 mm</t>
  </si>
  <si>
    <t>-953417360</t>
  </si>
  <si>
    <t>"nová dlažba - vstupy a  podesty"</t>
  </si>
  <si>
    <t>" č.m.  1.1"</t>
  </si>
  <si>
    <t>1,225*1,9*1,0</t>
  </si>
  <si>
    <t>"č.m.  1.30"</t>
  </si>
  <si>
    <t>1,37*3,0*1,0</t>
  </si>
  <si>
    <t>" č.m.  1.52"</t>
  </si>
  <si>
    <t>5,0*1,4*1,00</t>
  </si>
  <si>
    <t>" č.m.  1.91"</t>
  </si>
  <si>
    <t>13,3*1,3*1,00</t>
  </si>
  <si>
    <t>"č.m.  1.66"</t>
  </si>
  <si>
    <t>(5,55*1,85+0,55*0,9)*1,00</t>
  </si>
  <si>
    <t>88</t>
  </si>
  <si>
    <t>597740003350</t>
  </si>
  <si>
    <t>Dlaždice keramické mrazuvzdorné, protišmykové, kalibrované, lxvxhr 298x298x10 mm, farba béžová</t>
  </si>
  <si>
    <t>1864666780</t>
  </si>
  <si>
    <t>6*(0,175+0,3)*1,9*1,05</t>
  </si>
  <si>
    <t>1,225*1,9*1,05</t>
  </si>
  <si>
    <t>6*(0,175+0,3)*3*1,05</t>
  </si>
  <si>
    <t>1,37*3,0*1,05</t>
  </si>
  <si>
    <t>6*(0,175+0,3)*1,4*1,05</t>
  </si>
  <si>
    <t>5,0*1,4*1,05</t>
  </si>
  <si>
    <t>5*(0,170+0,3)*1,1*1,05</t>
  </si>
  <si>
    <t>13,3*1,3*1,05</t>
  </si>
  <si>
    <t>(3*(0,150+0,3)*3,65+3,725*1,3)*1,05</t>
  </si>
  <si>
    <t>(5,55*1,85+0,55*0,9)*1,05</t>
  </si>
  <si>
    <t>89</t>
  </si>
  <si>
    <t>998771203</t>
  </si>
  <si>
    <t>Presun hmôt pre podlahy z dlaždíc v objektoch výšky nad 12 do 24 m</t>
  </si>
  <si>
    <t>862957244</t>
  </si>
  <si>
    <t>783</t>
  </si>
  <si>
    <t>Nátery</t>
  </si>
  <si>
    <t>90</t>
  </si>
  <si>
    <t>783812920</t>
  </si>
  <si>
    <t>Oprava náterov olejových farby bielej omietok stien jednonásobné 1x s emailovaním</t>
  </si>
  <si>
    <t>-537622046</t>
  </si>
  <si>
    <t>"oprava náterov  omietok stien po stavebných pracach"</t>
  </si>
  <si>
    <t>(35,346+89,4+47,5+44,5)*1,5</t>
  </si>
  <si>
    <t>(19,2+74,8+87,1+34,6)*1,5</t>
  </si>
  <si>
    <t>(33,10+89,75+73,3+19,4+20,7)*1,5</t>
  </si>
  <si>
    <t>(25,05+51,6+84,6+28,8)*1,5</t>
  </si>
  <si>
    <t>(29,3+95,68+31,4+19,42+28,3)*1,5</t>
  </si>
  <si>
    <t>31,1*1,5</t>
  </si>
  <si>
    <t>-1,4*8*1,5-0,8*(22+2+11+6+18)*1,5</t>
  </si>
  <si>
    <t>-1*1,5-0,8*(22+4+6+17+20+10+3)*1,5</t>
  </si>
  <si>
    <t>91</t>
  </si>
  <si>
    <t>783894613</t>
  </si>
  <si>
    <t>Opravný náter farbami ekologickými riediteľnými vodou bielym pre náter sadrokartón. stropov 1x</t>
  </si>
  <si>
    <t>836919661</t>
  </si>
  <si>
    <t>"oprava náterov SDK  stropov po stavebných pracach"</t>
  </si>
  <si>
    <t>843,43</t>
  </si>
  <si>
    <t>702,36</t>
  </si>
  <si>
    <t>784</t>
  </si>
  <si>
    <t>Maľby</t>
  </si>
  <si>
    <t>92</t>
  </si>
  <si>
    <t>784131951</t>
  </si>
  <si>
    <t>Oprava, maľby z maliarskych zmesí práškových, strojne nanášané dvojnásobné, tónované s bielym stropom na jemnozrnný podklad výšky do 3,80 m</t>
  </si>
  <si>
    <t>-1058589832</t>
  </si>
  <si>
    <t>"oprava vnútorných malieb stien a stropov  po stavebných pracach"</t>
  </si>
  <si>
    <t xml:space="preserve">"rozvody elektro, oprava UK apod., vyspravenie omietok" </t>
  </si>
  <si>
    <t xml:space="preserve">"stropy" </t>
  </si>
  <si>
    <t xml:space="preserve">"steny" </t>
  </si>
  <si>
    <t xml:space="preserve">" steny 1PP" </t>
  </si>
  <si>
    <t>"odpočet olej. náterov stien"</t>
  </si>
  <si>
    <t>-2029,088</t>
  </si>
  <si>
    <t>Práce a dodávky M</t>
  </si>
  <si>
    <t>33-M</t>
  </si>
  <si>
    <t>Montáže dopr.zariad.sklad.zar.a váh</t>
  </si>
  <si>
    <t>93</t>
  </si>
  <si>
    <t>330030117R</t>
  </si>
  <si>
    <t>Osobný výťah elektrický trakčný 630 kg/1,0m/sek, 3 staníce - 3nástupištia</t>
  </si>
  <si>
    <t>-82778195</t>
  </si>
  <si>
    <t>"montáž výťah osobný - dopravný zdvih 6,605 m"</t>
  </si>
  <si>
    <t>"nos. 630 kg/8 osôb,3 stanice - 3 nátupištia"</t>
  </si>
  <si>
    <t>94</t>
  </si>
  <si>
    <t>VKOTAN630R</t>
  </si>
  <si>
    <t>128</t>
  </si>
  <si>
    <t>-1048684659</t>
  </si>
  <si>
    <t>"výťah osobný - dopravný zdvih 6,605 m"</t>
  </si>
  <si>
    <t>"dodávka,  vykonanie skúšok"</t>
  </si>
  <si>
    <t>"zaškolenie, uvedenie do prevádzky"</t>
  </si>
  <si>
    <t>95</t>
  </si>
  <si>
    <t>330530551</t>
  </si>
  <si>
    <t>Demontáž  výťah osobný ,  3 stanice</t>
  </si>
  <si>
    <t>-1605423841</t>
  </si>
  <si>
    <t>"demontáž výťah osobný"</t>
  </si>
  <si>
    <t>"3 stanice - 3 nátupištia"</t>
  </si>
  <si>
    <t>D2 - Zdravotechnika</t>
  </si>
  <si>
    <t xml:space="preserve">    721 - Zdravotechnika -  vnútorná kanalizácia</t>
  </si>
  <si>
    <t xml:space="preserve">    722 - Zdravotechnika - vnútorný vodovod</t>
  </si>
  <si>
    <t>713482301</t>
  </si>
  <si>
    <t>-714045110</t>
  </si>
  <si>
    <t>283310007900</t>
  </si>
  <si>
    <t>-230428162</t>
  </si>
  <si>
    <t>713482302</t>
  </si>
  <si>
    <t>621817401</t>
  </si>
  <si>
    <t>283310008000</t>
  </si>
  <si>
    <t>1604493711</t>
  </si>
  <si>
    <t>713482303</t>
  </si>
  <si>
    <t>1873495909</t>
  </si>
  <si>
    <t>283310008100</t>
  </si>
  <si>
    <t>1571475463</t>
  </si>
  <si>
    <t>713482304</t>
  </si>
  <si>
    <t>979307297</t>
  </si>
  <si>
    <t>283310008200</t>
  </si>
  <si>
    <t>165063192</t>
  </si>
  <si>
    <t>713482305</t>
  </si>
  <si>
    <t>-1285349295</t>
  </si>
  <si>
    <t>283310008600</t>
  </si>
  <si>
    <t>495717385</t>
  </si>
  <si>
    <t>713482306</t>
  </si>
  <si>
    <t>535866548</t>
  </si>
  <si>
    <t>283310009400</t>
  </si>
  <si>
    <t>233813434</t>
  </si>
  <si>
    <t>713482307</t>
  </si>
  <si>
    <t>1760392960</t>
  </si>
  <si>
    <t>283310009500</t>
  </si>
  <si>
    <t>840433122</t>
  </si>
  <si>
    <t>713482309</t>
  </si>
  <si>
    <t>-1355805754</t>
  </si>
  <si>
    <t>283310009700</t>
  </si>
  <si>
    <t>1156442117</t>
  </si>
  <si>
    <t>82033851</t>
  </si>
  <si>
    <t>721</t>
  </si>
  <si>
    <t>Zdravotechnika -  vnútorná kanalizácia</t>
  </si>
  <si>
    <t>721140905</t>
  </si>
  <si>
    <t>Oprava odpadového potrubia liatinového vsadenie odbočky do potrubia DN 100</t>
  </si>
  <si>
    <t>-1770395962</t>
  </si>
  <si>
    <t>721140912</t>
  </si>
  <si>
    <t>Oprava odpadového potrubia liatinového prepojenie doterajšieho potrubia DN 50</t>
  </si>
  <si>
    <t>86937866</t>
  </si>
  <si>
    <t>721170032</t>
  </si>
  <si>
    <t>Ohyb odpadneho potrubia PVC D 32</t>
  </si>
  <si>
    <t>-1493940852</t>
  </si>
  <si>
    <t>721173203</t>
  </si>
  <si>
    <t>Potrubie z PVC - U odpadné pripájacie D 32x1, 8</t>
  </si>
  <si>
    <t>2122895156</t>
  </si>
  <si>
    <t>721194103</t>
  </si>
  <si>
    <t>Zriadenie prípojky na potrubí vyvedenie a upevnenie odpadových výpustiek D 32x1, 8</t>
  </si>
  <si>
    <t>-2093281642</t>
  </si>
  <si>
    <t>721290111</t>
  </si>
  <si>
    <t>Ostatné - skúška tesnosti kanalizácie v objektoch vodou do DN 125</t>
  </si>
  <si>
    <t>-1682091534</t>
  </si>
  <si>
    <t>998721203</t>
  </si>
  <si>
    <t>Presun hmôt pre vnútornú kanalizáciu v objektoch výšky nad 12 do 24 m</t>
  </si>
  <si>
    <t>408058751</t>
  </si>
  <si>
    <t>722</t>
  </si>
  <si>
    <t>Zdravotechnika - vnútorný vodovod</t>
  </si>
  <si>
    <t>722130218</t>
  </si>
  <si>
    <t>Potrubie z oceľ.rúr pozink.bezšvík.bežných-11 353.0, 10 004.0 zvarov. bežných-11 343.00 DN 80</t>
  </si>
  <si>
    <t>492006590</t>
  </si>
  <si>
    <t>722130802</t>
  </si>
  <si>
    <t>Demontáž potrubia z oceľových rúrok závitových nad 25 do DN 40,  -0,00497t</t>
  </si>
  <si>
    <t>-1528597737</t>
  </si>
  <si>
    <t>722130803</t>
  </si>
  <si>
    <t>Demontáž potrubia z oceľových rúrok závitových nad 40 do DN 50,  -0,00670t</t>
  </si>
  <si>
    <t>-1913731102</t>
  </si>
  <si>
    <t>722130913</t>
  </si>
  <si>
    <t>Oprava vodovodného potrubia závitového prerezanie oceľovej rúrky do DN 25</t>
  </si>
  <si>
    <t>291076593</t>
  </si>
  <si>
    <t>722130916</t>
  </si>
  <si>
    <t>Oprava vodovodného potrubia závitového prerezanie oceľovej rúrky nad 25 do DN 50</t>
  </si>
  <si>
    <t>1424766131</t>
  </si>
  <si>
    <t>722130919</t>
  </si>
  <si>
    <t>Oprava vodovodného potrubia závitového prerezanie oceľovej rúrky nad 50 do DN 100</t>
  </si>
  <si>
    <t>-1950838272</t>
  </si>
  <si>
    <t>722131112</t>
  </si>
  <si>
    <t>Potrubie z ušlachtilej ocele 1.4401, rúry  d18x1,0mm</t>
  </si>
  <si>
    <t>-1065700451</t>
  </si>
  <si>
    <t>722131113</t>
  </si>
  <si>
    <t>Potrubie z ušlachtilej ocele 1.4401, rúry  d22x1,2mm</t>
  </si>
  <si>
    <t>133349731</t>
  </si>
  <si>
    <t>722131114</t>
  </si>
  <si>
    <t>Potrubie z ušlachtilej ocele 1.4401, rúry  d28x1,2mm</t>
  </si>
  <si>
    <t>2104230582</t>
  </si>
  <si>
    <t>722131115</t>
  </si>
  <si>
    <t>Potrubie z ušlachtilej ocele 1.4401, rúry  d35x1,5mm</t>
  </si>
  <si>
    <t>852017270</t>
  </si>
  <si>
    <t>722131116</t>
  </si>
  <si>
    <t>Potrubie z ušlachtilej ocele 1.4401, rúry  d42x1,5mm</t>
  </si>
  <si>
    <t>1495398922</t>
  </si>
  <si>
    <t>722131117</t>
  </si>
  <si>
    <t>Potrubie z ušlachtilej ocele 1.4401, rúry Geberit Mapress d54x1,5mm</t>
  </si>
  <si>
    <t>403540420</t>
  </si>
  <si>
    <t>722131913</t>
  </si>
  <si>
    <t>Oprava vodovodného potrubia závitového vsadenie odbočky do potrubia DN 25</t>
  </si>
  <si>
    <t>súb.</t>
  </si>
  <si>
    <t>-178563618</t>
  </si>
  <si>
    <t>722131915</t>
  </si>
  <si>
    <t>Oprava vodovodného potrubia závitového vsadenie odbočky do potrubia DN 40</t>
  </si>
  <si>
    <t>1384308422</t>
  </si>
  <si>
    <t>722131931</t>
  </si>
  <si>
    <t>Oprava vodovodného potrubia závitového prepojenie doterajšieho potrubia DN 15</t>
  </si>
  <si>
    <t>1830509308</t>
  </si>
  <si>
    <t>722131932</t>
  </si>
  <si>
    <t>Oprava vodovodného potrubia závitového prepojenie doterajšieho potrubia DN 20</t>
  </si>
  <si>
    <t>1728408061</t>
  </si>
  <si>
    <t>722131933</t>
  </si>
  <si>
    <t>Oprava vodovodného potrubia závitového prepojenie doterajšieho potrubia DN 25</t>
  </si>
  <si>
    <t>-1694527246</t>
  </si>
  <si>
    <t>722131934</t>
  </si>
  <si>
    <t>Oprava vodovodného potrubia závitového prepojenie doterajšieho potrubia DN 32</t>
  </si>
  <si>
    <t>-1092198119</t>
  </si>
  <si>
    <t>722131935</t>
  </si>
  <si>
    <t>Oprava vodovodného potrubia závitového prepojenie doterajšieho potrubia DN 40</t>
  </si>
  <si>
    <t>-905958143</t>
  </si>
  <si>
    <t>722131936</t>
  </si>
  <si>
    <t>Oprava vodovodného potrubia závitového prepojenie doterajšieho potrubia DN 50</t>
  </si>
  <si>
    <t>949660779</t>
  </si>
  <si>
    <t>722131938</t>
  </si>
  <si>
    <t>Oprava vodovodného potrubia závitového prepojenie doterajšieho potrubia DN 80</t>
  </si>
  <si>
    <t>-1884310198</t>
  </si>
  <si>
    <t>722181812</t>
  </si>
  <si>
    <t>Demontáž plstených pásov z rúr do D50,  -0,00023t</t>
  </si>
  <si>
    <t>541066688</t>
  </si>
  <si>
    <t>722190223</t>
  </si>
  <si>
    <t>Prípojka vodovodná z oceľových rúr pre pevné pripojenie DN 25</t>
  </si>
  <si>
    <t>1541787760</t>
  </si>
  <si>
    <t>722190225</t>
  </si>
  <si>
    <t>Prípojka vodovodná z oceľových rúr pre pevné pripojenie DN 40</t>
  </si>
  <si>
    <t>-2144737087</t>
  </si>
  <si>
    <t>722190901</t>
  </si>
  <si>
    <t>Uzatvorenie alebo otvorenie vodovodného potrubia</t>
  </si>
  <si>
    <t>293714324</t>
  </si>
  <si>
    <t>722220853</t>
  </si>
  <si>
    <t>Demontáž armatúry závitovej s jedným závitom G 6/4,  -0,00173t</t>
  </si>
  <si>
    <t>1497918420</t>
  </si>
  <si>
    <t>722220863</t>
  </si>
  <si>
    <t>Demontáž armatúry závitovej s dvomi závitmi G 6/4,  -0,00146t</t>
  </si>
  <si>
    <t>45937298</t>
  </si>
  <si>
    <t>722221082</t>
  </si>
  <si>
    <t>Montáž guľového kohúta vypúšťacieho závitového G 1/2</t>
  </si>
  <si>
    <t>1251702472</t>
  </si>
  <si>
    <t>551110011400</t>
  </si>
  <si>
    <t>Guľový uzáver vypúšťací s páčkou, 1/2" M, niklovaná mosadz</t>
  </si>
  <si>
    <t>-66895264</t>
  </si>
  <si>
    <t>722221135</t>
  </si>
  <si>
    <t>Montáž guľového kohúta závitového nerezového G 1</t>
  </si>
  <si>
    <t>1933386554</t>
  </si>
  <si>
    <t>551110021900</t>
  </si>
  <si>
    <t>682083854</t>
  </si>
  <si>
    <t>722221185</t>
  </si>
  <si>
    <t>Montáž poistného ventilu závitového pre vodu G 5/4</t>
  </si>
  <si>
    <t>1112785570</t>
  </si>
  <si>
    <t>551210023000</t>
  </si>
  <si>
    <t>Ventil poistný, 1 1/4”x6 bar, armatúry pre uzavreté systémy</t>
  </si>
  <si>
    <t>2061748298</t>
  </si>
  <si>
    <t>722221275</t>
  </si>
  <si>
    <t>Montáž spätného ventilu závitového G 1</t>
  </si>
  <si>
    <t>-523766923</t>
  </si>
  <si>
    <t>551110016500</t>
  </si>
  <si>
    <t>Spätný ventil kontrolovateľný, 1" FF, PN 16, mosadz, disk plast</t>
  </si>
  <si>
    <t>794605444</t>
  </si>
  <si>
    <t>722221285</t>
  </si>
  <si>
    <t>Montáž spätného ventilu závitového G 6/4</t>
  </si>
  <si>
    <t>-122688908</t>
  </si>
  <si>
    <t>551110016800</t>
  </si>
  <si>
    <t>Spätný ventil kontrolovateľný, 6/4" FF, PN 16, mosadz, disk plast</t>
  </si>
  <si>
    <t>1663071282</t>
  </si>
  <si>
    <t>722221452</t>
  </si>
  <si>
    <t>Montáž posúvača závitového G 1/2</t>
  </si>
  <si>
    <t>-120333977</t>
  </si>
  <si>
    <t>551260000700</t>
  </si>
  <si>
    <t>Posúvač 1/2" FF, 2x vnútorný závit, mosadz, PN 16</t>
  </si>
  <si>
    <t>-1686145769</t>
  </si>
  <si>
    <t>722221453</t>
  </si>
  <si>
    <t>Montáž posúvača závitového G 3/4</t>
  </si>
  <si>
    <t>-1013245210</t>
  </si>
  <si>
    <t>551260000800</t>
  </si>
  <si>
    <t>Posúvač 3/4" FF, 2x vnútorný závit, mosadz, PN 16</t>
  </si>
  <si>
    <t>43049001</t>
  </si>
  <si>
    <t>722221454</t>
  </si>
  <si>
    <t>Montáž posúvača závitového G 1</t>
  </si>
  <si>
    <t>1863319382</t>
  </si>
  <si>
    <t>551260000900</t>
  </si>
  <si>
    <t>Posúvač 1" FF, 2x vnútorný závit, mosadz, PN 16</t>
  </si>
  <si>
    <t>-52374638</t>
  </si>
  <si>
    <t>722221455</t>
  </si>
  <si>
    <t>Montáž posúvača závitového G 5/4</t>
  </si>
  <si>
    <t>848242595</t>
  </si>
  <si>
    <t>551260001000</t>
  </si>
  <si>
    <t>Posúvač 5/4" FF, 2x vnútorný závit, mosadz, PN 16</t>
  </si>
  <si>
    <t>437751021</t>
  </si>
  <si>
    <t>722221456</t>
  </si>
  <si>
    <t>Montáž posúvača závitového G 6/4</t>
  </si>
  <si>
    <t>1339891703</t>
  </si>
  <si>
    <t>551260001100</t>
  </si>
  <si>
    <t>Posúvač 6/4" FF, 2x vnútorný závit, mosadz, PN 16</t>
  </si>
  <si>
    <t>946446744</t>
  </si>
  <si>
    <t>722221457</t>
  </si>
  <si>
    <t>Montáž posúvača závitového G 2</t>
  </si>
  <si>
    <t>-1443550175</t>
  </si>
  <si>
    <t>551260001200</t>
  </si>
  <si>
    <t>Posúvač 2" FF, 2x vnútorný závit, mosadz, PN 16</t>
  </si>
  <si>
    <t>-1652239440</t>
  </si>
  <si>
    <t>722221459</t>
  </si>
  <si>
    <t>Montáž posúvača závitového G 3</t>
  </si>
  <si>
    <t>1328455684</t>
  </si>
  <si>
    <t>551260001400</t>
  </si>
  <si>
    <t>Posúvač 3" FF, 2x vnútorný závit, mosadz, PN 16</t>
  </si>
  <si>
    <t>1761151732</t>
  </si>
  <si>
    <t>722250005</t>
  </si>
  <si>
    <t>Montáž hydrantového systému s tvarovo stálou hadicou D 25</t>
  </si>
  <si>
    <t>-128344682</t>
  </si>
  <si>
    <t>449150000800</t>
  </si>
  <si>
    <t>Hydrantový systém s tvarovo stálou hadicou D 25 PH-PLUS, hadica 30 m, skriňa 710x710x245 mm, plné dvierka, prúdnica ekv. 10, PHHP</t>
  </si>
  <si>
    <t>-329361149</t>
  </si>
  <si>
    <t>722290226</t>
  </si>
  <si>
    <t>Tlaková skúška vodovodného potrubia závitového do DN 50</t>
  </si>
  <si>
    <t>1814713466</t>
  </si>
  <si>
    <t>722290229</t>
  </si>
  <si>
    <t>Tlaková skúška vodovodného potrubia závitového nad DN 50 do DN 100</t>
  </si>
  <si>
    <t>-525298337</t>
  </si>
  <si>
    <t>722290234</t>
  </si>
  <si>
    <t>Prepláchnutie a dezinfekcia vodovodného potrubia do DN 80</t>
  </si>
  <si>
    <t>1297948337</t>
  </si>
  <si>
    <t>998722203</t>
  </si>
  <si>
    <t>Presun hmôt pre vnútorný vodovod v objektoch výšky nad 12 do 24 m</t>
  </si>
  <si>
    <t>478057214</t>
  </si>
  <si>
    <t>D3 - Vykurovanie</t>
  </si>
  <si>
    <t xml:space="preserve">HSV - Práce a dodávky HSV   </t>
  </si>
  <si>
    <t xml:space="preserve">    6 - Úpravy povrchov, podlahy, osadenie   </t>
  </si>
  <si>
    <t xml:space="preserve">    9 - Ostatné konštrukcie a práce-búranie   </t>
  </si>
  <si>
    <t xml:space="preserve">    99 - Presun hmôt HSV   </t>
  </si>
  <si>
    <t xml:space="preserve">PSV - Práce a dodávky PSV   </t>
  </si>
  <si>
    <t xml:space="preserve">    713 - Izolácie tepelné   </t>
  </si>
  <si>
    <t xml:space="preserve">    731 - Ústredné kúrenie, kotolne   </t>
  </si>
  <si>
    <t xml:space="preserve">    732 - Ústredné kúrenie, strojovne   </t>
  </si>
  <si>
    <t xml:space="preserve">    733 - Ústredné kúrenie, rozvodné potrubie   </t>
  </si>
  <si>
    <t xml:space="preserve">    734 - Ústredné kúrenie, armatúry.   </t>
  </si>
  <si>
    <t xml:space="preserve">    735 - Ústredné kúrenie, vykurovacie telesá   </t>
  </si>
  <si>
    <t xml:space="preserve">    763 - Konštrukcie - drevostavby   </t>
  </si>
  <si>
    <t xml:space="preserve">    781 - Dokončovacie práce a obklady   </t>
  </si>
  <si>
    <t xml:space="preserve">    783 - Nátery   </t>
  </si>
  <si>
    <t xml:space="preserve">HZS - Hodinové zúčtovacie sadzby   </t>
  </si>
  <si>
    <t xml:space="preserve">Práce a dodávky HSV   </t>
  </si>
  <si>
    <t xml:space="preserve">Úpravy povrchov, podlahy, osadenie   </t>
  </si>
  <si>
    <t>612423531</t>
  </si>
  <si>
    <t>Omietka rýh v stenách maltou vápennou šírky ryhy do 150 mm omietkou štukovou</t>
  </si>
  <si>
    <t xml:space="preserve">Ostatné konštrukcie a práce-búranie   </t>
  </si>
  <si>
    <t>1586</t>
  </si>
  <si>
    <t>969011121</t>
  </si>
  <si>
    <t>Vybúranie vodovodného vedenia DN do 52 mm,  -0,01300t</t>
  </si>
  <si>
    <t>971033161</t>
  </si>
  <si>
    <t>Vybúranie otvoru v murive tehl. priemeru profilu do 60 mm hr.do 600 mm,  -0,00200t</t>
  </si>
  <si>
    <t>971033261</t>
  </si>
  <si>
    <t>Vybúranie otvoru v murive tehl. plochy do 0, 0225 m2 hr.do 600 mm,  -0,01600t</t>
  </si>
  <si>
    <t>972056009</t>
  </si>
  <si>
    <t>Jadrové vrty diamantovými korunkami do D 100 mm do stropov - železobetónových -0,00019t</t>
  </si>
  <si>
    <t>cm</t>
  </si>
  <si>
    <t>974031187</t>
  </si>
  <si>
    <t>Vysekávanie rýh v akomkoľvek murive tehlovom na akúkoľvek maltu do hľ. 300 mm a š. do 300 mm-0,101 t</t>
  </si>
  <si>
    <t>978059531</t>
  </si>
  <si>
    <t>Odsekanie a odobratie stien z obkladačiek vnútorných nad 2 m2 -0,068 t</t>
  </si>
  <si>
    <t>979011131</t>
  </si>
  <si>
    <t>Zvislá doprava sutiny po schodoch ručne do 3.5 m</t>
  </si>
  <si>
    <t>979011141</t>
  </si>
  <si>
    <t>Príplatok za každých ďalších 3.5 m</t>
  </si>
  <si>
    <t>979082121</t>
  </si>
  <si>
    <t>Vnútrostavenisková doprava sutiny a vybúraných hmôt za každých ďalších 5 m</t>
  </si>
  <si>
    <t>979089713</t>
  </si>
  <si>
    <t>Prenájom kontajneru 7 m3</t>
  </si>
  <si>
    <t xml:space="preserve">Presun hmôt HSV   </t>
  </si>
  <si>
    <t xml:space="preserve">Práce a dodávky PSV   </t>
  </si>
  <si>
    <t xml:space="preserve">Izolácie tepelné   </t>
  </si>
  <si>
    <t>713400821</t>
  </si>
  <si>
    <t>Odstránenie tepelnej izolácie potrubia pásmi alebo fóliami potrubie,  -0,00210t</t>
  </si>
  <si>
    <t>283310009100</t>
  </si>
  <si>
    <t>283310009000</t>
  </si>
  <si>
    <t>283310009200</t>
  </si>
  <si>
    <t>998713202</t>
  </si>
  <si>
    <t>Presun hmôt pre izolácie tepelné v objektoch výšky nad 6 m do 12 m</t>
  </si>
  <si>
    <t>731</t>
  </si>
  <si>
    <t xml:space="preserve">Ústredné kúrenie, kotolne   </t>
  </si>
  <si>
    <t>731249124</t>
  </si>
  <si>
    <t>Montáž kotla oceľového teplovodného na kvap.a plynné palivá s výkonom nad 23 do 35 kW</t>
  </si>
  <si>
    <t>484757700</t>
  </si>
  <si>
    <t>484757701</t>
  </si>
  <si>
    <t>Hydraulická kaskáda pre nástennú montáž 3 kotlov</t>
  </si>
  <si>
    <t>484757702</t>
  </si>
  <si>
    <t>Spalinová kaskáda pre 3 kotle d 150, snapojením na sopúch</t>
  </si>
  <si>
    <t>4847577021</t>
  </si>
  <si>
    <t>Prepojovacia sada vyk. okruhu bez regulácie s obehovým čerpadlom TPV</t>
  </si>
  <si>
    <t>4847577065</t>
  </si>
  <si>
    <t>731341130</t>
  </si>
  <si>
    <t>Neutralizačné zariadenie na odvod kondenzátu Geno-Neutra V N-70 + granulát 8 kg</t>
  </si>
  <si>
    <t>731341160</t>
  </si>
  <si>
    <t>Hadica napúšťacia polyetylénová a odvod kondenzátu</t>
  </si>
  <si>
    <t>731360101</t>
  </si>
  <si>
    <t>Nerezový komín trojzložkový DN 150, výšky 8 m</t>
  </si>
  <si>
    <t>731360109</t>
  </si>
  <si>
    <t>Príplatok k cene za 1 m nerezového komína  DN 150, výšky do 18 m</t>
  </si>
  <si>
    <t>731391822</t>
  </si>
  <si>
    <t>Vypúšťanie vody z kotla do kanalizácie čerpadlom o v. pl.kotla nad 5 do 10 m2</t>
  </si>
  <si>
    <t>998731202</t>
  </si>
  <si>
    <t>Presun hmôt pre kotolne umiestnené vo výške (hĺbke) nad 6 do 12 m</t>
  </si>
  <si>
    <t>732</t>
  </si>
  <si>
    <t xml:space="preserve">Ústredné kúrenie, strojovne   </t>
  </si>
  <si>
    <t>732111144</t>
  </si>
  <si>
    <t>Montáž rozdeľovača a zberača s anuloidom a úpravou vody</t>
  </si>
  <si>
    <t>484757703</t>
  </si>
  <si>
    <t>Hranolový rozdeľovač pre 5 okruhov</t>
  </si>
  <si>
    <t>484757704</t>
  </si>
  <si>
    <t>Upevnenie na stenu hr. rozd.</t>
  </si>
  <si>
    <t>484757705</t>
  </si>
  <si>
    <t>484757708</t>
  </si>
  <si>
    <t>484757709</t>
  </si>
  <si>
    <t>Upevnenie na RMS a napojenia</t>
  </si>
  <si>
    <t>484757724</t>
  </si>
  <si>
    <t>484757796</t>
  </si>
  <si>
    <t>Hydraulická výhybka DN 80, napojenie s kaskádou</t>
  </si>
  <si>
    <t>732219210</t>
  </si>
  <si>
    <t>Montáž zásobníkového ohrievača vody pre ohrev pitnej vody v spojení s kotlami objem 160-200 l</t>
  </si>
  <si>
    <t>484380001400</t>
  </si>
  <si>
    <t>732331036</t>
  </si>
  <si>
    <t>Montáž expanznej nádoby tlak 6 barov s membránou 25 l a stenovým držiakom</t>
  </si>
  <si>
    <t>96</t>
  </si>
  <si>
    <t>484630006300</t>
  </si>
  <si>
    <t>98</t>
  </si>
  <si>
    <t>732331054</t>
  </si>
  <si>
    <t>Montáž  expanznej nádoby tlak 6 barov s membránou 200 l</t>
  </si>
  <si>
    <t>100</t>
  </si>
  <si>
    <t>484630006900</t>
  </si>
  <si>
    <t>102</t>
  </si>
  <si>
    <t>732429111</t>
  </si>
  <si>
    <t>Montáž čerpadla (do potrubia) obehového špirálového DN 25 - cirkulačného</t>
  </si>
  <si>
    <t>104</t>
  </si>
  <si>
    <t>426110003400</t>
  </si>
  <si>
    <t>106</t>
  </si>
  <si>
    <t>998732202</t>
  </si>
  <si>
    <t>Presun hmôt pre strojovne v objektoch výšky nad 6 m do 12 m</t>
  </si>
  <si>
    <t>108</t>
  </si>
  <si>
    <t>733</t>
  </si>
  <si>
    <t xml:space="preserve">Ústredné kúrenie, rozvodné potrubie   </t>
  </si>
  <si>
    <t>733110806</t>
  </si>
  <si>
    <t>Demontáž potrubia z oceľových rúrok závitových nad 15 do DN 32,  -0,00320t</t>
  </si>
  <si>
    <t>110</t>
  </si>
  <si>
    <t>733120819</t>
  </si>
  <si>
    <t>Demontáž potrubia z oceľových rúrok hladkých nad 38 do D 60,3,  -0,00473t</t>
  </si>
  <si>
    <t>112</t>
  </si>
  <si>
    <t>733120826</t>
  </si>
  <si>
    <t>Demontáž potrubia z oceľových rúrok hladkých nad 60, 3 do D 89,  -0,00841t</t>
  </si>
  <si>
    <t>114</t>
  </si>
  <si>
    <t>733120832</t>
  </si>
  <si>
    <t>Demontáž potrubia z oceľových rúrok hladkých nad 89 do D 133,  -0,01384t</t>
  </si>
  <si>
    <t>116</t>
  </si>
  <si>
    <t>733125003</t>
  </si>
  <si>
    <t>Potrubie z uhlíkovej ocele spájané lisovaním 15x1,2</t>
  </si>
  <si>
    <t>118</t>
  </si>
  <si>
    <t>733125006</t>
  </si>
  <si>
    <t>Potrubie z uhlíkovej ocele spájané lisovaním 18x1,2</t>
  </si>
  <si>
    <t>120</t>
  </si>
  <si>
    <t>733125009</t>
  </si>
  <si>
    <t>Potrubie z uhlíkovej ocele spájané lisovaním 22x1,5</t>
  </si>
  <si>
    <t>122</t>
  </si>
  <si>
    <t>733125012</t>
  </si>
  <si>
    <t>Potrubie z uhlíkovej ocele spájané lisovaním 28x1,5</t>
  </si>
  <si>
    <t>124</t>
  </si>
  <si>
    <t>733125015</t>
  </si>
  <si>
    <t>Potrubie z uhlíkovej ocele spájané lisovaním 35x1,5</t>
  </si>
  <si>
    <t>126</t>
  </si>
  <si>
    <t>733125018</t>
  </si>
  <si>
    <t>Potrubie z uhlíkovej ocele spájané lisovaním 42x1,5</t>
  </si>
  <si>
    <t>733125021</t>
  </si>
  <si>
    <t>Potrubie z uhlíkovej ocele spájané lisovaním 54x1,5</t>
  </si>
  <si>
    <t>130</t>
  </si>
  <si>
    <t>733126000</t>
  </si>
  <si>
    <t>Montáž tvarovky - redukcie do DN 20</t>
  </si>
  <si>
    <t>132</t>
  </si>
  <si>
    <t>316170008800</t>
  </si>
  <si>
    <t>Redukcia varná DN 20/15, d 26,9/21,3 mm, hr. steny 2,3/2,0 mm, z čiernej uhlíkovej ocele</t>
  </si>
  <si>
    <t>134</t>
  </si>
  <si>
    <t>733126005</t>
  </si>
  <si>
    <t>Montáž tvarovky - redukcie DN 25 privarením</t>
  </si>
  <si>
    <t>136</t>
  </si>
  <si>
    <t>316170008900</t>
  </si>
  <si>
    <t>Redukcia varná DN 25/15, d 33,7/17,2 mm, hr. steny 2,6/1,8 mm, z čiernej uhlíkovej ocele</t>
  </si>
  <si>
    <t>138</t>
  </si>
  <si>
    <t>316170009100</t>
  </si>
  <si>
    <t>Redukcia varná DN 25/20, d 33,7/26,9 mm, hr. steny 2,6/2,3 mm, z čiernej uhlíkovej ocele</t>
  </si>
  <si>
    <t>140</t>
  </si>
  <si>
    <t>733126010</t>
  </si>
  <si>
    <t>Montáž tvarovky - redukcie DN 32 privarením</t>
  </si>
  <si>
    <t>142</t>
  </si>
  <si>
    <t>316170009400</t>
  </si>
  <si>
    <t>Redukcia varná DN 32/25, d 42,4/33,7 mm, hr. steny 2,6/2,6 mm, z čiernej uhlíkovej ocele</t>
  </si>
  <si>
    <t>144</t>
  </si>
  <si>
    <t>733126015</t>
  </si>
  <si>
    <t>Montáž tvarovky - redukcie DN 40 privarením</t>
  </si>
  <si>
    <t>146</t>
  </si>
  <si>
    <t>316170009700</t>
  </si>
  <si>
    <t>Redukcia varná DN 40/25, d 48,3/33,7 mm, hr. steny 2,6/2,6 mm, z čiernej uhlíkovej ocele</t>
  </si>
  <si>
    <t>148</t>
  </si>
  <si>
    <t>733126020</t>
  </si>
  <si>
    <t>Montáž tvarovky - redukcie DN 50 privarením</t>
  </si>
  <si>
    <t>150</t>
  </si>
  <si>
    <t>316170010300</t>
  </si>
  <si>
    <t>Redukcia varná DN 50/40, d 57,0/44,5 mm, hr. steny 2,9/2,6 mm, z čiernej uhlíkovej ocele</t>
  </si>
  <si>
    <t>152</t>
  </si>
  <si>
    <t>733126115</t>
  </si>
  <si>
    <t>Montáž tvarovky - T-kus DN 15 privarením</t>
  </si>
  <si>
    <t>154</t>
  </si>
  <si>
    <t>316170006800</t>
  </si>
  <si>
    <t>T-kus varný DN 15 typ R 3, d 21,3 mm, hr. steny 2,0 mm, z čiernej uhlíkovej ocele</t>
  </si>
  <si>
    <t>156</t>
  </si>
  <si>
    <t>733126120</t>
  </si>
  <si>
    <t>Montáž tvarovky - T-kus DN 20 privarením</t>
  </si>
  <si>
    <t>158</t>
  </si>
  <si>
    <t>316170006900</t>
  </si>
  <si>
    <t>T-kus varný DN 20 typ R 3, d 26,9 mm, hr. steny 2,3 mm, z čiernej uhlíkovej ocele</t>
  </si>
  <si>
    <t>160</t>
  </si>
  <si>
    <t>733126125</t>
  </si>
  <si>
    <t>Montáž tvarovky - T-kus DN 25 privarením</t>
  </si>
  <si>
    <t>162</t>
  </si>
  <si>
    <t>316170007000</t>
  </si>
  <si>
    <t>T-kus varný DN 25 typ R 3, d 33,7 mm, hr. steny 2,6 mm, z čiernej uhlíkovej ocele</t>
  </si>
  <si>
    <t>164</t>
  </si>
  <si>
    <t>733126130</t>
  </si>
  <si>
    <t>Montáž tvarovky - T-kus DN 32 privarením</t>
  </si>
  <si>
    <t>166</t>
  </si>
  <si>
    <t>316170007100</t>
  </si>
  <si>
    <t>T-kus varný DN 32 typ R 3, d 42,4 mm, hr. steny 2,6 mm, z čiernej uhlíkovej ocele</t>
  </si>
  <si>
    <t>168</t>
  </si>
  <si>
    <t>733126135</t>
  </si>
  <si>
    <t>Montáž tvarovky - T-kus DN 40 privarením</t>
  </si>
  <si>
    <t>170</t>
  </si>
  <si>
    <t>316170007200</t>
  </si>
  <si>
    <t>T-kus varný DN 40 typ R 3, d 48,3 mm, hr. steny 2,6 mm, z čiernej uhlíkovej ocele</t>
  </si>
  <si>
    <t>172</t>
  </si>
  <si>
    <t>733190217</t>
  </si>
  <si>
    <t>Tlaková skúška potrubia z oceľových rúrok do priem. 89/5</t>
  </si>
  <si>
    <t>174</t>
  </si>
  <si>
    <t>733190801</t>
  </si>
  <si>
    <t>Demontáž príslušenstva potrubia, odrezanie objímky dvojitej do DN 50 -0,00072t</t>
  </si>
  <si>
    <t>176</t>
  </si>
  <si>
    <t>733191112</t>
  </si>
  <si>
    <t>Manžeta priestupová pre rúrky nad 20 do DN 32</t>
  </si>
  <si>
    <t>178</t>
  </si>
  <si>
    <t>733191823</t>
  </si>
  <si>
    <t>Odrezanie strmeňového držiaka do priem. 76 -0,00031t</t>
  </si>
  <si>
    <t>180</t>
  </si>
  <si>
    <t>733191828</t>
  </si>
  <si>
    <t>Odrezanie strmeňového držiaka do priem. 108 -0,00068t</t>
  </si>
  <si>
    <t>182</t>
  </si>
  <si>
    <t>733191836</t>
  </si>
  <si>
    <t>Odrezanie strmeňového držiaka do priem. 159 -0,00090t</t>
  </si>
  <si>
    <t>184</t>
  </si>
  <si>
    <t>998733203</t>
  </si>
  <si>
    <t>Presun hmôt pre rozvody potrubia v objektoch výšky nad 6 do 24 m</t>
  </si>
  <si>
    <t>186</t>
  </si>
  <si>
    <t>734</t>
  </si>
  <si>
    <t xml:space="preserve">Ústredné kúrenie, armatúry.   </t>
  </si>
  <si>
    <t>734200811</t>
  </si>
  <si>
    <t>Demontáž armatúry závitovej s jedným závitom do G 1/2 -0,00045t</t>
  </si>
  <si>
    <t>188</t>
  </si>
  <si>
    <t>734200821</t>
  </si>
  <si>
    <t>Demontáž armatúry závitovej s dvomi závitmi do G 1/2 -0,00045t</t>
  </si>
  <si>
    <t>190</t>
  </si>
  <si>
    <t>734200823</t>
  </si>
  <si>
    <t>Demontáž armatúry závitovej s dvomi závitmi nad 1 do G 6/4,  -0,00200t</t>
  </si>
  <si>
    <t>192</t>
  </si>
  <si>
    <t>97</t>
  </si>
  <si>
    <t>734200824</t>
  </si>
  <si>
    <t>Demontáž armatúry závitovej s dvomi závitmi nad 6/4 do G 2,  -0,00350t</t>
  </si>
  <si>
    <t>194</t>
  </si>
  <si>
    <t>734209101</t>
  </si>
  <si>
    <t>Montáž závitovej armatúry s 1 závitom do G 1/2</t>
  </si>
  <si>
    <t>196</t>
  </si>
  <si>
    <t>551 2552</t>
  </si>
  <si>
    <t>198</t>
  </si>
  <si>
    <t>734209112</t>
  </si>
  <si>
    <t>Montáž závitovej armatúry s 2 závitmi do G 1/2</t>
  </si>
  <si>
    <t>200</t>
  </si>
  <si>
    <t>101</t>
  </si>
  <si>
    <t>551 2553</t>
  </si>
  <si>
    <t>202</t>
  </si>
  <si>
    <t>551 2554</t>
  </si>
  <si>
    <t>204</t>
  </si>
  <si>
    <t>103</t>
  </si>
  <si>
    <t>734213120</t>
  </si>
  <si>
    <t>Montáž ventilu odvzdušňovacieho závitového vykurovacích telies do G 1/2</t>
  </si>
  <si>
    <t>206</t>
  </si>
  <si>
    <t>551210011900</t>
  </si>
  <si>
    <t>Ventil odvzdušňovací ručný, 1/2", PN 10, ROV, niklovaná mosadz, plast,</t>
  </si>
  <si>
    <t>208</t>
  </si>
  <si>
    <t>105</t>
  </si>
  <si>
    <t>734213250</t>
  </si>
  <si>
    <t>Montáž ventilu odvzdušňovacieho závitového automatického G 1/2</t>
  </si>
  <si>
    <t>210</t>
  </si>
  <si>
    <t>551210011400</t>
  </si>
  <si>
    <t>Ventil odvzdušňovací automatický hygroskopický, 1/2", PN 10, niklovaná mosadz, plast,</t>
  </si>
  <si>
    <t>212</t>
  </si>
  <si>
    <t>107</t>
  </si>
  <si>
    <t>734241215</t>
  </si>
  <si>
    <t>Ventil spätný závitový Ve 3030 - priamy G 1</t>
  </si>
  <si>
    <t>214</t>
  </si>
  <si>
    <t>216</t>
  </si>
  <si>
    <t>109</t>
  </si>
  <si>
    <t>734241216</t>
  </si>
  <si>
    <t>Ventil spätný závitový Ve 3030 - priamy G 5/4</t>
  </si>
  <si>
    <t>218</t>
  </si>
  <si>
    <t>551110016700</t>
  </si>
  <si>
    <t>220</t>
  </si>
  <si>
    <t>111</t>
  </si>
  <si>
    <t>734270010</t>
  </si>
  <si>
    <t>222</t>
  </si>
  <si>
    <t>224</t>
  </si>
  <si>
    <t>113</t>
  </si>
  <si>
    <t>734270015</t>
  </si>
  <si>
    <t>226</t>
  </si>
  <si>
    <t>228</t>
  </si>
  <si>
    <t>115</t>
  </si>
  <si>
    <t>734270025</t>
  </si>
  <si>
    <t>230</t>
  </si>
  <si>
    <t>232</t>
  </si>
  <si>
    <t>117</t>
  </si>
  <si>
    <t>734291113</t>
  </si>
  <si>
    <t>Ostané armatúry, kohútik plniaci a vypúšťací normy 13 7061, PN 1,0/100st. C G 1/2</t>
  </si>
  <si>
    <t>234</t>
  </si>
  <si>
    <t>734291340</t>
  </si>
  <si>
    <t>Montáž filtra závitového G 1</t>
  </si>
  <si>
    <t>236</t>
  </si>
  <si>
    <t>119</t>
  </si>
  <si>
    <t>422010002300</t>
  </si>
  <si>
    <t>Filter závitový nerez, 1", dĺ. 90 mm, nerez oceľ ASTM A351 CF8M, nerez oceľ AISI 316</t>
  </si>
  <si>
    <t>238</t>
  </si>
  <si>
    <t>734291350</t>
  </si>
  <si>
    <t>Montáž filtra závitového G 1 1/4</t>
  </si>
  <si>
    <t>240</t>
  </si>
  <si>
    <t>121</t>
  </si>
  <si>
    <t>422010002400</t>
  </si>
  <si>
    <t>242</t>
  </si>
  <si>
    <t>734291370</t>
  </si>
  <si>
    <t>Montáž filtra závitového G 2 PN</t>
  </si>
  <si>
    <t>244</t>
  </si>
  <si>
    <t>123</t>
  </si>
  <si>
    <t>422010002600</t>
  </si>
  <si>
    <t>246</t>
  </si>
  <si>
    <t>734411121</t>
  </si>
  <si>
    <t>Teplomer technický rohový typ 160 prev."B"</t>
  </si>
  <si>
    <t>248</t>
  </si>
  <si>
    <t>125</t>
  </si>
  <si>
    <t>734421160</t>
  </si>
  <si>
    <t>Tlakomer deformačný kruhový B 0-10 MPa č.03322 priem. 100</t>
  </si>
  <si>
    <t>250</t>
  </si>
  <si>
    <t>734499211</t>
  </si>
  <si>
    <t>Ostatné meracie armatúry, montáž návarka M 20 x 1,5</t>
  </si>
  <si>
    <t>252</t>
  </si>
  <si>
    <t>127</t>
  </si>
  <si>
    <t>388320004400</t>
  </si>
  <si>
    <t>Návarok priamy M20x1,5 mm - 19 mm</t>
  </si>
  <si>
    <t>254</t>
  </si>
  <si>
    <t>998734103</t>
  </si>
  <si>
    <t>Presun hmôt pre armatúry v objektoch výšky nad 6 do 24 m</t>
  </si>
  <si>
    <t>256</t>
  </si>
  <si>
    <t>735</t>
  </si>
  <si>
    <t xml:space="preserve">Ústredné kúrenie, vykurovacie telesá   </t>
  </si>
  <si>
    <t>129</t>
  </si>
  <si>
    <t>735121810</t>
  </si>
  <si>
    <t>Demontáž radiátorov oceľových článkových,  -0,01057t</t>
  </si>
  <si>
    <t>258</t>
  </si>
  <si>
    <t>735151821</t>
  </si>
  <si>
    <t>Demontáž radiátora panelového dvojradového stavebnej dľžky do 1500 mm,  -0,02493t</t>
  </si>
  <si>
    <t>260</t>
  </si>
  <si>
    <t>131</t>
  </si>
  <si>
    <t>735154030</t>
  </si>
  <si>
    <t>Montáž vykurovacieho telesa panelového jednoradového výšky 500 mm/ dĺžky 400-600 mm</t>
  </si>
  <si>
    <t>262</t>
  </si>
  <si>
    <t>484530048600</t>
  </si>
  <si>
    <t>264</t>
  </si>
  <si>
    <t>133</t>
  </si>
  <si>
    <t>484530048610</t>
  </si>
  <si>
    <t>266</t>
  </si>
  <si>
    <t>484530048620</t>
  </si>
  <si>
    <t>268</t>
  </si>
  <si>
    <t>135</t>
  </si>
  <si>
    <t>484530048630</t>
  </si>
  <si>
    <t>270</t>
  </si>
  <si>
    <t>735154031</t>
  </si>
  <si>
    <t>Montáž vykurovacieho telesa panelového jednoradového výšky 500 mm/ dĺžky 700-900 mm</t>
  </si>
  <si>
    <t>272</t>
  </si>
  <si>
    <t>137</t>
  </si>
  <si>
    <t>484530048800</t>
  </si>
  <si>
    <t>274</t>
  </si>
  <si>
    <t>484530048900</t>
  </si>
  <si>
    <t>276</t>
  </si>
  <si>
    <t>139</t>
  </si>
  <si>
    <t>484530048920</t>
  </si>
  <si>
    <t>278</t>
  </si>
  <si>
    <t>484530048930</t>
  </si>
  <si>
    <t>280</t>
  </si>
  <si>
    <t>141</t>
  </si>
  <si>
    <t>484530048940</t>
  </si>
  <si>
    <t>282</t>
  </si>
  <si>
    <t>735154032</t>
  </si>
  <si>
    <t>Montáž vykurovacieho telesa panelového jednoradového výšky 500 mm/ dĺžky 1000-1200 mm</t>
  </si>
  <si>
    <t>284</t>
  </si>
  <si>
    <t>143</t>
  </si>
  <si>
    <t>484530050500</t>
  </si>
  <si>
    <t>286</t>
  </si>
  <si>
    <t>484530049200</t>
  </si>
  <si>
    <t>288</t>
  </si>
  <si>
    <t>145</t>
  </si>
  <si>
    <t>484530048950</t>
  </si>
  <si>
    <t>290</t>
  </si>
  <si>
    <t>484530048960</t>
  </si>
  <si>
    <t>292</t>
  </si>
  <si>
    <t>147</t>
  </si>
  <si>
    <t>735154130</t>
  </si>
  <si>
    <t>Montáž vykurovacieho telesa panelového dvojradového výšky 500 mm/ dĺžky 400-600 mm</t>
  </si>
  <si>
    <t>294</t>
  </si>
  <si>
    <t>484530063500</t>
  </si>
  <si>
    <t>296</t>
  </si>
  <si>
    <t>149</t>
  </si>
  <si>
    <t>484530063600</t>
  </si>
  <si>
    <t>298</t>
  </si>
  <si>
    <t>735154131</t>
  </si>
  <si>
    <t>Montáž vykurovacieho telesa panelového dvojradového výšky 500 mm/ dĺžky 700-900 mm</t>
  </si>
  <si>
    <t>300</t>
  </si>
  <si>
    <t>151</t>
  </si>
  <si>
    <t>484530063800</t>
  </si>
  <si>
    <t>302</t>
  </si>
  <si>
    <t>484530063700</t>
  </si>
  <si>
    <t>304</t>
  </si>
  <si>
    <t>153</t>
  </si>
  <si>
    <t>484530063900</t>
  </si>
  <si>
    <t>306</t>
  </si>
  <si>
    <t>735154132</t>
  </si>
  <si>
    <t>Montáž vykurovacieho telesa panelového dvojradového výšky 500 mm/ dĺžky 1000-1200 mm</t>
  </si>
  <si>
    <t>308</t>
  </si>
  <si>
    <t>155</t>
  </si>
  <si>
    <t>484530064000</t>
  </si>
  <si>
    <t>310</t>
  </si>
  <si>
    <t>484530064100</t>
  </si>
  <si>
    <t>312</t>
  </si>
  <si>
    <t>157</t>
  </si>
  <si>
    <t>484530064200</t>
  </si>
  <si>
    <t>314</t>
  </si>
  <si>
    <t>735154133</t>
  </si>
  <si>
    <t>Montáž vykurovacieho telesa panelového dvojradového výšky 500 mm/ dĺžky 1400-1800 mm</t>
  </si>
  <si>
    <t>316</t>
  </si>
  <si>
    <t>159</t>
  </si>
  <si>
    <t>484530064400</t>
  </si>
  <si>
    <t>318</t>
  </si>
  <si>
    <t>484530064440</t>
  </si>
  <si>
    <t>320</t>
  </si>
  <si>
    <t>161</t>
  </si>
  <si>
    <t>735154134</t>
  </si>
  <si>
    <t>Montáž vykurovacieho telesa panelového dvojradového výšky 500 mm/ dĺžky 2000-2600 mm</t>
  </si>
  <si>
    <t>322</t>
  </si>
  <si>
    <t>484530064900</t>
  </si>
  <si>
    <t>324</t>
  </si>
  <si>
    <t>163</t>
  </si>
  <si>
    <t>735291800</t>
  </si>
  <si>
    <t>Demontáž konzol alebo držiakov vykurovacieho telesa, registra, konvektora do odpadu</t>
  </si>
  <si>
    <t>326</t>
  </si>
  <si>
    <t>735494811</t>
  </si>
  <si>
    <t>Vypúšťanie vody z vykurovacích sústav o v. pl. vykurovacích telies</t>
  </si>
  <si>
    <t>328</t>
  </si>
  <si>
    <t>165</t>
  </si>
  <si>
    <t>998735203</t>
  </si>
  <si>
    <t>Presun hmôt pre vykurovacie telesá v objektoch výšky nad 12 do 24 m</t>
  </si>
  <si>
    <t>330</t>
  </si>
  <si>
    <t xml:space="preserve">Konštrukcie - drevostavby   </t>
  </si>
  <si>
    <t>763124133</t>
  </si>
  <si>
    <t>SDK stena predsadená jednoduchá</t>
  </si>
  <si>
    <t>332</t>
  </si>
  <si>
    <t>167</t>
  </si>
  <si>
    <t>763132210</t>
  </si>
  <si>
    <t>334</t>
  </si>
  <si>
    <t>7631322101</t>
  </si>
  <si>
    <t>336</t>
  </si>
  <si>
    <t>169</t>
  </si>
  <si>
    <t>763139522</t>
  </si>
  <si>
    <t>Demontáž sadrokartónového podhľadu s nosnou konštrukciou drevenou, dvojité opláštenie, -0,02900t</t>
  </si>
  <si>
    <t>338</t>
  </si>
  <si>
    <t>998763403</t>
  </si>
  <si>
    <t>Presun hmôt pre sádrokartónové konštrukcie v stavbách(objektoch )výšky od 12do 24 m</t>
  </si>
  <si>
    <t>340</t>
  </si>
  <si>
    <t>781</t>
  </si>
  <si>
    <t xml:space="preserve">Dokončovacie práce a obklady   </t>
  </si>
  <si>
    <t>171</t>
  </si>
  <si>
    <t>781441088</t>
  </si>
  <si>
    <t>342</t>
  </si>
  <si>
    <t>5978698000</t>
  </si>
  <si>
    <t>Obkladačky keramické s jednofarebným základom dvojfarebnou potlačou B 200x200</t>
  </si>
  <si>
    <t>344</t>
  </si>
  <si>
    <t>173</t>
  </si>
  <si>
    <t>781491011</t>
  </si>
  <si>
    <t>Montáž plastových profilov pre obklad do malty - roh steny</t>
  </si>
  <si>
    <t>346</t>
  </si>
  <si>
    <t>781491013</t>
  </si>
  <si>
    <t>Montáž plastových profilov pre obklad do malty - dilatácia</t>
  </si>
  <si>
    <t>348</t>
  </si>
  <si>
    <t>175</t>
  </si>
  <si>
    <t>998781203</t>
  </si>
  <si>
    <t>Presun hmôt pre obklady keramické v objektoch výšky nad 12 do 24 m</t>
  </si>
  <si>
    <t>350</t>
  </si>
  <si>
    <t xml:space="preserve">Nátery   </t>
  </si>
  <si>
    <t>783421310</t>
  </si>
  <si>
    <t>Nátery kov.potr.a armatúr syntetické farby bielej armatúr do DN 100 mm dvojnás. 1x s emailovaním - 105µm</t>
  </si>
  <si>
    <t>352</t>
  </si>
  <si>
    <t>177</t>
  </si>
  <si>
    <t>783421710</t>
  </si>
  <si>
    <t>Nátery kov.potr.a armatúr syntetické armatúr do DN 100 mm základný - 35µm</t>
  </si>
  <si>
    <t>354</t>
  </si>
  <si>
    <t>HZS</t>
  </si>
  <si>
    <t xml:space="preserve">Hodinové zúčtovacie sadzby   </t>
  </si>
  <si>
    <t>HZS000113</t>
  </si>
  <si>
    <t>Stavebno montážne práce náročné ucelené - odborné, tvorivé remeselné (Tr. 3) v rozsahu viac ako 8 hodín - revízie a skúšky</t>
  </si>
  <si>
    <t>hod</t>
  </si>
  <si>
    <t>262144</t>
  </si>
  <si>
    <t>356</t>
  </si>
  <si>
    <t>D4 - Chladenie</t>
  </si>
  <si>
    <t xml:space="preserve">    737 - Chladenie   </t>
  </si>
  <si>
    <t>713483100</t>
  </si>
  <si>
    <t>Montáž tepelnej izolácie pre rozvodné potrubia priemeru do 6 mm kúrenia, zdravotechniky, klimatizácie a chladenia</t>
  </si>
  <si>
    <t>283310025000</t>
  </si>
  <si>
    <t>713483101</t>
  </si>
  <si>
    <t>Montáž tepelnej izolácie pre rozvodné potrubia priemeru 7-9 mm kúrenia, zdravotechniky, klimatizácie a chladenia</t>
  </si>
  <si>
    <t>283310025100</t>
  </si>
  <si>
    <t>733151000</t>
  </si>
  <si>
    <t>Potrubie z medených rúrok polotvrdých spájaných mäkkou spájkou D 6,4/1,0 mm</t>
  </si>
  <si>
    <t>733151003</t>
  </si>
  <si>
    <t>Potrubie z medených rúrok polotvrdých spájaných mäkkou spájkou D 9,5/1,0 mm</t>
  </si>
  <si>
    <t>733191201</t>
  </si>
  <si>
    <t>Tlaková skúška medeného potrubia do D 35 mm</t>
  </si>
  <si>
    <t>737</t>
  </si>
  <si>
    <t xml:space="preserve">Chladenie   </t>
  </si>
  <si>
    <t>739101011</t>
  </si>
  <si>
    <t>Montáž chladiaceho zariadenia (vonkajšie jednotky+vnútorné jednotky+regulácia)</t>
  </si>
  <si>
    <t>73922</t>
  </si>
  <si>
    <t>73923</t>
  </si>
  <si>
    <t>73925</t>
  </si>
  <si>
    <t>Voliteľná karta</t>
  </si>
  <si>
    <t>73526</t>
  </si>
  <si>
    <t>Káblový ovládač pre Split, vnútorné jednotky</t>
  </si>
  <si>
    <t>73527</t>
  </si>
  <si>
    <t>Kábel pre ovladač, dĺžka 3,0 m</t>
  </si>
  <si>
    <t>73528</t>
  </si>
  <si>
    <t>Komunikačný kábel, vnútorná - vonkajšia jednotka</t>
  </si>
  <si>
    <t>739101091</t>
  </si>
  <si>
    <t>Demontáž  vonkajšej chladiacej jednotky</t>
  </si>
  <si>
    <t>739101095</t>
  </si>
  <si>
    <t>Demontáž vnútornej chladiacej jednotky</t>
  </si>
  <si>
    <t>HZS000213</t>
  </si>
  <si>
    <t>Stavebno montážne práce náročné ucelené - odborné, tvorivé remeselné (Tr. 3) v rozsahu viac ako 4 a menej ako 8 hodín</t>
  </si>
  <si>
    <t>D5 - Plynofikácia</t>
  </si>
  <si>
    <t xml:space="preserve">    4 - Vodorovné konštrukcie</t>
  </si>
  <si>
    <t xml:space="preserve">    5 - Komunikácie</t>
  </si>
  <si>
    <t xml:space="preserve">    723 - Zdravotechnika - plynovod</t>
  </si>
  <si>
    <t xml:space="preserve">    734 - Ústredné kúrenie, armatúry.</t>
  </si>
  <si>
    <t xml:space="preserve">    23-M - Montáže potrubia</t>
  </si>
  <si>
    <t xml:space="preserve">    24-M - Montáže vzduchotechnických zariad.</t>
  </si>
  <si>
    <t>HZS - Hodinové zúčtovacie sadzby</t>
  </si>
  <si>
    <t>113107112</t>
  </si>
  <si>
    <t>Odstránenie krytu v ploche do 200m2 z kameniva ťaženého, hr.100-200mm,  -0,24000t</t>
  </si>
  <si>
    <t>568921834</t>
  </si>
  <si>
    <t>-2136316159</t>
  </si>
  <si>
    <t>130001101</t>
  </si>
  <si>
    <t>Príplatok k cenám za sťaženie výkopu pre všetky triedy</t>
  </si>
  <si>
    <t>2096554023</t>
  </si>
  <si>
    <t>130201001</t>
  </si>
  <si>
    <t>Výkop jamy a ryhy v obmedzenom priestore horn. tr.3 ručne</t>
  </si>
  <si>
    <t>1622647865</t>
  </si>
  <si>
    <t>132201101</t>
  </si>
  <si>
    <t>Výkop ryhy do šírky 600 mm v horn.3 do 100 m3</t>
  </si>
  <si>
    <t>-341358995</t>
  </si>
  <si>
    <t>132201109</t>
  </si>
  <si>
    <t>Príplatok k cene za lepivosť pri hĺbení rýh šírky do 600 mm zapažených i nezapažených s urovnaním dna v hornine 3</t>
  </si>
  <si>
    <t>1683370326</t>
  </si>
  <si>
    <t>133201101</t>
  </si>
  <si>
    <t>Výkop šachty zapaženej, hornina 3 do 100 m3</t>
  </si>
  <si>
    <t>1215647403</t>
  </si>
  <si>
    <t>133201109</t>
  </si>
  <si>
    <t>Príplatok k cenám za lepivosť pri hĺbení šachiet zapažených i nezapažených v hornine 3</t>
  </si>
  <si>
    <t>1445050442</t>
  </si>
  <si>
    <t>161101501</t>
  </si>
  <si>
    <t>Zvislé premiestnenie výkopku z horniny I až IV, nosením za každé 3 m výšky</t>
  </si>
  <si>
    <t>-34345901</t>
  </si>
  <si>
    <t>162701151</t>
  </si>
  <si>
    <t>Vodorovné premiestnenie výkopku po spevnenej ceste, hor.tr.5-7 do 6000 m</t>
  </si>
  <si>
    <t>-2143986554</t>
  </si>
  <si>
    <t>167101101</t>
  </si>
  <si>
    <t>Nakladanie neuľahnutého výkopku z hornín tr.1-4 do 100 m3</t>
  </si>
  <si>
    <t>267677795</t>
  </si>
  <si>
    <t>171201201</t>
  </si>
  <si>
    <t>Uloženie sypaniny na skládky do 100 m3</t>
  </si>
  <si>
    <t>1202105423</t>
  </si>
  <si>
    <t>175101102</t>
  </si>
  <si>
    <t>Obsyp potrubia sypaninou z vhodných hornín 1 až 4 s prehodením sypaniny</t>
  </si>
  <si>
    <t>1827622387</t>
  </si>
  <si>
    <t>5833116600</t>
  </si>
  <si>
    <t>Kamenivo ťažené drobné 0-4 b</t>
  </si>
  <si>
    <t>-233069817</t>
  </si>
  <si>
    <t>175101202</t>
  </si>
  <si>
    <t>Obsyp objektov sypaninou z vhodných hornín 1 až 4 s prehodením sypaniny</t>
  </si>
  <si>
    <t>1839562527</t>
  </si>
  <si>
    <t>Vodorovné konštrukcie</t>
  </si>
  <si>
    <t>451572111</t>
  </si>
  <si>
    <t>Lôžko pod potrubie, stoky a drobné objekty, v otvorenom výkope z kameniva drobného ťaženého 0-4 mm</t>
  </si>
  <si>
    <t>-1502645197</t>
  </si>
  <si>
    <t>451579</t>
  </si>
  <si>
    <t>Pilier MRS komplet - stavebné úpravy vrátane dvierok 1200/1200 mm</t>
  </si>
  <si>
    <t>574100343</t>
  </si>
  <si>
    <t>Komunikácie</t>
  </si>
  <si>
    <t>564231111</t>
  </si>
  <si>
    <t>Podklad alebo podsyp zo štrkopiesku s rozprestretím, vlhčením a zhutnením po zhutnení hr.100 mm</t>
  </si>
  <si>
    <t>751414262</t>
  </si>
  <si>
    <t>564762111</t>
  </si>
  <si>
    <t>Podklad alebo kryt z kameniva hrubého drveného veľ. 32-63mm(vibr.štrk) po zhut.hr. 200 mm</t>
  </si>
  <si>
    <t>-126364947</t>
  </si>
  <si>
    <t>567115113</t>
  </si>
  <si>
    <t>Podklad z prostého betónu tr. C 8/10 hr.100 mm</t>
  </si>
  <si>
    <t>498247001</t>
  </si>
  <si>
    <t>576751111</t>
  </si>
  <si>
    <t>Koberec asfaltový zo štrkopiesku s rozprestretím a so zhutnením, po zhutnení hr.60 mm</t>
  </si>
  <si>
    <t>153053108</t>
  </si>
  <si>
    <t>919735112</t>
  </si>
  <si>
    <t>Rezanie existujúceho asfaltového krytu alebo podkladu hĺbky nad 50 do 100 mm</t>
  </si>
  <si>
    <t>-962860020</t>
  </si>
  <si>
    <t>919735122</t>
  </si>
  <si>
    <t>Rezanie betónového krytu alebo podkladu tr. nad C 12/15 hr. nad 50 do 100 mm</t>
  </si>
  <si>
    <t>-487551584</t>
  </si>
  <si>
    <t>971024461</t>
  </si>
  <si>
    <t>Vybúranie otvoru v murive kamennom alebo zmiešanom pl. do 0, 25 m2, hr. do 600 mm,  -0,33200t</t>
  </si>
  <si>
    <t>-1799887607</t>
  </si>
  <si>
    <t>971024481</t>
  </si>
  <si>
    <t>Vybúranie otvoru v murive kamennom alebo zmiešanom plochy do 0, 25 m2, hr. do 900 mm,  -0,49700t</t>
  </si>
  <si>
    <t>-1452681770</t>
  </si>
  <si>
    <t>974031154</t>
  </si>
  <si>
    <t>Vysekávanie rýh v akomkoľvek murive tehlovom na akúkoľvek maltu do hĺbky 100 mm a š. do 150 mm,  -0,02700t</t>
  </si>
  <si>
    <t>-1700289790</t>
  </si>
  <si>
    <t>811557427</t>
  </si>
  <si>
    <t>-1228365630</t>
  </si>
  <si>
    <t>1787342815</t>
  </si>
  <si>
    <t>1406289869</t>
  </si>
  <si>
    <t>-829756404</t>
  </si>
  <si>
    <t>979082213</t>
  </si>
  <si>
    <t>Vodorovná doprava sutiny so zložením a hrubým urovnaním na vzdialenosť do 1 km</t>
  </si>
  <si>
    <t>29401000</t>
  </si>
  <si>
    <t>979082219</t>
  </si>
  <si>
    <t>Príplatok k cene za každý ďalší aj začatý 1 km nad 1 km</t>
  </si>
  <si>
    <t>-895196437</t>
  </si>
  <si>
    <t>979087212</t>
  </si>
  <si>
    <t>Nakladanie na dopravné prostriedky pre vodorovnú dopravu sutiny</t>
  </si>
  <si>
    <t>1788770278</t>
  </si>
  <si>
    <t>124279484</t>
  </si>
  <si>
    <t>-1652977375</t>
  </si>
  <si>
    <t>979131410</t>
  </si>
  <si>
    <t>Poplatok za uloženie sute na skládku</t>
  </si>
  <si>
    <t>-1222025408</t>
  </si>
  <si>
    <t>998224111</t>
  </si>
  <si>
    <t>Presun hmôt pre pozemné komunikácie s krytom monolitickým betónovým akejkoľvek dĺžky objektu</t>
  </si>
  <si>
    <t>131724311</t>
  </si>
  <si>
    <t>998276101</t>
  </si>
  <si>
    <t>Presun hmôt pre rúrové vedenie hĺbené z rúr z plast., hmôt alebo sklolamin. v otvorenom výkope</t>
  </si>
  <si>
    <t>-1957125339</t>
  </si>
  <si>
    <t>2770995</t>
  </si>
  <si>
    <t>723</t>
  </si>
  <si>
    <t>Zdravotechnika - plynovod</t>
  </si>
  <si>
    <t>723120203</t>
  </si>
  <si>
    <t>Potrubie z oceľových rúrok závitových čiernych spájaných zvarovaním - akosť 11 353.0 DN 20</t>
  </si>
  <si>
    <t>-504729225</t>
  </si>
  <si>
    <t>723120204</t>
  </si>
  <si>
    <t>Potrubie z oceľových rúrok závitových čiernych spájaných zvarovaním - akosť 11 353.0 DN 25</t>
  </si>
  <si>
    <t>144558</t>
  </si>
  <si>
    <t>723120205</t>
  </si>
  <si>
    <t>Potrubie z oceľových rúrok závitových čiernych spájaných zvarovaním - akosť 11 353.0 DN 32</t>
  </si>
  <si>
    <t>-1468544982</t>
  </si>
  <si>
    <t>723120206</t>
  </si>
  <si>
    <t>Potrubie z oceľových rúrok závitových čiernych spájaných zvarovaním - akosť 11 353.0 DN 40</t>
  </si>
  <si>
    <t>329334791</t>
  </si>
  <si>
    <t>723150312</t>
  </si>
  <si>
    <t>Potrubie z oceľových rúrok hladkých čiernych spájaných zvarov. akosť 11 353.0 D 57/2, 9</t>
  </si>
  <si>
    <t>-1388237126</t>
  </si>
  <si>
    <t>723150369</t>
  </si>
  <si>
    <t>Potrubie z oceľových rúrok hladkých čiernych, chránička D 89/3,6</t>
  </si>
  <si>
    <t>1339645148</t>
  </si>
  <si>
    <t>723160206</t>
  </si>
  <si>
    <t>Prípojka k plynomeru spojená na závit bez obchádzky G 6/4</t>
  </si>
  <si>
    <t>-528845160</t>
  </si>
  <si>
    <t>723160336</t>
  </si>
  <si>
    <t>Prípojka k plynomeru zvarená, rozpierka prípojky G 6/4</t>
  </si>
  <si>
    <t>-821200152</t>
  </si>
  <si>
    <t>723190203</t>
  </si>
  <si>
    <t>Prípojka plynovodná z oceľových rúrok závitových čiernych spájaných na závit DN 20</t>
  </si>
  <si>
    <t>-878817847</t>
  </si>
  <si>
    <t>723229102</t>
  </si>
  <si>
    <t>Montáž armatúry závit.sjedným závitom, kohútik hadicový a iné plynovodné armatúry G 1/2</t>
  </si>
  <si>
    <t>-873648080</t>
  </si>
  <si>
    <t>551340000200</t>
  </si>
  <si>
    <t>Kohút pre plynovú inštaláciu priamy s nátrubkom K 800 1/2"</t>
  </si>
  <si>
    <t>-1769495675</t>
  </si>
  <si>
    <t>723234101</t>
  </si>
  <si>
    <t>Montáž strednotlakového regulátora tlaku plynu</t>
  </si>
  <si>
    <t>1275349576</t>
  </si>
  <si>
    <t>55155</t>
  </si>
  <si>
    <t>1489707254</t>
  </si>
  <si>
    <t>723239202</t>
  </si>
  <si>
    <t>Montáž armatúr plynových s dvoma závitmi G 3/4 ostatné typy</t>
  </si>
  <si>
    <t>-678062139</t>
  </si>
  <si>
    <t>5517400870</t>
  </si>
  <si>
    <t>Guľový kohút 3/4" plyn</t>
  </si>
  <si>
    <t>-5699535</t>
  </si>
  <si>
    <t>723239204</t>
  </si>
  <si>
    <t>Montáž armatúr plynových s dvoma závitmi G 1 1/4 ostatné typy</t>
  </si>
  <si>
    <t>915526498</t>
  </si>
  <si>
    <t>Filter závitový plynový 5/4" FO25F</t>
  </si>
  <si>
    <t>-478269771</t>
  </si>
  <si>
    <t>551340001600</t>
  </si>
  <si>
    <t>Guľový kohút na plyn 5/4" FF, páka</t>
  </si>
  <si>
    <t>-778990136</t>
  </si>
  <si>
    <t>723239205</t>
  </si>
  <si>
    <t>Montáž armatúr plynových s dvoma závitmi G 1 1/2 ostatné typy</t>
  </si>
  <si>
    <t>1992521543</t>
  </si>
  <si>
    <t>5517400940</t>
  </si>
  <si>
    <t>Guľový kohút 6/4" plyn</t>
  </si>
  <si>
    <t>723403963</t>
  </si>
  <si>
    <t>998723203</t>
  </si>
  <si>
    <t>Presun hmôt pre vnútorný plynovod v objektoch výšky nad 12 do 24 m</t>
  </si>
  <si>
    <t>-1690157005</t>
  </si>
  <si>
    <t>Ústredné kúrenie, armatúry.</t>
  </si>
  <si>
    <t>734421130</t>
  </si>
  <si>
    <t>Tlakomer deformačný kruhový B 0-10 MPa č.03313 priem. 160</t>
  </si>
  <si>
    <t>-1997383066</t>
  </si>
  <si>
    <t>998734203</t>
  </si>
  <si>
    <t>-116460077</t>
  </si>
  <si>
    <t>783424341</t>
  </si>
  <si>
    <t>Nátery kov.potr.a armatúr v kanáloch a šachtách syntet. potrubie do DN 50 mm dvojnás. 1x email a základný náter - 140µm</t>
  </si>
  <si>
    <t>-1615545213</t>
  </si>
  <si>
    <t>783424741</t>
  </si>
  <si>
    <t>Nátery kov.potr.a armatúr v kanáloch a šachtách syntetické potrubie do DN 50 mm základný - 35µm</t>
  </si>
  <si>
    <t>1059490867</t>
  </si>
  <si>
    <t>23-M</t>
  </si>
  <si>
    <t>Montáže potrubia</t>
  </si>
  <si>
    <t>230200004</t>
  </si>
  <si>
    <t>Montáž plynovodných prípojok zváraním PE D 40</t>
  </si>
  <si>
    <t>308360558</t>
  </si>
  <si>
    <t>2861121200</t>
  </si>
  <si>
    <t>Rúra PE-100 SDR 11,0 (0,7 Mpa)  40x3,7 mm nav</t>
  </si>
  <si>
    <t>-1574802249</t>
  </si>
  <si>
    <t>230203212</t>
  </si>
  <si>
    <t>Montáž kusa T  na potrubie</t>
  </si>
  <si>
    <t>-454448020</t>
  </si>
  <si>
    <t>2861621200</t>
  </si>
  <si>
    <t>146090474</t>
  </si>
  <si>
    <t>230203362</t>
  </si>
  <si>
    <t>Montáž KHP guľového kohúta s dlhými ramenami PE100 SDR11 D40mm</t>
  </si>
  <si>
    <t>-1585110518</t>
  </si>
  <si>
    <t>551140002500</t>
  </si>
  <si>
    <t>Guľový kohút KHP s dlhými ramenami d 40 mm, uzatvorenie otočením o 90°, SDR 11, PE 100</t>
  </si>
  <si>
    <t>1182335701</t>
  </si>
  <si>
    <t>230203442</t>
  </si>
  <si>
    <t>Montáž KH-ZS teleskopická zemná súprava pre KHP, AKHP, d32-50-H:1,0-1,6m</t>
  </si>
  <si>
    <t>-677988123</t>
  </si>
  <si>
    <t>422710000900</t>
  </si>
  <si>
    <t>-1820387461</t>
  </si>
  <si>
    <t>230203563</t>
  </si>
  <si>
    <t>Montáž USTR prechodka PE/oceľ PE100 SDR11 D32/DN25mm</t>
  </si>
  <si>
    <t>654779268</t>
  </si>
  <si>
    <t>286220031100</t>
  </si>
  <si>
    <t>-391728399</t>
  </si>
  <si>
    <t>230230016</t>
  </si>
  <si>
    <t>Hlavná tlaková skúška vzduchom 0, 6 MPa - STN 38 6413 DN 50</t>
  </si>
  <si>
    <t>1360507014</t>
  </si>
  <si>
    <t>230230076</t>
  </si>
  <si>
    <t>Čistenie potrubí PN 38 6416  do DN 200</t>
  </si>
  <si>
    <t>405563896</t>
  </si>
  <si>
    <t>803221010</t>
  </si>
  <si>
    <t>Vyhľadávací vodič na potrubí z PE do 150</t>
  </si>
  <si>
    <t>483367363</t>
  </si>
  <si>
    <t>286139930</t>
  </si>
  <si>
    <t>Signalizačný vodič</t>
  </si>
  <si>
    <t>-1289636504</t>
  </si>
  <si>
    <t>803222000</t>
  </si>
  <si>
    <t>Montáž vývodu signalizačného vodiča</t>
  </si>
  <si>
    <t>kus</t>
  </si>
  <si>
    <t>-1878361188</t>
  </si>
  <si>
    <t>803223000</t>
  </si>
  <si>
    <t>Uloženie PE fólie na obsyp</t>
  </si>
  <si>
    <t>-1052221730</t>
  </si>
  <si>
    <t>803231030</t>
  </si>
  <si>
    <t>Orientačné tabuľky plynárenské na stĺpiku</t>
  </si>
  <si>
    <t>250031958</t>
  </si>
  <si>
    <t>803410010</t>
  </si>
  <si>
    <t>Príprava na tlakovú skúšku vzduchom do 0,6 MPa</t>
  </si>
  <si>
    <t>úsek</t>
  </si>
  <si>
    <t>-591985041</t>
  </si>
  <si>
    <t>803490250</t>
  </si>
  <si>
    <t>Revízia, TI</t>
  </si>
  <si>
    <t>-178249569</t>
  </si>
  <si>
    <t>803490300</t>
  </si>
  <si>
    <t>Porealizačné zameranie</t>
  </si>
  <si>
    <t>-1076936311</t>
  </si>
  <si>
    <t>803490350</t>
  </si>
  <si>
    <t>Ostrý prepoj</t>
  </si>
  <si>
    <t>1680806068</t>
  </si>
  <si>
    <t>24-M</t>
  </si>
  <si>
    <t>Montáže vzduchotechnických zariad.</t>
  </si>
  <si>
    <t>240070</t>
  </si>
  <si>
    <t>Mriežka krycia. Vyhotovenie .2 - pre osadenie do muriva Veľkosť : 200 x 160</t>
  </si>
  <si>
    <t>-2093688500</t>
  </si>
  <si>
    <t>4290023</t>
  </si>
  <si>
    <t>SMU 225x175/12.5 stenová mriežka</t>
  </si>
  <si>
    <t>-1486978654</t>
  </si>
  <si>
    <t>4290024</t>
  </si>
  <si>
    <t>Upevňovací rámček 225x175 pre stenové mriežky</t>
  </si>
  <si>
    <t>665637986</t>
  </si>
  <si>
    <t>240071</t>
  </si>
  <si>
    <t>Mriežka krycia. Vyhotovenie .2 - pre osadenie do muriva Veľkosť : 200 x 200</t>
  </si>
  <si>
    <t>647817152</t>
  </si>
  <si>
    <t>4290025</t>
  </si>
  <si>
    <t>SMU 225x225/12,5 stenová mriežka</t>
  </si>
  <si>
    <t>-359762191</t>
  </si>
  <si>
    <t>4290026</t>
  </si>
  <si>
    <t>Upevňovací rámček 225x225 pre stenové mriežky</t>
  </si>
  <si>
    <t>1503202869</t>
  </si>
  <si>
    <t>Hodinové zúčtovacie sadzby</t>
  </si>
  <si>
    <t>HZS000114</t>
  </si>
  <si>
    <t>Stavebno montážne práce najnáročnejšie na odbornosť - prehliadky pracoviska a revízie (Tr. 4) v rozsahu viac ako 8 hodín</t>
  </si>
  <si>
    <t>-790328061</t>
  </si>
  <si>
    <t>D6 - Vnútorná elektroinštalácia</t>
  </si>
  <si>
    <t xml:space="preserve">M - Práce a dodávky M   </t>
  </si>
  <si>
    <t xml:space="preserve">    21-M - Elektromontáže   </t>
  </si>
  <si>
    <t xml:space="preserve">Práce a dodávky M   </t>
  </si>
  <si>
    <t>21-M</t>
  </si>
  <si>
    <t xml:space="preserve">Elektromontáže   </t>
  </si>
  <si>
    <t>210010024</t>
  </si>
  <si>
    <t>Rúrka ohybná elektroinštalačná z PVC typ FXP 16, uložená pevne</t>
  </si>
  <si>
    <t>3450509100</t>
  </si>
  <si>
    <t>I-Spojka SM 16 šedá</t>
  </si>
  <si>
    <t>3457100374002</t>
  </si>
  <si>
    <t>Príchytka pre rúrku z PVC CL 16</t>
  </si>
  <si>
    <t>3450710200</t>
  </si>
  <si>
    <t>Rúrka FXP 16</t>
  </si>
  <si>
    <t>210010026</t>
  </si>
  <si>
    <t>Rúrka ohybná elektroinštalačná z PVC typ FXP 25, uložená pevne</t>
  </si>
  <si>
    <t>3450710300</t>
  </si>
  <si>
    <t>Rúrka FXP 25</t>
  </si>
  <si>
    <t>3450509900</t>
  </si>
  <si>
    <t>I-Spojka SM 25 šedá</t>
  </si>
  <si>
    <t>345710037400</t>
  </si>
  <si>
    <t>210010108</t>
  </si>
  <si>
    <t>Lišta elektroinštalačná z PVC 24x22, uložená pevne, vkladacia</t>
  </si>
  <si>
    <t>345750065500</t>
  </si>
  <si>
    <t>210010110</t>
  </si>
  <si>
    <t>Lišta elektroinštalačná z PVC 40x40, uložená pevne, vkladacia</t>
  </si>
  <si>
    <t>345750065200</t>
  </si>
  <si>
    <t>210010115</t>
  </si>
  <si>
    <t>Lišta elektroinštalačná z PVC 140x60, uložená pevne, vkladacia</t>
  </si>
  <si>
    <t>345750057600</t>
  </si>
  <si>
    <t>210010141</t>
  </si>
  <si>
    <t>Parapetný kanál dutý s PVC 160x65, vrátane príslušenstva</t>
  </si>
  <si>
    <t>345750058200</t>
  </si>
  <si>
    <t>345750059000</t>
  </si>
  <si>
    <t>345750060000</t>
  </si>
  <si>
    <t>345750061200</t>
  </si>
  <si>
    <t>345750061900</t>
  </si>
  <si>
    <t>345750062400</t>
  </si>
  <si>
    <t>Kryt spojovací pre parapetný kanál PK 160x65 mm,</t>
  </si>
  <si>
    <t>345750064000</t>
  </si>
  <si>
    <t>210010301</t>
  </si>
  <si>
    <t>Krabica prístrojová bez zapojenia</t>
  </si>
  <si>
    <t>3450906510</t>
  </si>
  <si>
    <t>Krabica do parapetný kanál rešp. pre nástenný montáž</t>
  </si>
  <si>
    <t>210010351</t>
  </si>
  <si>
    <t>Krabicová rozvodka z lisovaného izolantu vrátane ukončenia káblov a zapojenia vodičov typ 6455-11 do 4 m</t>
  </si>
  <si>
    <t>3450927000</t>
  </si>
  <si>
    <t>Krabica A8</t>
  </si>
  <si>
    <t>3450632800</t>
  </si>
  <si>
    <t>Svorka WAGO 3x</t>
  </si>
  <si>
    <t>3450633100</t>
  </si>
  <si>
    <t>Svorka WAGO 4x</t>
  </si>
  <si>
    <t>3450633200</t>
  </si>
  <si>
    <t>Svorka WAGO 5x</t>
  </si>
  <si>
    <t>210020305</t>
  </si>
  <si>
    <t>Káblový žľab Mars, pozink. vrátane príslušenstva, 125/50 mm vrátane veka a podpery</t>
  </si>
  <si>
    <t>345750008700</t>
  </si>
  <si>
    <t>345750011500</t>
  </si>
  <si>
    <t>345750043000</t>
  </si>
  <si>
    <t>210100001</t>
  </si>
  <si>
    <t>Ukončenie vodičov v rozvádzač. vrátane zapojenia a vodičovej koncovky do 2.5 mm2</t>
  </si>
  <si>
    <t>210100002</t>
  </si>
  <si>
    <t>Ukončenie vodičov v rozvádzač. vrátane zapojenia a vodičovej koncovky do 6 mm2</t>
  </si>
  <si>
    <t>210100003</t>
  </si>
  <si>
    <t>Ukončenie vodičov v rozvádzač. vrátane zapojenia a vodičovej koncovky do 16 mm2</t>
  </si>
  <si>
    <t>210110021</t>
  </si>
  <si>
    <t>Spínač zapustený pre prostredie vonkajšie a mokré, vrátane zapojenia jednopólový - radenie 1</t>
  </si>
  <si>
    <t>3450201330</t>
  </si>
  <si>
    <t>Spínač 1 vodotesný</t>
  </si>
  <si>
    <t>210110023</t>
  </si>
  <si>
    <t>Spínač nástenný pre prostredie vonkajšie a mokré, vrátane zapojenia sériový prepínač-radenie 5</t>
  </si>
  <si>
    <t>345330000300</t>
  </si>
  <si>
    <t>Prepínač sériový vodotesný radenie 5, IP54</t>
  </si>
  <si>
    <t>210110023.1</t>
  </si>
  <si>
    <t>Spínač nástenný pre prostredie vonkajšie a mokré, vrátane zapojenia sériový prepínač-radenie 5b</t>
  </si>
  <si>
    <t>345330000300.1</t>
  </si>
  <si>
    <t>Prepínač sériový vodotesný radenie 5b, IP54</t>
  </si>
  <si>
    <t>210110024</t>
  </si>
  <si>
    <t>Spínač nástenný pre prostredie vonkajšie a mokré, vrátane zapojenia striedavý prep.- radenie 6</t>
  </si>
  <si>
    <t>345330000600</t>
  </si>
  <si>
    <t>Prepínač schodšťový radenie 6, IP 44</t>
  </si>
  <si>
    <t>210110041</t>
  </si>
  <si>
    <t>Spínače polozapustené a zapustené vrátane zapojenia jednopólový - radenie 1</t>
  </si>
  <si>
    <t>3450202870</t>
  </si>
  <si>
    <t>Prístroj spínača 1</t>
  </si>
  <si>
    <t>3450203660</t>
  </si>
  <si>
    <t>Kryt kolísky, radenie 1,6,7,1/0 biely</t>
  </si>
  <si>
    <t>3450204890</t>
  </si>
  <si>
    <t>Jednorámček biely</t>
  </si>
  <si>
    <t>210110043</t>
  </si>
  <si>
    <t>Spínač polozapustený a zapustený vrátane zapojenia sériový prep.stried. - radenie 5 A</t>
  </si>
  <si>
    <t>3450202940</t>
  </si>
  <si>
    <t>Prístroj prepínača 6+1</t>
  </si>
  <si>
    <t>3450204730</t>
  </si>
  <si>
    <t>Kryt kolísky delený lesklý biely</t>
  </si>
  <si>
    <t>210110044</t>
  </si>
  <si>
    <t>Spínač polozapustený a zapustený vrátane zapojenia dvojitý prep.stried. - radenie 5 B</t>
  </si>
  <si>
    <t>3450202950</t>
  </si>
  <si>
    <t>Prístroj prepínača 6+6</t>
  </si>
  <si>
    <t>210110045</t>
  </si>
  <si>
    <t>Spínač polozapustený a zapustený vrátane zapojenia stried.prep.- radenie 6</t>
  </si>
  <si>
    <t>3450202910</t>
  </si>
  <si>
    <t>Prístroj prepínača 6,6So</t>
  </si>
  <si>
    <t>3450204680</t>
  </si>
  <si>
    <t>Kryt kolísky lesklý biely</t>
  </si>
  <si>
    <t>210110046</t>
  </si>
  <si>
    <t>Spínač polozapustený a zapustený vrátane zapojenia krížový prep.- radenie 7</t>
  </si>
  <si>
    <t>345330003000</t>
  </si>
  <si>
    <t>Prístroj prepínača 7</t>
  </si>
  <si>
    <t>210111012</t>
  </si>
  <si>
    <t>Domová zásuvka polozapustená alebo zapustená, 10/16 A 250 V 2P + Z 2 x zapojenie do prapapetného žlabu</t>
  </si>
  <si>
    <t>3450318300</t>
  </si>
  <si>
    <t>Zásuvka dvojitá do parapetného žlabu</t>
  </si>
  <si>
    <t>210111032</t>
  </si>
  <si>
    <t>Domová zásuvka v krabici pre vonkajšie prostredie 10/16 A 250 V 2P + Z 2 x zapojenie</t>
  </si>
  <si>
    <t>345510005700</t>
  </si>
  <si>
    <t>Zásuvka, kryté pre vlhké prostredie, 10/16 A, IP44</t>
  </si>
  <si>
    <t>210111126</t>
  </si>
  <si>
    <t>Priemyslová zásuvka nástenná 400 V,IP 67, typ IZG 1653 vrátane zapojenia 3P +N+ PE</t>
  </si>
  <si>
    <t>345510003400</t>
  </si>
  <si>
    <t>210190005</t>
  </si>
  <si>
    <t>Montáž oceľoplechovej rozvodnice do váhy 200 kg</t>
  </si>
  <si>
    <t>35701566001</t>
  </si>
  <si>
    <t>Rozvádzač RP0.1</t>
  </si>
  <si>
    <t>35701566002</t>
  </si>
  <si>
    <t>Rozvádzač RP0.2</t>
  </si>
  <si>
    <t>35701566003</t>
  </si>
  <si>
    <t>Rozvádzač RP1.1</t>
  </si>
  <si>
    <t>35701566004</t>
  </si>
  <si>
    <t>Rozvádzač RP1.2</t>
  </si>
  <si>
    <t>35701566005</t>
  </si>
  <si>
    <t>Rozvádzač RP1.3</t>
  </si>
  <si>
    <t>35701566006</t>
  </si>
  <si>
    <t>Rozvádzač RP2.1</t>
  </si>
  <si>
    <t>35701566007</t>
  </si>
  <si>
    <t>Rozvádzač RP2.2</t>
  </si>
  <si>
    <t>35701566008</t>
  </si>
  <si>
    <t>Rozvádzač RP2.3</t>
  </si>
  <si>
    <t>35701566009</t>
  </si>
  <si>
    <t>Rozvádzač RP3.1</t>
  </si>
  <si>
    <t>35701566010</t>
  </si>
  <si>
    <t>Rozvádzač RP3.2</t>
  </si>
  <si>
    <t>35701566011</t>
  </si>
  <si>
    <t>Rozvádzač RP3.3</t>
  </si>
  <si>
    <t>35701566012</t>
  </si>
  <si>
    <t>Rozvádzač RP4.1</t>
  </si>
  <si>
    <t>210190006</t>
  </si>
  <si>
    <t>Prerábka a doplnenie rozvádzača RH</t>
  </si>
  <si>
    <t>3570156600</t>
  </si>
  <si>
    <t>Nálň rozvádzača RH</t>
  </si>
  <si>
    <t>210201510</t>
  </si>
  <si>
    <t>Montáž a zapojenie svietidla 1x svetelný zdroj, núdzového, LED - núdzový režim</t>
  </si>
  <si>
    <t>3486801100</t>
  </si>
  <si>
    <t>Nástenné núdzové svietidlo LED 1x5W, IP65</t>
  </si>
  <si>
    <t>210203041</t>
  </si>
  <si>
    <t>Montáž a zapojenie stropného LED svietidla</t>
  </si>
  <si>
    <t>3480571440</t>
  </si>
  <si>
    <t>34805714401</t>
  </si>
  <si>
    <t>34805714402</t>
  </si>
  <si>
    <t>348057144012</t>
  </si>
  <si>
    <t>3480571450</t>
  </si>
  <si>
    <t>348057144013</t>
  </si>
  <si>
    <t>3480571460</t>
  </si>
  <si>
    <t>3480571470</t>
  </si>
  <si>
    <t>3480571490</t>
  </si>
  <si>
    <t>3480571491</t>
  </si>
  <si>
    <t>3480571492</t>
  </si>
  <si>
    <t>3480571493</t>
  </si>
  <si>
    <t>3480571494</t>
  </si>
  <si>
    <t>3480571495</t>
  </si>
  <si>
    <t>3480571496</t>
  </si>
  <si>
    <t>210201430</t>
  </si>
  <si>
    <t>Montáž a zapojenie svietidla 1x svetelný zdroj, LED, na výložník</t>
  </si>
  <si>
    <t>348370000400</t>
  </si>
  <si>
    <t>210201441</t>
  </si>
  <si>
    <t>Montáž nástenného výložníka ELV NK1000/60</t>
  </si>
  <si>
    <t>348370001800</t>
  </si>
  <si>
    <t>210220031</t>
  </si>
  <si>
    <t>Ekvipotenciálna svorkovnica EPS 2 v krabici KO 125 E</t>
  </si>
  <si>
    <t>3410300258</t>
  </si>
  <si>
    <t>Krabica odbočná  krabica + veko šedá  KO 125 E KA</t>
  </si>
  <si>
    <t>3410301603</t>
  </si>
  <si>
    <t>Svorkovnica ekvipotencionálna  EPS 2</t>
  </si>
  <si>
    <t>210220040</t>
  </si>
  <si>
    <t>3544247905</t>
  </si>
  <si>
    <t>3544247910</t>
  </si>
  <si>
    <t>Páska CU, obj. č. ESV000000038; bleskozvodný a uzemňovací materiál, dĺžka 0,5m</t>
  </si>
  <si>
    <t>210881056</t>
  </si>
  <si>
    <t>Kábel bezhalogénový, medený uložený pevne N2XH 0,6/1,0 kV  6</t>
  </si>
  <si>
    <t>341610012400</t>
  </si>
  <si>
    <t>Kábel medený bezhalogenový N2XH 6 mm2</t>
  </si>
  <si>
    <t>210881058</t>
  </si>
  <si>
    <t>Kábel bezhalogénový, medený uložený pevne N2XH 0,6/1,0 kV  16</t>
  </si>
  <si>
    <t>341610012600</t>
  </si>
  <si>
    <t>Kábel medený bezhalogenový N2XH 16 mm2</t>
  </si>
  <si>
    <t>210881059</t>
  </si>
  <si>
    <t>Kábel bezhalogénový, medený uložený pevne N2XH 0,6/1,0 kV  25</t>
  </si>
  <si>
    <t>341610012700</t>
  </si>
  <si>
    <t>Kábel medený bezhalogenový N2XH 25 mm2</t>
  </si>
  <si>
    <t>210881193</t>
  </si>
  <si>
    <t>Kábel bezhalogénový, medený uložený voľne 1-CHKE-V 0,6/1,0 kV  5x6</t>
  </si>
  <si>
    <t>341610022800</t>
  </si>
  <si>
    <t>Kábel medený bezhalogenový 1-CHKE-V 5x6 mm2</t>
  </si>
  <si>
    <t>210881195</t>
  </si>
  <si>
    <t>Kábel bezhalogénový, medený uložený voľne 1-CHKE-V 0,6/1,0 kV  5x16</t>
  </si>
  <si>
    <t>341610023000</t>
  </si>
  <si>
    <t>Kábel medený bezhalogenový 1-CHKE-V 5x16 mm2</t>
  </si>
  <si>
    <t>210881216</t>
  </si>
  <si>
    <t>Kábel bezhalogénový, medený uložený pevne 1-CHKE-V 0,6/1,0 kV  3x1,5</t>
  </si>
  <si>
    <t>341610020900</t>
  </si>
  <si>
    <t>Kábel medený bezhalogenový 1-CHKE-V 3x1,5 mm2</t>
  </si>
  <si>
    <t>210881217</t>
  </si>
  <si>
    <t>Kábel bezhalogénový, medený uložený pevne 1-CHKE-V 0,6/1,0 kV  3x2,5</t>
  </si>
  <si>
    <t>341610021000</t>
  </si>
  <si>
    <t>Kábel medený bezhalogenový 1-CHKE-V 3x2,5 mm2</t>
  </si>
  <si>
    <t>210881218</t>
  </si>
  <si>
    <t>Kábel bezhalogénový, medený uložený pevne 1-CHKE-V 0,6/1,0 kV  3x4</t>
  </si>
  <si>
    <t>341610021100</t>
  </si>
  <si>
    <t>Kábel medený bezhalogenový 1-CHKE-V 3x4 mm2</t>
  </si>
  <si>
    <t>210881232</t>
  </si>
  <si>
    <t>Kábel bezhalogénový, medený uložený pevne 1-CHKE-V 0,6/1,0 kV  5x1,5</t>
  </si>
  <si>
    <t>341610022500</t>
  </si>
  <si>
    <t>Kábel medený bezhalogenový 1-CHKE-V 5x1,5 mm2</t>
  </si>
  <si>
    <t>210881233</t>
  </si>
  <si>
    <t>Kábel bezhalogénový, medený uložený pevne 1-CHKE-V 0,6/1,0 kV  5x2,5</t>
  </si>
  <si>
    <t>341610022600</t>
  </si>
  <si>
    <t>Kábel medený bezhalogenový 1-CHKE-V 5x2,5 mm2</t>
  </si>
  <si>
    <t>21095010100</t>
  </si>
  <si>
    <t>Označovací štítok na kábel</t>
  </si>
  <si>
    <t>2830023200</t>
  </si>
  <si>
    <t>Označovač káblov</t>
  </si>
  <si>
    <t>220330102</t>
  </si>
  <si>
    <t>Centrálne stop a požiarny stop tlačidlo</t>
  </si>
  <si>
    <t>3453100220</t>
  </si>
  <si>
    <t>Požiarný STOP tlačidlo (vstup a RH)</t>
  </si>
  <si>
    <t>220711040</t>
  </si>
  <si>
    <t>Montáž a zapojenie pohybových senzorov interiér, stena</t>
  </si>
  <si>
    <t>4046201420</t>
  </si>
  <si>
    <t>220711045</t>
  </si>
  <si>
    <t>Montáž a zapojenie pohybových senzorov interiér, strop</t>
  </si>
  <si>
    <t>4046201480</t>
  </si>
  <si>
    <t>Stropný pohybový senzor 360°, IP20, 10A, 230V</t>
  </si>
  <si>
    <t>369290014550</t>
  </si>
  <si>
    <t xml:space="preserve">Elektroinštalácia  pomocný materiál </t>
  </si>
  <si>
    <t>-11751155</t>
  </si>
  <si>
    <t>HZS000108</t>
  </si>
  <si>
    <t>Vysekávanie rýh  a káps  pre rozvody elektroinštalácie</t>
  </si>
  <si>
    <t>1936419559</t>
  </si>
  <si>
    <t>HZS000110</t>
  </si>
  <si>
    <t>Demontáž existujúcej elektroinštalácie</t>
  </si>
  <si>
    <t>HZS000111</t>
  </si>
  <si>
    <t>Preskúšanie el. rozvodov, rozvádzačov</t>
  </si>
  <si>
    <t>HZS000112</t>
  </si>
  <si>
    <t>Projekt skutočného vyhotovenia</t>
  </si>
  <si>
    <t>Nepredvídané práce</t>
  </si>
  <si>
    <t>HZS000115</t>
  </si>
  <si>
    <t>Odborná skúška a odborná prehliadka, revízna správa</t>
  </si>
  <si>
    <t>HZS000116</t>
  </si>
  <si>
    <t>Ekologická likvidácia demontovaného materiálu</t>
  </si>
  <si>
    <t>HZS000118</t>
  </si>
  <si>
    <t>Meranie intenzite osvetlenia a protokol</t>
  </si>
  <si>
    <t>D7 - Uzemňovacia a bleskozvodová sústava</t>
  </si>
  <si>
    <t xml:space="preserve">    2 - Zakladanie   </t>
  </si>
  <si>
    <t xml:space="preserve">    46-M - Zemné práce pri extr.mont.prácach   </t>
  </si>
  <si>
    <t xml:space="preserve">Zakladanie   </t>
  </si>
  <si>
    <t>275313521</t>
  </si>
  <si>
    <t>Betón základových pätiek, prostý tr.C 12/15</t>
  </si>
  <si>
    <t>919735124</t>
  </si>
  <si>
    <t>Rezanie betónového krytu alebo podkladu tr. nad C 12/15 hr. nad 150 do 200 mm</t>
  </si>
  <si>
    <t>961043111</t>
  </si>
  <si>
    <t>Búranie základov z betónu prostého alebo preloženého kameňom,  -2,20000t</t>
  </si>
  <si>
    <t>210220001</t>
  </si>
  <si>
    <t>Zvodové vedenie na povrchu FeZn</t>
  </si>
  <si>
    <t>3544224100</t>
  </si>
  <si>
    <t>Územňovací vodič    ocelový žiarovo zinkovaný  označenie     O 8</t>
  </si>
  <si>
    <t>kg</t>
  </si>
  <si>
    <t>210220010</t>
  </si>
  <si>
    <t>Náter zemniaceho pásku do 120 mm2</t>
  </si>
  <si>
    <t>2462167500</t>
  </si>
  <si>
    <t>Protikorózni asfaltický náter</t>
  </si>
  <si>
    <t>210220020</t>
  </si>
  <si>
    <t>Uzemňovacie vedenie v zemi FeZn vrátane izolácie spojov</t>
  </si>
  <si>
    <t>3544223850</t>
  </si>
  <si>
    <t>Územňovacia pásovina   ocelová žiarovo zinkovaná  označenie   30 x 4 mm</t>
  </si>
  <si>
    <t>210220021</t>
  </si>
  <si>
    <t>Uzemňovacie vedenie v zemi FeZn vrátane izolácie spojov O 10mm</t>
  </si>
  <si>
    <t>3544224150</t>
  </si>
  <si>
    <t>Územňovací vodič    ocelový žiarovo zinkovaný  označenie     O 10</t>
  </si>
  <si>
    <t>210220050</t>
  </si>
  <si>
    <t>Označenie zvodov číselnými štítkami</t>
  </si>
  <si>
    <t>3544247915</t>
  </si>
  <si>
    <t>210220101</t>
  </si>
  <si>
    <t>Podpery vedenia FeZn na plochú strechu PV21</t>
  </si>
  <si>
    <t>3544217850</t>
  </si>
  <si>
    <t>Podpera vedenia na ploché strechy ocelová žiarovo zinkovaná označenie PV 21 oceľ</t>
  </si>
  <si>
    <t>3544217900</t>
  </si>
  <si>
    <t>Podložka k podpere vedenia plastová označenie podložka k PV 21</t>
  </si>
  <si>
    <t>210220107</t>
  </si>
  <si>
    <t>Podpery vedenia FeZn  PV17 na zateplené fasády</t>
  </si>
  <si>
    <t>3544217450</t>
  </si>
  <si>
    <t>Podpera vedenia na zateplené fasády ocelová žiarovo zinkovaná  označenie  PV 17-1</t>
  </si>
  <si>
    <t>210220113</t>
  </si>
  <si>
    <t>Podpery vedenia FeZn pre svetlíky a oceľové konštrukcie PV31-32</t>
  </si>
  <si>
    <t>354410037800</t>
  </si>
  <si>
    <t>Podpera vedenia FeZn na svetlíky a oceľové konštrukcie označenie PV 32</t>
  </si>
  <si>
    <t>210220204</t>
  </si>
  <si>
    <t>Zachytávacia tyč FeZn bez osadenia a s osadením JP10-30</t>
  </si>
  <si>
    <t>354410023200</t>
  </si>
  <si>
    <t>Tyč zachytávacia FeZn na upevnenie do muriva označenie JP 20</t>
  </si>
  <si>
    <t>210220220</t>
  </si>
  <si>
    <t>Držiak zachytávacej tyče FeZn DJ1-8</t>
  </si>
  <si>
    <t>3544215700</t>
  </si>
  <si>
    <t>Držiak zachytávacej tyče/ betónová podložka</t>
  </si>
  <si>
    <t>210220230</t>
  </si>
  <si>
    <t>Ochranná strieška FeZn</t>
  </si>
  <si>
    <t>354410024900</t>
  </si>
  <si>
    <t>Strieška FeZn ochranná horná označenie OS 01</t>
  </si>
  <si>
    <t>210220240</t>
  </si>
  <si>
    <t>Svorka FeZn k uzemňovacej tyči  SJ</t>
  </si>
  <si>
    <t>354410001500</t>
  </si>
  <si>
    <t>Svorka FeZn k uzemňovacej tyči označenie SJ 01</t>
  </si>
  <si>
    <t>210220241</t>
  </si>
  <si>
    <t>Svorka FeZn krížová SK a diagonálna krížová DKS</t>
  </si>
  <si>
    <t>354410002500</t>
  </si>
  <si>
    <t>Svorka FeZn krížová označenie SK</t>
  </si>
  <si>
    <t>210220242</t>
  </si>
  <si>
    <t>Svorka FeZn rozpojovacia Dilatačný diel - 172 AR</t>
  </si>
  <si>
    <t>354410003000</t>
  </si>
  <si>
    <t>Svorka FeZn rozpojovacia označenie Dilatačný diel - 172 AR</t>
  </si>
  <si>
    <t>210220243</t>
  </si>
  <si>
    <t>Svorka FeZn spojovacia SS</t>
  </si>
  <si>
    <t>3544219500</t>
  </si>
  <si>
    <t>Svorka  spojovacia  ocelová žiarovo zinkovaná  označenie  SS s p. 2 skr</t>
  </si>
  <si>
    <t>210220245</t>
  </si>
  <si>
    <t>Svorka FeZn pripojovacia SP</t>
  </si>
  <si>
    <t>3544219850</t>
  </si>
  <si>
    <t>Svorka  pripojovacia  pre spojenie kovových súčiastok ocelová žiarovo zinkovaná  označenie  SP 1</t>
  </si>
  <si>
    <t>210220246</t>
  </si>
  <si>
    <t>Svorka FeZn na odkvapový žľab SO</t>
  </si>
  <si>
    <t>3544219950</t>
  </si>
  <si>
    <t>Svorka  okapová  ocelová žiarovo zinkovaná  označenie  SO</t>
  </si>
  <si>
    <t>210220247</t>
  </si>
  <si>
    <t>Svorka FeZn skúšobná SZ</t>
  </si>
  <si>
    <t>3544220000</t>
  </si>
  <si>
    <t>Svorka  skušobná  ocelová žiarovo zinkovaná  označenie  SZ</t>
  </si>
  <si>
    <t>210220252</t>
  </si>
  <si>
    <t>Svorka FeZn odbočovacia spojovacia SR01-02</t>
  </si>
  <si>
    <t>3544221150</t>
  </si>
  <si>
    <t>Svorka odbočná spojovacia ocelová žiarovo zinkovaná označenie SR 02 (M8)</t>
  </si>
  <si>
    <t>210220253</t>
  </si>
  <si>
    <t>Svorka FeZn uzemňovacia SR03</t>
  </si>
  <si>
    <t>3544221300</t>
  </si>
  <si>
    <t>Uzemňovacia svorka  ocelová žiarovo zinkovaná  označenie  SR 03 A</t>
  </si>
  <si>
    <t>210220260</t>
  </si>
  <si>
    <t>Ochranný uholník FeZn   OU</t>
  </si>
  <si>
    <t>3544221650</t>
  </si>
  <si>
    <t>Ochraný uholník   ocelový žiarovo zinkovaný  označenie  OU 2 m</t>
  </si>
  <si>
    <t>210220261</t>
  </si>
  <si>
    <t>Držiak ochranného uholníka FeZn   DU-Z,D a DOU</t>
  </si>
  <si>
    <t>3544221750</t>
  </si>
  <si>
    <t>Držiak ochranného uholníka do muriva  ocelový žiarovo zinkovaný  označenie  DU Z</t>
  </si>
  <si>
    <t>46-M</t>
  </si>
  <si>
    <t xml:space="preserve">Zemné práce pri extr.mont.prácach   </t>
  </si>
  <si>
    <t>460200143</t>
  </si>
  <si>
    <t>Hĺbenie káblovej ryhy ručne 35 cm širokej a 60 cm hlbokej, v zemine triedy 3</t>
  </si>
  <si>
    <t>460560143</t>
  </si>
  <si>
    <t>Ručný zásyp nezap. káblovej ryhy bez zhutn. zeminy, 35 cm širokej, 60 cm hlbokej v zemine tr. 3</t>
  </si>
  <si>
    <t>Odborná skúška a odborná prehliadka</t>
  </si>
  <si>
    <t>Stavebno montážne práce náročné ucelené - odborné, demontáž existujúceho vedenia</t>
  </si>
  <si>
    <t>512</t>
  </si>
  <si>
    <t>-413593021</t>
  </si>
  <si>
    <t>Stavebno montážne práce vykonávané vo výškach (výškoví špecialisti) v rozsahu viac ako 8 hodín</t>
  </si>
  <si>
    <t>-1725225124</t>
  </si>
  <si>
    <t>D8 - Kabeláž kamerového systému</t>
  </si>
  <si>
    <t xml:space="preserve">    22-M - Montáže oznam. a zabezp. zariadení   </t>
  </si>
  <si>
    <t>210010057</t>
  </si>
  <si>
    <t>Rúrka tuhá elektroinštalačná z PVC typ 1516, uložená pevne</t>
  </si>
  <si>
    <t>345710001200</t>
  </si>
  <si>
    <t>210010109</t>
  </si>
  <si>
    <t>Lišta elektroinštalačná z PVC 40x20, uložená pevne, vkladacia</t>
  </si>
  <si>
    <t>345750065100</t>
  </si>
  <si>
    <t>210010313</t>
  </si>
  <si>
    <t>Krabica (KO 125) odbočná s viečkom, bez zapojenia, štvorcová</t>
  </si>
  <si>
    <t>345410000500</t>
  </si>
  <si>
    <t>22-M</t>
  </si>
  <si>
    <t xml:space="preserve">Montáže oznam. a zabezp. zariadení   </t>
  </si>
  <si>
    <t>220511031</t>
  </si>
  <si>
    <t>Kábel v rúrkach</t>
  </si>
  <si>
    <t>341230001200</t>
  </si>
  <si>
    <t xml:space="preserve">Tvárnica vápennopiesková S20-2000 PDK, šxlxv 150x333x199 mm </t>
  </si>
  <si>
    <t xml:space="preserve">Príprava vonkajšieho podkladu podhľadov , penetračný náter </t>
  </si>
  <si>
    <t>Vonkajšia omietka podhľadov, vápennocementová, strojné nanášanie, Jadrová omietka strojová, hr. 20 mm</t>
  </si>
  <si>
    <t>Vonkajšia omietka podhľadov tenkovrstvová, silikátová, škrabaná, hr. 1,5 mm</t>
  </si>
  <si>
    <t>Vonkajšia omietka stien tenkovrstvová  , silikátová, škrabaná, hr. 1,5 mm</t>
  </si>
  <si>
    <t>Vonkajšia omietka stien tenkovrstvová , silikátová, ryhovaná, hr. 3 mm</t>
  </si>
  <si>
    <t xml:space="preserve">Príprava vonkajšieho podkladu stien, penetračný náter </t>
  </si>
  <si>
    <t>Vonkajšia omietka stien tenkovrstvová, strojné nanášanie, Vápenná tenkovrstvová omietka, hr. 5 mm</t>
  </si>
  <si>
    <t>Vonkajšia omietka stien, vápennocementová, strojné nanášanie, Jadrová omietka strojová, hr. 20 mm</t>
  </si>
  <si>
    <t>Kontaktný zatepľovací systém hr. 100 mm - minerálne riešenie, skrutkovacie kotvy</t>
  </si>
  <si>
    <t>Kontaktný zatepľovací systém hr. 150 mm - minerálne riešenie, zatĺkacie kotvy</t>
  </si>
  <si>
    <t>Kontaktný zatepľovací systém ostenia hr. 30 mm  - minerálne riešenie</t>
  </si>
  <si>
    <t>Kontaktný zatepľovací systém hr. 150 mm - riešenie pre sokel (XPS), skrutkovacie kotvy</t>
  </si>
  <si>
    <t>Doska 50x600x1200 mm izolácia z kamennej vlny vhodná pre nezaťažené ľahké priečky, šikmé strechy, stropy, podhľady</t>
  </si>
  <si>
    <t>Tesniaca fólia š. 180 mm, dĺ. 30 m, pre tesnenie pripájacej škáry okenného rámu a muriva, polymér</t>
  </si>
  <si>
    <t>Tesniaca fólia š. 200 mm, dĺ. 30 m, pre tesnenie pripájacej škáry okenného rámu a muriva, polymér</t>
  </si>
  <si>
    <t xml:space="preserve">Tesniaca  š. 290 mm, dĺ. 30 m, pre tesnenie pripájacej škáry okenného rámu a muriva, polymér, </t>
  </si>
  <si>
    <t>Tesniaca, š. 150 mm, dĺ. 30 m, pre tesnenie pripájacej škáry okenného rámu a muriva, polymér</t>
  </si>
  <si>
    <t>Tesniaca fóliaš. 200 mm, dĺ. 30 m, pre tesnenie pripájacej škáry okenného rámu a muriva, polymér</t>
  </si>
  <si>
    <t>Parapetná doska plastová, šírka 200 mm, komôrková vnútorná, biela</t>
  </si>
  <si>
    <t>Opravný poter, oprava dutín a výtlkov v poteroch, Polymércementový poter 40 MPa, ozn. 070, hr. 20 mm</t>
  </si>
  <si>
    <t>Opravný poter , oprava dutín a výtlkov v poteroch, Polymércementový poter 40 MPa, ozn. 070, hr. 30 mm</t>
  </si>
  <si>
    <t>Obrubník  parkový, lxšxv 1000x50x200 mm, sivá</t>
  </si>
  <si>
    <t>Ochranná sieť na boku lešenia zo siete- montáž</t>
  </si>
  <si>
    <t xml:space="preserve">Demontáž ochrannej siete na boku lešenia zo siete </t>
  </si>
  <si>
    <t>Kaskáda troch nástenných kond. kotlov napr. VITODENS 200-W. 37  kW, s reg. Vitotronic a rozšírením o 3 okr.   (alebo ekvivalent)</t>
  </si>
  <si>
    <t>Rýchlomontážna sada s 3-cest zmieš. DN32, +napr. Alpha 2 32-60 + servopohon  (alebo ekvivalent)</t>
  </si>
  <si>
    <t xml:space="preserve">Nádoba expanzná s membránou typ NG 25 l, D 280 mm, v 494 mm, pripojenie R 3/4", 6 bar, šedá, </t>
  </si>
  <si>
    <t xml:space="preserve">Nádoba expanzná s membránou typ N 200 l, D 792 mm, v 205 mm, pripojenie R 1", 6 bar, šedá, </t>
  </si>
  <si>
    <t>Čerpadlo obehové napr. ALPHA2 25-60 A 180,  (alebo ekvivalent)</t>
  </si>
  <si>
    <t>Termostatická hlavica Mini pre VT, s kvapal. snímačom a autom protimr. Ochranou</t>
  </si>
  <si>
    <t>Ventil termostatický pre VT, TS-90 priamy DN 15</t>
  </si>
  <si>
    <t>Ventil spiatočkový pre VT, uzavierací a regulačný RL - 5, DN 15</t>
  </si>
  <si>
    <t xml:space="preserve">Spätný ventil kontrolovateľný, 1" FF, PN 16, mosadz, disk plast </t>
  </si>
  <si>
    <t xml:space="preserve">Spätný ventil kontrolovateľný, 5/4" FF, PN 16, mosadz, disk plast </t>
  </si>
  <si>
    <t xml:space="preserve">Filter závitový nerez, 5/4", dĺ. 105 mm, nerez oceľ ASTM A351 CF8M, nerez oceľ AISI 316, </t>
  </si>
  <si>
    <t xml:space="preserve">Filter závitový nerez, 2", dĺ. 140 mm, nerez oceľ ASTM A351 CF8M, nerez oceľ AISI 316, </t>
  </si>
  <si>
    <t xml:space="preserve">Teleso vykurovacie doskové jednopanelové oceľové  10S, vxl 500x400 mm s bočným pripojením  </t>
  </si>
  <si>
    <t xml:space="preserve">Teleso vykurovacie doskové jednopanelové oceľové  11K, vxl 500x400 mm s bočným pripojením </t>
  </si>
  <si>
    <t xml:space="preserve">Teleso vykurovacie doskové jednopanelové oceľové 11K, vxl 500x500 mm s bočným pripojením </t>
  </si>
  <si>
    <t xml:space="preserve">Teleso vykurovacie doskové jednopanelové oceľové  11K, vxl 500x600 mm s bočným pripojením  </t>
  </si>
  <si>
    <t xml:space="preserve">Teleso vykurovacie doskové jednopanelové oceľové  10K, vxl 500x800 mm s bočným pripojením </t>
  </si>
  <si>
    <t xml:space="preserve">Teleso vykurovacie doskové jednopanelové oceľové  10S, vxl 500x900 mm s bočným pripojením  </t>
  </si>
  <si>
    <t xml:space="preserve">Teleso vykurovacie doskové jednopanelové oceľové  11K, vxl 500x700 mm s bočným pripojením  </t>
  </si>
  <si>
    <t xml:space="preserve">Teleso vykurovacie doskové jednopanelové oceľové  11K, vxl 500x800 mm s bočným pripojením  </t>
  </si>
  <si>
    <t xml:space="preserve">Teleso vykurovacie doskové jednopanelové oceľové 11K, vxl 500x900 mm s bočným pripojením  </t>
  </si>
  <si>
    <t xml:space="preserve">Teleso vykurovacie doskové  oceľové 10K, vxl 600x1000 mm s bočným pripojením  </t>
  </si>
  <si>
    <t xml:space="preserve">Teleso vykurovacie doskové jednopanelové oceľové  11K, vxl 500x1000 mm s bočným pripojením  </t>
  </si>
  <si>
    <t xml:space="preserve">Teleso vykurovacie doskové jednopanelové oceľové 11K, vxl 500x1100 mm s bočným pripojením  </t>
  </si>
  <si>
    <t xml:space="preserve">Teleso vykurovacie doskové dvojpanelové oceľové  22K, vxl 500x500 mm s bočným pripojením a dvoma konvektormi, </t>
  </si>
  <si>
    <t xml:space="preserve">Teleso vykurovacie doskové dvojpanelové oceľové  22K, vxl 500x800 mm s bočným pripojením a dvoma konvektormi </t>
  </si>
  <si>
    <t xml:space="preserve">Teleso vykurovacie doskové dvojpanelové oceľové  22K, vxl 500x600 mm s bočným pripojením a dvoma konvektormi, </t>
  </si>
  <si>
    <t xml:space="preserve">Teleso vykurovacie doskové dvojpanelové oceľové 2K, vxl 500x700 mm s bočným pripojením a dvoma konvektormi </t>
  </si>
  <si>
    <t xml:space="preserve">Teleso vykurovacie doskové dvojpanelové oceľové 22K, vxl 500x900 mm s bočným pripojením a dvoma konvektormi </t>
  </si>
  <si>
    <t xml:space="preserve">Teleso vykurovacie doskové dvojpanelové oceľové  22K, vxl 500x1000 mm s bočným pripojením a dvoma konvektormi,  </t>
  </si>
  <si>
    <t xml:space="preserve">Teleso vykurovacie doskové dvojpanelové oceľové 22K, vxl 500x1200 mm s bočným pripojením a dvoma konvektormi  </t>
  </si>
  <si>
    <t xml:space="preserve">Teleso vykurovacie doskové dvojpanelové oceľové 22K, vxl 500x1100 mm s bočným pripojením a dvoma konvektormi,  </t>
  </si>
  <si>
    <t xml:space="preserve">Teleso vykurovacie doskové dvojpanelové oceľové 22K, vxl 500x1400 mm s bočným pripojením a dvoma konvektormi </t>
  </si>
  <si>
    <t xml:space="preserve">Teleso vykurovacie doskové dvojpanelové oceľové 22K, vxl 500x1300 mm s bočným pripojením  </t>
  </si>
  <si>
    <t xml:space="preserve">Teleso vykurovacie doskové dvojpanelové oceľové 22K, vxl 500x1900 mm s bočným pripojením a dvoma konvektormi </t>
  </si>
  <si>
    <t>SDK podhľad  D112, (kapotáž) závesná dvojvrstvová kca profil montažný CD a nosný UD, dosky GKF hr. 12,5 mm</t>
  </si>
  <si>
    <t xml:space="preserve">Montáž a spätná montáž SDK podhľad  D112,  závesná dvojvrstvová kca profil montažný CD a nosný UD, dosky GKF hr. 12,5 mm </t>
  </si>
  <si>
    <t xml:space="preserve">Montáž obkladov vnút. a vonk. stien z obkladačiek hutných alebo keram. do malty, v obmedz. priest., škar.  200 x 200 mm </t>
  </si>
  <si>
    <t xml:space="preserve">Izolačná trubica  6x6 mm (d x hr. izolácie), dĺ. 2 m  </t>
  </si>
  <si>
    <t xml:space="preserve">Izolačná trubica  10x6 mm (d x hr. izolácie), dĺ. 2 m  </t>
  </si>
  <si>
    <t>MSplit vonkajšie TČ, napr.  MXZ - 4E83VA - alebo ekvivalent</t>
  </si>
  <si>
    <t>Sploit jednotka vnútorná nástenná napr. MFZ-SF-15VA - alebo ekvivalent</t>
  </si>
  <si>
    <t>Priečka do inštalačných kanálov 60 dĺźka 2 m,</t>
  </si>
  <si>
    <t>Krabica odbočná z PVC s viečkom pod omietku KO 125, šxvxh 132x132x72 mm,</t>
  </si>
  <si>
    <t>Murovanie stien výplňových z tvárnic  hr. 150 mm S15-1800 PDK, na MVC a maltu  (150x199x333)</t>
  </si>
  <si>
    <t>Fólia na sklo protislnečná  (2 vrstvy), prestup svetla 18%</t>
  </si>
  <si>
    <t>Regulácia vyk. okruhov napr. Vitotronic 200-H, typ HK3Bs príslušnými modulmi (alebo ekvivalent)</t>
  </si>
  <si>
    <t>Ohrievač zásobníkový napr. Vitocell 100-W/100-V, typ CVA na ohrev pitnej vody v spojení s nástennými kotlami a diaľkovým ohrevom, objem 160 l, biela, (alebo ekvivalent)</t>
  </si>
  <si>
    <t>Zariadenie pre zmekčenie vody napr. Aquaset 500-N, regen. soľ 25kga autom. dopĺňanie FullCombi BA 6628 (alebo ekvivalent)</t>
  </si>
  <si>
    <t>Zemná súprava pre guľový kohút DN 32-50</t>
  </si>
  <si>
    <t>Prechodka PE/oceľ PE 100 SDR 11 D/DN 40/32</t>
  </si>
  <si>
    <t>Kanál elektroinštalačný  z PVC, EKE 140x60 mm</t>
  </si>
  <si>
    <t>Lišta hranatá z PVC, 40X40 mm</t>
  </si>
  <si>
    <t>Lišta vkladacia z PVC  24x22 mm</t>
  </si>
  <si>
    <t>Príchytka pre rúrku z PVC 25</t>
  </si>
  <si>
    <t>Kryt koncový pre parapetný kanál 160x65 mm,</t>
  </si>
  <si>
    <t>Kryt ohybový pre parapetný kanál 160x65 mm,</t>
  </si>
  <si>
    <t>Kanál parapetný dutý  z PVC, 160X65 mm,</t>
  </si>
  <si>
    <t>Kryt rohu pre parapetný kanál 160x65 mm,</t>
  </si>
  <si>
    <t>Kryt T adaptéru vonkajší pre parapetný kanál 160x65 mm,</t>
  </si>
  <si>
    <t>Zásuvka nástenná 16A/400V/3P+N+PE</t>
  </si>
  <si>
    <t>Výložník pre vonkajšie svietidlo NK1000/60</t>
  </si>
  <si>
    <t>Štítok orientačný  zemniaci,  bleskozvodný a uzemňovací materiál</t>
  </si>
  <si>
    <t>Rúrka tuhá PVC-U, DN 16</t>
  </si>
  <si>
    <t>Lišta hranatá z PVC, 40X20 mm,</t>
  </si>
  <si>
    <t>Kábel medený dátový 4x2x24 mm2</t>
  </si>
  <si>
    <t>Hydroizolačná fólia na báze PVC-P, vystužená polyesterovou mriežkou, hr. 1,80 mm, š. 1,6/2,05 m, izolácia plochých striech, sivá</t>
  </si>
  <si>
    <t xml:space="preserve">Vrut  do dĺžky 150 mm na upevnenie do dosiek </t>
  </si>
  <si>
    <t>Hydroizolačná fólia na báze PVC-P, vystužená polyesterovou mriežkouhr. 1,80 mm, š. 1,6/2,05 m, izolácia plochých striech, sivá</t>
  </si>
  <si>
    <t>Hydroizolačná fólia na báze PVC-P, vystužená polyesterovou mriežkou hr. 1,80 mm, š. 1,6/2,05 m, izolácia plochých striech, sivá</t>
  </si>
  <si>
    <t xml:space="preserve">Hydroizolačná fólia nevystužená na báze PVC-P hr. 2 mm, š. 1,2 m, izolácia balkónov, strešných detailov, farba sivá  </t>
  </si>
  <si>
    <t xml:space="preserve">Odvetrávací komín, výška 225 mm, priemer 75 mm, </t>
  </si>
  <si>
    <t>Rozperný nit d 6x30 mm do betónu, hliníkový</t>
  </si>
  <si>
    <t>Geotextília polypropylénová , šxl 2-6x50 m, netkaná</t>
  </si>
  <si>
    <t xml:space="preserve">Doska, 150x1200x2000 mm izolácia z kamennej vlny vhodná pre zateplenie plochých striech  </t>
  </si>
  <si>
    <t xml:space="preserve">Doska jednostranne spádová  60/40x1000x1000 mm, minerálna izolácia pre ploché strechy </t>
  </si>
  <si>
    <t xml:space="preserve">Doska  50x1200x2000 mm izolácia z kamennej vlny vhodná pre zateplenie plochých striech  </t>
  </si>
  <si>
    <t>Komprimovaná PUR páska -30x74 mm, pre okenné a fasádne konštrukcie</t>
  </si>
  <si>
    <t>Žalúzie interiérové hliníkové, lamela šírky 18/25 mm, biela, bez vedenia</t>
  </si>
  <si>
    <t>Bočné vedenie pre žalúzie, oceľové lanko</t>
  </si>
  <si>
    <t>Plech poplastovaný  šedý, tabuľa - dxšxv 2x1x0,6 m</t>
  </si>
  <si>
    <t xml:space="preserve">Montaž trubíc hr. do 6 mm, vnút.priemer do 18 mm  </t>
  </si>
  <si>
    <t>Izolačná trubica z penového PE 28x6 mm (d x hr. izolácie), dĺ. 2 m</t>
  </si>
  <si>
    <t>Izolačná trubica z penového PE 22x6 mm (d x hr. izolácie), dĺ. 2 m</t>
  </si>
  <si>
    <t>Izolačná trubica z penového PE  18x6 mm (d x hr. izolácie), dĺ. 2 m</t>
  </si>
  <si>
    <t>Izolačná trubica z penového PE 35x6 mm (d x hr. izolácie), dĺ. 2 m</t>
  </si>
  <si>
    <t>Izolačná trubica z penového PE 42x9 mm (d x hr. izolácie), dĺ. 2 m</t>
  </si>
  <si>
    <t>Izolačná trubica z penového PE 52x13 mm (d x hr. izolácie), dĺ. 2 m</t>
  </si>
  <si>
    <t>Izolačná trubica z penového PE 65x13 mm (d x hr. izolácie), dĺ. 2 m</t>
  </si>
  <si>
    <t>Izolačná trubica z penového PE 89x13 mm (d x hr. izolácie), dĺ. 2 m</t>
  </si>
  <si>
    <t xml:space="preserve">Montaž trubíc  hr. do 6 mm, vnút.priemer 19 - 22 mm </t>
  </si>
  <si>
    <t xml:space="preserve">Montaž trubíc hr. do 6 mm, vnút.priemer 23 - 28 mm  </t>
  </si>
  <si>
    <t xml:space="preserve">Montaž trubíc  hr. do 6 mm, vnút.priemer 29 - 41 mm  </t>
  </si>
  <si>
    <t xml:space="preserve">Montaž trubíc  hr. do 13 mm, vnút.priemer 22 - 42 mm  </t>
  </si>
  <si>
    <t xml:space="preserve">Montaž trubíc hr. do 13 mm, vnút.priemer 43-52 mm  </t>
  </si>
  <si>
    <t xml:space="preserve">Montaž trubíc hr. do 13 mm, vnút.priemer 53 - 64 mm  </t>
  </si>
  <si>
    <t xml:space="preserve">Montaž trubíc hr. od 13 mm, vnút.priemer od 77 mm  </t>
  </si>
  <si>
    <t xml:space="preserve">Izolačná trubica z penového PE 28x13 mm (d x hr. izolácie), dĺ. 2 m  </t>
  </si>
  <si>
    <t>Izolačná trubica z penového PE22x13 mm (d x hr. izolácie), dĺ. 2 m</t>
  </si>
  <si>
    <t>Izolačná trubica z penového PE 35x13 mm (d x hr. izolácie), dĺ. 2 m</t>
  </si>
  <si>
    <t xml:space="preserve">Teleso vykurovacie doskové jednopanelové oceľové  10S, vxl 500x1200 mm s bočným pripojením, </t>
  </si>
  <si>
    <t>A - Prísadné svietidlo led 600x600 , 230V, max 50Hz, 45W, IP20, min 4800lm, záruka 5 rokov</t>
  </si>
  <si>
    <t>B - Prísadné svietidlo  led 600x600, 230V, max 50Hz, 36W, IP20, min 4500l, záruka 5 rokov</t>
  </si>
  <si>
    <t>Hliníkový rám</t>
  </si>
  <si>
    <t xml:space="preserve">Hliníkový rám </t>
  </si>
  <si>
    <t>C - Prísadné svietidlo led 600x600 , 230V, max 50Hz, 40W, IP20, min 3600 lm</t>
  </si>
  <si>
    <t>H - Prísadné svietidlo  230V, max 50Hz, 18W, IP44, min 1200lm</t>
  </si>
  <si>
    <t>G - Prísadné svietidlo  LED 230V, max 50Hz, 24W, IP54, min 2500lm</t>
  </si>
  <si>
    <t>I - Prísadné svietidlo  LED 230V, max 50Hz, 12W, IP44, min 800lm</t>
  </si>
  <si>
    <t>J - Prísadné svietidlo LED 60 230V, max 50Hz, 30W, IP66,min 300lm</t>
  </si>
  <si>
    <t>F - Prísadné svietidlo LED 60 230V, max 50Hz, 12W, IP20, min850 lm</t>
  </si>
  <si>
    <t>E - Prísadné svietidlo LED 90, 230V, max 50Hz, 18W, IP20,min 1350lm</t>
  </si>
  <si>
    <t>D - Prísadné svietidloLED 120, 230V, max 50Hz, 24W, IP20,  min 1800 lm</t>
  </si>
  <si>
    <t>K - Prísadné svietidlo  LED120 230V, 50Hz, 55W, IP66, min 7150lm</t>
  </si>
  <si>
    <t xml:space="preserve">L - Prísadné svietidlo LED 230V, max 50Hz, 24W, IP54, min 237 lm </t>
  </si>
  <si>
    <t>M - Svietidlo vonkajšie pouličné LED  na stĺp/výložník n 230V, max 50Hz, 60W, IP66 min 6500 lm</t>
  </si>
  <si>
    <t xml:space="preserve">Pohybový senzor  (180°), IP20, 10A, 230V </t>
  </si>
  <si>
    <t>, energetická trida A"</t>
  </si>
  <si>
    <t>Výťah osobný elektrický trakčný, 630kg, 1m/sec, 3 stanice/3 nást, dopravný zdvih 6,605 m. Viď PD a TS - Výťah</t>
  </si>
  <si>
    <t>Dlažba betónová, rozmer 400x400x60 mm, grafit</t>
  </si>
  <si>
    <t>Rýchlomontážna sada s 3-cest zmieš. DN32, +napr. Alpha 2 25-60 + servopohon  (alebo ekvivalent)</t>
  </si>
  <si>
    <t>Stredotlaký regulátor tlaku plynu  R/25 - 1</t>
  </si>
  <si>
    <t xml:space="preserve">Navarovací T kus, typ D-430,  DN40-5/4 so zátkou </t>
  </si>
  <si>
    <t xml:space="preserve">Plechový žlab káblový 125x50 mm </t>
  </si>
  <si>
    <t>Kryt plechového káblového žľabu 125 mm</t>
  </si>
  <si>
    <t>Nosník pre plechový káblový žlab  125 mm</t>
  </si>
  <si>
    <t>Guľový uzáver závitový 1-dielny, 1", dĺ. 72 mm, série A3 nerez, redukovaný prietok, tesnenie PTFE</t>
  </si>
  <si>
    <t>Bernard svorka zemniaca ZSA 16, obj. č. ESV000000041; bleskozvodný a uzemňovací materiál</t>
  </si>
  <si>
    <t>Bernard svorka na potrubie vrátane pásika Cu</t>
  </si>
  <si>
    <t>Mreža bezpečnostná pevná z guľatiny Ø 12 mm, orámovaná pásovinou : guľatina 12 mm, pásovina 30/5 mm, - vzdialenosť zvislých oceľových
guľatín 100 mm. Mreže proti roztiahnutiu budú vystužené vodorovne guľatinou Ø 12 mm v počte podľa nákresov vo výpise
zámočníckych výrobkov (výkres č. 28). Povrchová úprava mreží - 1 x základný náter, 2 x vrchný syntetický náter</t>
  </si>
  <si>
    <t>Mreža bezpečnostná so zvýšeným bezpečnostným systémom z guľatiny Ø 12 mm, orámovaná pásovinou : guľatina 12 mm, pásovina 30/5 mm, - vzdialenosť zvislých oceľových
guľatín 100 mm. Mreže proti roztiahnutiu budú vystužené vodorovne guľatinou Ø 12 mm v počte podľa nákresov vo výpise
zámočníckych výrobkov (výkres č. 28). Povrchová úprava mreží - 1 x základný náter, 2 x vrchný syntetický náter</t>
  </si>
  <si>
    <t>712290010</t>
  </si>
  <si>
    <t>Zhotovenie parozábrany pre strechy ploché do 10°</t>
  </si>
  <si>
    <t>"parozábrana"</t>
  </si>
  <si>
    <t>2231,030</t>
  </si>
  <si>
    <t>283290004000</t>
  </si>
  <si>
    <t>Parozábrana, šxl 1,5x50 m, plošná hmotnosť 140 g/m2</t>
  </si>
  <si>
    <t>2231,03*1,15 'Prepočítané koeficientom množstva</t>
  </si>
  <si>
    <t>19+51=70</t>
  </si>
  <si>
    <t>70*0,4</t>
  </si>
  <si>
    <t>Zdravotechnika - vnútorná kanalizácia</t>
  </si>
  <si>
    <t>721230103</t>
  </si>
  <si>
    <t>Montáž strešného vtoku pre mPVC izolácie DN 160</t>
  </si>
  <si>
    <t>"strešný vtok"</t>
  </si>
  <si>
    <t>11,0</t>
  </si>
  <si>
    <t>286630005100</t>
  </si>
  <si>
    <t>Strešný vtok HL62P/5, DN 160, (11,1 l/s), PVC izolačná fólia, vertikálny odtok, záchytný kôš D 180 mm, PP/PVC</t>
  </si>
  <si>
    <t>998721202</t>
  </si>
  <si>
    <t>Presun hmôt pre vnútornú kanalizáciu v objektoch výšky nad 6 do 12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</si>
</sst>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5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800080"/>
      <name val="Arial CE"/>
      <family val="2"/>
      <charset val="238"/>
    </font>
    <font>
      <sz val="8"/>
      <color rgb="FF505050"/>
      <name val="Arial CE"/>
      <family val="2"/>
      <charset val="238"/>
    </font>
    <font>
      <sz val="8"/>
      <color rgb="FFFF0000"/>
      <name val="Arial CE"/>
      <family val="2"/>
      <charset val="238"/>
    </font>
    <font>
      <sz val="8"/>
      <color rgb="FF0000A8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sz val="10"/>
      <color rgb="FF46464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sz val="7"/>
      <color rgb="FF969696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 CE"/>
    </font>
    <font>
      <sz val="8"/>
      <color rgb="FF800080"/>
      <name val="Arial CE"/>
    </font>
    <font>
      <sz val="7"/>
      <color rgb="FF969696"/>
      <name val="Arial CE"/>
    </font>
    <font>
      <sz val="8"/>
      <color rgb="FF505050"/>
      <name val="Arial CE"/>
    </font>
    <font>
      <sz val="8"/>
      <color rgb="FFFF0000"/>
      <name val="Arial CE"/>
    </font>
    <font>
      <i/>
      <sz val="9"/>
      <color rgb="FF0000FF"/>
      <name val="Arial CE"/>
    </font>
    <font>
      <sz val="8"/>
      <color rgb="FF003366"/>
      <name val="Arial CE"/>
    </font>
    <font>
      <sz val="10"/>
      <color rgb="FF003366"/>
      <name val="Arial CE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2" xfId="0" applyFont="1" applyBorder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0" fillId="4" borderId="0" xfId="0" applyFont="1" applyFill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0" fillId="0" borderId="0" xfId="0" applyProtection="1"/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167" fontId="34" fillId="0" borderId="23" xfId="0" applyNumberFormat="1" applyFont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0" borderId="14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22" fillId="0" borderId="19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21" fillId="0" borderId="23" xfId="0" applyFont="1" applyFill="1" applyBorder="1" applyAlignment="1" applyProtection="1">
      <alignment horizontal="left" vertical="center" wrapText="1"/>
      <protection locked="0"/>
    </xf>
    <xf numFmtId="0" fontId="21" fillId="0" borderId="23" xfId="0" applyFont="1" applyFill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Fill="1" applyBorder="1" applyAlignment="1" applyProtection="1">
      <alignment vertical="center"/>
      <protection locked="0"/>
    </xf>
    <xf numFmtId="49" fontId="21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3" xfId="0" applyFont="1" applyFill="1" applyBorder="1" applyAlignment="1" applyProtection="1">
      <alignment vertical="center"/>
      <protection locked="0"/>
    </xf>
    <xf numFmtId="0" fontId="0" fillId="0" borderId="3" xfId="0" applyFont="1" applyFill="1" applyBorder="1" applyAlignment="1">
      <alignment vertical="center"/>
    </xf>
    <xf numFmtId="0" fontId="37" fillId="5" borderId="23" xfId="0" applyFont="1" applyFill="1" applyBorder="1" applyAlignment="1" applyProtection="1">
      <alignment horizontal="center" vertical="center"/>
      <protection locked="0"/>
    </xf>
    <xf numFmtId="49" fontId="37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7" fillId="5" borderId="23" xfId="0" applyFont="1" applyFill="1" applyBorder="1" applyAlignment="1" applyProtection="1">
      <alignment horizontal="left" vertical="center" wrapText="1"/>
      <protection locked="0"/>
    </xf>
    <xf numFmtId="0" fontId="37" fillId="5" borderId="23" xfId="0" applyFont="1" applyFill="1" applyBorder="1" applyAlignment="1" applyProtection="1">
      <alignment horizontal="center" vertical="center" wrapText="1"/>
      <protection locked="0"/>
    </xf>
    <xf numFmtId="167" fontId="37" fillId="5" borderId="23" xfId="0" applyNumberFormat="1" applyFont="1" applyFill="1" applyBorder="1" applyAlignment="1" applyProtection="1">
      <alignment vertical="center"/>
      <protection locked="0"/>
    </xf>
    <xf numFmtId="4" fontId="37" fillId="5" borderId="23" xfId="0" applyNumberFormat="1" applyFont="1" applyFill="1" applyBorder="1" applyAlignment="1" applyProtection="1">
      <alignment vertical="center"/>
      <protection locked="0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horizontal="left" vertical="center"/>
    </xf>
    <xf numFmtId="0" fontId="38" fillId="5" borderId="0" xfId="0" applyFont="1" applyFill="1" applyAlignment="1">
      <alignment horizontal="left" vertical="center"/>
    </xf>
    <xf numFmtId="0" fontId="38" fillId="5" borderId="0" xfId="0" applyFont="1" applyFill="1" applyAlignment="1">
      <alignment horizontal="left" vertical="center" wrapText="1"/>
    </xf>
    <xf numFmtId="0" fontId="38" fillId="5" borderId="0" xfId="0" applyFont="1" applyFill="1" applyAlignment="1" applyProtection="1">
      <alignment vertical="center"/>
      <protection locked="0"/>
    </xf>
    <xf numFmtId="0" fontId="40" fillId="5" borderId="0" xfId="0" applyFont="1" applyFill="1" applyAlignment="1">
      <alignment vertical="center"/>
    </xf>
    <xf numFmtId="0" fontId="40" fillId="5" borderId="0" xfId="0" applyFont="1" applyFill="1" applyAlignment="1">
      <alignment horizontal="left" vertical="center"/>
    </xf>
    <xf numFmtId="0" fontId="40" fillId="5" borderId="0" xfId="0" applyFont="1" applyFill="1" applyAlignment="1">
      <alignment horizontal="left" vertical="center" wrapText="1"/>
    </xf>
    <xf numFmtId="167" fontId="40" fillId="5" borderId="0" xfId="0" applyNumberFormat="1" applyFont="1" applyFill="1" applyAlignment="1">
      <alignment vertical="center"/>
    </xf>
    <xf numFmtId="0" fontId="40" fillId="5" borderId="0" xfId="0" applyFont="1" applyFill="1" applyAlignment="1" applyProtection="1">
      <alignment vertical="center"/>
      <protection locked="0"/>
    </xf>
    <xf numFmtId="0" fontId="41" fillId="5" borderId="0" xfId="0" applyFont="1" applyFill="1" applyAlignment="1">
      <alignment vertical="center"/>
    </xf>
    <xf numFmtId="0" fontId="41" fillId="5" borderId="0" xfId="0" applyFont="1" applyFill="1" applyAlignment="1">
      <alignment horizontal="left" vertical="center"/>
    </xf>
    <xf numFmtId="0" fontId="41" fillId="5" borderId="0" xfId="0" applyFont="1" applyFill="1" applyAlignment="1">
      <alignment horizontal="left" vertical="center" wrapText="1"/>
    </xf>
    <xf numFmtId="167" fontId="41" fillId="5" borderId="0" xfId="0" applyNumberFormat="1" applyFont="1" applyFill="1" applyAlignment="1">
      <alignment vertical="center"/>
    </xf>
    <xf numFmtId="0" fontId="41" fillId="5" borderId="0" xfId="0" applyFont="1" applyFill="1" applyAlignment="1" applyProtection="1">
      <alignment vertical="center"/>
      <protection locked="0"/>
    </xf>
    <xf numFmtId="0" fontId="42" fillId="5" borderId="23" xfId="0" applyFont="1" applyFill="1" applyBorder="1" applyAlignment="1" applyProtection="1">
      <alignment horizontal="center" vertical="center"/>
      <protection locked="0"/>
    </xf>
    <xf numFmtId="49" fontId="4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42" fillId="5" borderId="23" xfId="0" applyFont="1" applyFill="1" applyBorder="1" applyAlignment="1" applyProtection="1">
      <alignment horizontal="left" vertical="center" wrapText="1"/>
      <protection locked="0"/>
    </xf>
    <xf numFmtId="0" fontId="42" fillId="5" borderId="23" xfId="0" applyFont="1" applyFill="1" applyBorder="1" applyAlignment="1" applyProtection="1">
      <alignment horizontal="center" vertical="center" wrapText="1"/>
      <protection locked="0"/>
    </xf>
    <xf numFmtId="167" fontId="42" fillId="5" borderId="23" xfId="0" applyNumberFormat="1" applyFont="1" applyFill="1" applyBorder="1" applyAlignment="1" applyProtection="1">
      <alignment vertical="center"/>
      <protection locked="0"/>
    </xf>
    <xf numFmtId="4" fontId="42" fillId="5" borderId="23" xfId="0" applyNumberFormat="1" applyFont="1" applyFill="1" applyBorder="1" applyAlignment="1" applyProtection="1">
      <alignment vertical="center"/>
      <protection locked="0"/>
    </xf>
    <xf numFmtId="0" fontId="21" fillId="5" borderId="23" xfId="0" applyFont="1" applyFill="1" applyBorder="1" applyAlignment="1" applyProtection="1">
      <alignment horizontal="center" vertical="center"/>
      <protection locked="0"/>
    </xf>
    <xf numFmtId="49" fontId="21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23" xfId="0" applyFont="1" applyFill="1" applyBorder="1" applyAlignment="1" applyProtection="1">
      <alignment horizontal="left" vertical="center" wrapText="1"/>
      <protection locked="0"/>
    </xf>
    <xf numFmtId="0" fontId="21" fillId="5" borderId="23" xfId="0" applyFont="1" applyFill="1" applyBorder="1" applyAlignment="1" applyProtection="1">
      <alignment horizontal="center" vertical="center" wrapText="1"/>
      <protection locked="0"/>
    </xf>
    <xf numFmtId="167" fontId="21" fillId="5" borderId="23" xfId="0" applyNumberFormat="1" applyFont="1" applyFill="1" applyBorder="1" applyAlignment="1" applyProtection="1">
      <alignment vertical="center"/>
      <protection locked="0"/>
    </xf>
    <xf numFmtId="0" fontId="9" fillId="5" borderId="0" xfId="0" applyFont="1" applyFill="1" applyAlignment="1">
      <alignment vertical="center"/>
    </xf>
    <xf numFmtId="0" fontId="33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9" fillId="5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 vertical="center" wrapText="1"/>
    </xf>
    <xf numFmtId="167" fontId="10" fillId="5" borderId="0" xfId="0" applyNumberFormat="1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left" vertical="center" wrapText="1"/>
    </xf>
    <xf numFmtId="167" fontId="11" fillId="5" borderId="0" xfId="0" applyNumberFormat="1" applyFont="1" applyFill="1" applyAlignment="1">
      <alignment vertical="center"/>
    </xf>
    <xf numFmtId="0" fontId="34" fillId="5" borderId="23" xfId="0" applyFont="1" applyFill="1" applyBorder="1" applyAlignment="1" applyProtection="1">
      <alignment horizontal="center" vertical="center"/>
      <protection locked="0"/>
    </xf>
    <xf numFmtId="49" fontId="34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34" fillId="5" borderId="23" xfId="0" applyFont="1" applyFill="1" applyBorder="1" applyAlignment="1" applyProtection="1">
      <alignment horizontal="left" vertical="center" wrapText="1"/>
      <protection locked="0"/>
    </xf>
    <xf numFmtId="0" fontId="34" fillId="5" borderId="23" xfId="0" applyFont="1" applyFill="1" applyBorder="1" applyAlignment="1" applyProtection="1">
      <alignment horizontal="center" vertical="center" wrapText="1"/>
      <protection locked="0"/>
    </xf>
    <xf numFmtId="167" fontId="34" fillId="5" borderId="23" xfId="0" applyNumberFormat="1" applyFont="1" applyFill="1" applyBorder="1" applyAlignment="1" applyProtection="1">
      <alignment vertical="center"/>
      <protection locked="0"/>
    </xf>
    <xf numFmtId="4" fontId="21" fillId="5" borderId="23" xfId="0" applyNumberFormat="1" applyFont="1" applyFill="1" applyBorder="1" applyAlignment="1" applyProtection="1">
      <alignment vertical="center"/>
      <protection locked="0"/>
    </xf>
    <xf numFmtId="4" fontId="34" fillId="5" borderId="23" xfId="0" applyNumberFormat="1" applyFont="1" applyFill="1" applyBorder="1" applyAlignment="1" applyProtection="1">
      <alignment vertical="center"/>
      <protection locked="0"/>
    </xf>
    <xf numFmtId="0" fontId="43" fillId="5" borderId="0" xfId="0" applyFont="1" applyFill="1" applyAlignment="1"/>
    <xf numFmtId="0" fontId="43" fillId="5" borderId="0" xfId="0" applyFont="1" applyFill="1" applyAlignment="1">
      <alignment horizontal="left"/>
    </xf>
    <xf numFmtId="0" fontId="44" fillId="5" borderId="0" xfId="0" applyFont="1" applyFill="1" applyAlignment="1">
      <alignment horizontal="left"/>
    </xf>
    <xf numFmtId="0" fontId="43" fillId="5" borderId="0" xfId="0" applyFont="1" applyFill="1" applyAlignment="1" applyProtection="1">
      <protection locked="0"/>
    </xf>
    <xf numFmtId="4" fontId="44" fillId="5" borderId="0" xfId="0" applyNumberFormat="1" applyFont="1" applyFill="1" applyAlignment="1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4" borderId="0" xfId="0" applyNumberFormat="1" applyFont="1" applyFill="1" applyAlignment="1">
      <alignment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7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2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0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112"/>
  <sheetViews>
    <sheetView showGridLines="0" topLeftCell="A85" workbookViewId="0">
      <selection activeCell="G2" sqref="G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57" max="77" width="9.33203125" style="1" hidden="1"/>
  </cols>
  <sheetData>
    <row r="1" spans="1:60" x14ac:dyDescent="0.2">
      <c r="A1" s="17" t="s">
        <v>0</v>
      </c>
      <c r="BF1" s="17" t="s">
        <v>2</v>
      </c>
      <c r="BG1" s="17" t="s">
        <v>2</v>
      </c>
      <c r="BH1" s="17" t="s">
        <v>3</v>
      </c>
    </row>
    <row r="2" spans="1:60" s="1" customFormat="1" ht="36.950000000000003" customHeight="1" x14ac:dyDescent="0.2">
      <c r="BE2" s="18" t="s">
        <v>4</v>
      </c>
      <c r="BF2" s="18" t="s">
        <v>5</v>
      </c>
    </row>
    <row r="3" spans="1:60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BE3" s="18" t="s">
        <v>4</v>
      </c>
      <c r="BF3" s="18" t="s">
        <v>5</v>
      </c>
    </row>
    <row r="4" spans="1:60" s="1" customFormat="1" ht="24.95" customHeight="1" x14ac:dyDescent="0.2">
      <c r="B4" s="21"/>
      <c r="D4" s="22" t="s">
        <v>6</v>
      </c>
      <c r="BE4" s="18" t="s">
        <v>7</v>
      </c>
    </row>
    <row r="5" spans="1:60" s="1" customFormat="1" ht="12" customHeight="1" x14ac:dyDescent="0.2">
      <c r="B5" s="21"/>
      <c r="D5" s="23" t="s">
        <v>8</v>
      </c>
      <c r="K5" s="274" t="s">
        <v>9</v>
      </c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BE5" s="18" t="s">
        <v>4</v>
      </c>
    </row>
    <row r="6" spans="1:60" s="1" customFormat="1" ht="36.950000000000003" customHeight="1" x14ac:dyDescent="0.2">
      <c r="B6" s="21"/>
      <c r="D6" s="25" t="s">
        <v>10</v>
      </c>
      <c r="K6" s="276" t="s">
        <v>11</v>
      </c>
      <c r="L6" s="275"/>
      <c r="M6" s="275"/>
      <c r="N6" s="275"/>
      <c r="O6" s="275"/>
      <c r="P6" s="275"/>
      <c r="Q6" s="275"/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BE6" s="18" t="s">
        <v>4</v>
      </c>
    </row>
    <row r="7" spans="1:60" s="1" customFormat="1" ht="12" customHeight="1" x14ac:dyDescent="0.2">
      <c r="B7" s="21"/>
      <c r="D7" s="26" t="s">
        <v>12</v>
      </c>
      <c r="K7" s="24" t="s">
        <v>13</v>
      </c>
      <c r="AK7" s="26" t="s">
        <v>14</v>
      </c>
      <c r="AN7" s="24" t="s">
        <v>15</v>
      </c>
      <c r="BE7" s="18" t="s">
        <v>4</v>
      </c>
    </row>
    <row r="8" spans="1:60" s="1" customFormat="1" ht="12" customHeight="1" x14ac:dyDescent="0.2">
      <c r="B8" s="21"/>
      <c r="D8" s="26" t="s">
        <v>16</v>
      </c>
      <c r="K8" s="24" t="s">
        <v>17</v>
      </c>
      <c r="AK8" s="26" t="s">
        <v>18</v>
      </c>
      <c r="AN8" s="24"/>
      <c r="BE8" s="18" t="s">
        <v>4</v>
      </c>
    </row>
    <row r="9" spans="1:60" s="1" customFormat="1" ht="14.45" customHeight="1" x14ac:dyDescent="0.2">
      <c r="B9" s="21"/>
      <c r="BE9" s="18" t="s">
        <v>4</v>
      </c>
    </row>
    <row r="10" spans="1:60" s="1" customFormat="1" ht="12" customHeight="1" x14ac:dyDescent="0.2">
      <c r="B10" s="21"/>
      <c r="D10" s="26" t="s">
        <v>19</v>
      </c>
      <c r="AK10" s="26" t="s">
        <v>20</v>
      </c>
      <c r="AN10" s="24" t="s">
        <v>21</v>
      </c>
      <c r="BE10" s="18" t="s">
        <v>4</v>
      </c>
    </row>
    <row r="11" spans="1:60" s="1" customFormat="1" ht="18.399999999999999" customHeight="1" x14ac:dyDescent="0.2">
      <c r="B11" s="21"/>
      <c r="E11" s="24" t="s">
        <v>22</v>
      </c>
      <c r="AK11" s="26" t="s">
        <v>23</v>
      </c>
      <c r="AN11" s="24" t="s">
        <v>1</v>
      </c>
      <c r="BE11" s="18" t="s">
        <v>4</v>
      </c>
    </row>
    <row r="12" spans="1:60" s="1" customFormat="1" ht="6.95" customHeight="1" x14ac:dyDescent="0.2">
      <c r="B12" s="21"/>
      <c r="BE12" s="18" t="s">
        <v>4</v>
      </c>
    </row>
    <row r="13" spans="1:60" s="1" customFormat="1" ht="12" customHeight="1" x14ac:dyDescent="0.2">
      <c r="B13" s="21"/>
      <c r="D13" s="26" t="s">
        <v>24</v>
      </c>
      <c r="AK13" s="26" t="s">
        <v>20</v>
      </c>
      <c r="AN13" s="24" t="s">
        <v>1</v>
      </c>
      <c r="BE13" s="18" t="s">
        <v>4</v>
      </c>
    </row>
    <row r="14" spans="1:60" ht="12.75" x14ac:dyDescent="0.2">
      <c r="B14" s="21"/>
      <c r="E14" s="24"/>
      <c r="AK14" s="26" t="s">
        <v>23</v>
      </c>
      <c r="AN14" s="24" t="s">
        <v>1</v>
      </c>
      <c r="BE14" s="18" t="s">
        <v>4</v>
      </c>
    </row>
    <row r="15" spans="1:60" s="1" customFormat="1" ht="6.95" customHeight="1" x14ac:dyDescent="0.2">
      <c r="B15" s="21"/>
      <c r="BE15" s="18" t="s">
        <v>2</v>
      </c>
    </row>
    <row r="16" spans="1:60" s="1" customFormat="1" ht="12" customHeight="1" x14ac:dyDescent="0.2">
      <c r="B16" s="21"/>
      <c r="D16" s="26" t="s">
        <v>26</v>
      </c>
      <c r="AK16" s="26" t="s">
        <v>20</v>
      </c>
      <c r="AN16" s="24"/>
      <c r="BE16" s="18" t="s">
        <v>2</v>
      </c>
    </row>
    <row r="17" spans="1:57" s="1" customFormat="1" ht="18.399999999999999" customHeight="1" x14ac:dyDescent="0.2">
      <c r="B17" s="21"/>
      <c r="E17" s="24"/>
      <c r="AK17" s="26" t="s">
        <v>23</v>
      </c>
      <c r="AN17" s="24"/>
      <c r="BE17" s="18" t="s">
        <v>27</v>
      </c>
    </row>
    <row r="18" spans="1:57" s="1" customFormat="1" ht="6.95" customHeight="1" x14ac:dyDescent="0.2">
      <c r="B18" s="21"/>
      <c r="BE18" s="18" t="s">
        <v>4</v>
      </c>
    </row>
    <row r="19" spans="1:57" s="1" customFormat="1" ht="12" customHeight="1" x14ac:dyDescent="0.2">
      <c r="B19" s="21"/>
      <c r="D19" s="26" t="s">
        <v>28</v>
      </c>
      <c r="AK19" s="26" t="s">
        <v>20</v>
      </c>
      <c r="AN19" s="24" t="s">
        <v>1</v>
      </c>
      <c r="BE19" s="18" t="s">
        <v>4</v>
      </c>
    </row>
    <row r="20" spans="1:57" s="1" customFormat="1" ht="18.399999999999999" customHeight="1" x14ac:dyDescent="0.2">
      <c r="B20" s="21"/>
      <c r="E20" s="24" t="s">
        <v>29</v>
      </c>
      <c r="AK20" s="26" t="s">
        <v>23</v>
      </c>
      <c r="AN20" s="24" t="s">
        <v>1</v>
      </c>
      <c r="BE20" s="18" t="s">
        <v>27</v>
      </c>
    </row>
    <row r="21" spans="1:57" s="1" customFormat="1" ht="6.95" customHeight="1" x14ac:dyDescent="0.2">
      <c r="B21" s="21"/>
    </row>
    <row r="22" spans="1:57" s="1" customFormat="1" ht="12" customHeight="1" x14ac:dyDescent="0.2">
      <c r="B22" s="21"/>
      <c r="D22" s="26" t="s">
        <v>30</v>
      </c>
    </row>
    <row r="23" spans="1:57" s="1" customFormat="1" ht="16.5" customHeight="1" x14ac:dyDescent="0.2">
      <c r="B23" s="21"/>
      <c r="E23" s="277" t="s">
        <v>1</v>
      </c>
      <c r="F23" s="277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277"/>
    </row>
    <row r="24" spans="1:57" s="1" customFormat="1" ht="6.95" customHeight="1" x14ac:dyDescent="0.2">
      <c r="B24" s="21"/>
    </row>
    <row r="25" spans="1:57" s="1" customFormat="1" ht="6.95" customHeight="1" x14ac:dyDescent="0.2">
      <c r="B25" s="21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</row>
    <row r="26" spans="1:57" s="1" customFormat="1" ht="14.45" customHeight="1" x14ac:dyDescent="0.2">
      <c r="B26" s="21"/>
      <c r="D26" s="29" t="s">
        <v>31</v>
      </c>
      <c r="AK26" s="278"/>
      <c r="AL26" s="275"/>
      <c r="AM26" s="275"/>
      <c r="AN26" s="275"/>
      <c r="AO26" s="275"/>
    </row>
    <row r="27" spans="1:57" s="1" customFormat="1" ht="14.45" customHeight="1" x14ac:dyDescent="0.2">
      <c r="B27" s="21"/>
      <c r="D27" s="29" t="s">
        <v>32</v>
      </c>
      <c r="AK27" s="278"/>
      <c r="AL27" s="278"/>
      <c r="AM27" s="278"/>
      <c r="AN27" s="278"/>
      <c r="AO27" s="278"/>
    </row>
    <row r="28" spans="1:57" s="2" customFormat="1" ht="6.95" customHeight="1" x14ac:dyDescent="0.2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</row>
    <row r="29" spans="1:57" s="2" customFormat="1" ht="25.9" customHeight="1" x14ac:dyDescent="0.2">
      <c r="A29" s="31"/>
      <c r="B29" s="32"/>
      <c r="C29" s="31"/>
      <c r="D29" s="33" t="s">
        <v>33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279"/>
      <c r="AL29" s="280"/>
      <c r="AM29" s="280"/>
      <c r="AN29" s="280"/>
      <c r="AO29" s="280"/>
      <c r="AP29" s="31"/>
      <c r="AQ29" s="31"/>
    </row>
    <row r="30" spans="1:57" s="2" customFormat="1" ht="6.95" customHeight="1" x14ac:dyDescent="0.2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</row>
    <row r="31" spans="1:57" s="2" customFormat="1" ht="12.75" x14ac:dyDescent="0.2">
      <c r="A31" s="31"/>
      <c r="B31" s="32"/>
      <c r="C31" s="31"/>
      <c r="D31" s="31"/>
      <c r="E31" s="31"/>
      <c r="F31" s="31"/>
      <c r="G31" s="31"/>
      <c r="H31" s="31"/>
      <c r="I31" s="31"/>
      <c r="J31" s="31"/>
      <c r="K31" s="31"/>
      <c r="L31" s="281" t="s">
        <v>34</v>
      </c>
      <c r="M31" s="281"/>
      <c r="N31" s="281"/>
      <c r="O31" s="281"/>
      <c r="P31" s="281"/>
      <c r="Q31" s="31"/>
      <c r="R31" s="31"/>
      <c r="S31" s="31"/>
      <c r="T31" s="31"/>
      <c r="U31" s="31"/>
      <c r="V31" s="31"/>
      <c r="W31" s="281" t="s">
        <v>35</v>
      </c>
      <c r="X31" s="281"/>
      <c r="Y31" s="281"/>
      <c r="Z31" s="281"/>
      <c r="AA31" s="281"/>
      <c r="AB31" s="281"/>
      <c r="AC31" s="281"/>
      <c r="AD31" s="281"/>
      <c r="AE31" s="281"/>
      <c r="AF31" s="31"/>
      <c r="AG31" s="31"/>
      <c r="AH31" s="31"/>
      <c r="AI31" s="31"/>
      <c r="AJ31" s="31"/>
      <c r="AK31" s="281" t="s">
        <v>36</v>
      </c>
      <c r="AL31" s="281"/>
      <c r="AM31" s="281"/>
      <c r="AN31" s="281"/>
      <c r="AO31" s="281"/>
      <c r="AP31" s="31"/>
      <c r="AQ31" s="31"/>
    </row>
    <row r="32" spans="1:57" s="3" customFormat="1" ht="14.45" customHeight="1" x14ac:dyDescent="0.2">
      <c r="B32" s="36"/>
      <c r="D32" s="26" t="s">
        <v>37</v>
      </c>
      <c r="F32" s="26" t="s">
        <v>38</v>
      </c>
      <c r="L32" s="267">
        <v>0.2</v>
      </c>
      <c r="M32" s="268"/>
      <c r="N32" s="268"/>
      <c r="O32" s="268"/>
      <c r="P32" s="268"/>
      <c r="W32" s="269"/>
      <c r="X32" s="268"/>
      <c r="Y32" s="268"/>
      <c r="Z32" s="268"/>
      <c r="AA32" s="268"/>
      <c r="AB32" s="268"/>
      <c r="AC32" s="268"/>
      <c r="AD32" s="268"/>
      <c r="AE32" s="268"/>
      <c r="AK32" s="269"/>
      <c r="AL32" s="268"/>
      <c r="AM32" s="268"/>
      <c r="AN32" s="268"/>
      <c r="AO32" s="268"/>
    </row>
    <row r="33" spans="1:43" s="3" customFormat="1" ht="14.45" customHeight="1" x14ac:dyDescent="0.2">
      <c r="B33" s="36"/>
      <c r="F33" s="26" t="s">
        <v>39</v>
      </c>
      <c r="L33" s="267">
        <v>0.2</v>
      </c>
      <c r="M33" s="268"/>
      <c r="N33" s="268"/>
      <c r="O33" s="268"/>
      <c r="P33" s="268"/>
      <c r="W33" s="269"/>
      <c r="X33" s="268"/>
      <c r="Y33" s="268"/>
      <c r="Z33" s="268"/>
      <c r="AA33" s="268"/>
      <c r="AB33" s="268"/>
      <c r="AC33" s="268"/>
      <c r="AD33" s="268"/>
      <c r="AE33" s="268"/>
      <c r="AK33" s="269"/>
      <c r="AL33" s="268"/>
      <c r="AM33" s="268"/>
      <c r="AN33" s="268"/>
      <c r="AO33" s="268"/>
    </row>
    <row r="34" spans="1:43" s="3" customFormat="1" ht="14.45" hidden="1" customHeight="1" x14ac:dyDescent="0.2">
      <c r="B34" s="36"/>
      <c r="F34" s="26" t="s">
        <v>40</v>
      </c>
      <c r="L34" s="267">
        <v>0.2</v>
      </c>
      <c r="M34" s="268"/>
      <c r="N34" s="268"/>
      <c r="O34" s="268"/>
      <c r="P34" s="268"/>
      <c r="W34" s="269"/>
      <c r="X34" s="268"/>
      <c r="Y34" s="268"/>
      <c r="Z34" s="268"/>
      <c r="AA34" s="268"/>
      <c r="AB34" s="268"/>
      <c r="AC34" s="268"/>
      <c r="AD34" s="268"/>
      <c r="AE34" s="268"/>
      <c r="AK34" s="269">
        <v>0</v>
      </c>
      <c r="AL34" s="268"/>
      <c r="AM34" s="268"/>
      <c r="AN34" s="268"/>
      <c r="AO34" s="268"/>
    </row>
    <row r="35" spans="1:43" s="3" customFormat="1" ht="14.45" hidden="1" customHeight="1" x14ac:dyDescent="0.2">
      <c r="B35" s="36"/>
      <c r="F35" s="26" t="s">
        <v>41</v>
      </c>
      <c r="L35" s="267">
        <v>0.2</v>
      </c>
      <c r="M35" s="268"/>
      <c r="N35" s="268"/>
      <c r="O35" s="268"/>
      <c r="P35" s="268"/>
      <c r="W35" s="269"/>
      <c r="X35" s="268"/>
      <c r="Y35" s="268"/>
      <c r="Z35" s="268"/>
      <c r="AA35" s="268"/>
      <c r="AB35" s="268"/>
      <c r="AC35" s="268"/>
      <c r="AD35" s="268"/>
      <c r="AE35" s="268"/>
      <c r="AK35" s="269">
        <v>0</v>
      </c>
      <c r="AL35" s="268"/>
      <c r="AM35" s="268"/>
      <c r="AN35" s="268"/>
      <c r="AO35" s="268"/>
    </row>
    <row r="36" spans="1:43" s="3" customFormat="1" ht="14.45" hidden="1" customHeight="1" x14ac:dyDescent="0.2">
      <c r="B36" s="36"/>
      <c r="F36" s="26" t="s">
        <v>42</v>
      </c>
      <c r="L36" s="267">
        <v>0</v>
      </c>
      <c r="M36" s="268"/>
      <c r="N36" s="268"/>
      <c r="O36" s="268"/>
      <c r="P36" s="268"/>
      <c r="W36" s="269"/>
      <c r="X36" s="268"/>
      <c r="Y36" s="268"/>
      <c r="Z36" s="268"/>
      <c r="AA36" s="268"/>
      <c r="AB36" s="268"/>
      <c r="AC36" s="268"/>
      <c r="AD36" s="268"/>
      <c r="AE36" s="268"/>
      <c r="AK36" s="269">
        <v>0</v>
      </c>
      <c r="AL36" s="268"/>
      <c r="AM36" s="268"/>
      <c r="AN36" s="268"/>
      <c r="AO36" s="268"/>
    </row>
    <row r="37" spans="1:43" s="2" customFormat="1" ht="6.95" customHeight="1" x14ac:dyDescent="0.2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</row>
    <row r="38" spans="1:43" s="2" customFormat="1" ht="25.9" customHeight="1" x14ac:dyDescent="0.2">
      <c r="A38" s="31"/>
      <c r="B38" s="32"/>
      <c r="C38" s="37"/>
      <c r="D38" s="38" t="s">
        <v>43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0" t="s">
        <v>44</v>
      </c>
      <c r="U38" s="39"/>
      <c r="V38" s="39"/>
      <c r="W38" s="39"/>
      <c r="X38" s="273" t="s">
        <v>45</v>
      </c>
      <c r="Y38" s="271"/>
      <c r="Z38" s="271"/>
      <c r="AA38" s="271"/>
      <c r="AB38" s="271"/>
      <c r="AC38" s="39"/>
      <c r="AD38" s="39"/>
      <c r="AE38" s="39"/>
      <c r="AF38" s="39"/>
      <c r="AG38" s="39"/>
      <c r="AH38" s="39"/>
      <c r="AI38" s="39"/>
      <c r="AJ38" s="39"/>
      <c r="AK38" s="270"/>
      <c r="AL38" s="271"/>
      <c r="AM38" s="271"/>
      <c r="AN38" s="271"/>
      <c r="AO38" s="272"/>
      <c r="AP38" s="37"/>
      <c r="AQ38" s="37"/>
    </row>
    <row r="39" spans="1:43" s="2" customFormat="1" ht="6.95" customHeight="1" x14ac:dyDescent="0.2">
      <c r="A39" s="31"/>
      <c r="B39" s="32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</row>
    <row r="40" spans="1:43" s="2" customFormat="1" ht="14.45" customHeight="1" x14ac:dyDescent="0.2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</row>
    <row r="41" spans="1:43" s="1" customFormat="1" ht="14.45" customHeight="1" x14ac:dyDescent="0.2">
      <c r="B41" s="21"/>
    </row>
    <row r="42" spans="1:43" s="1" customFormat="1" ht="14.45" customHeight="1" x14ac:dyDescent="0.2">
      <c r="B42" s="21"/>
    </row>
    <row r="43" spans="1:43" s="1" customFormat="1" ht="14.45" customHeight="1" x14ac:dyDescent="0.2">
      <c r="B43" s="21"/>
    </row>
    <row r="44" spans="1:43" s="1" customFormat="1" ht="14.45" customHeight="1" x14ac:dyDescent="0.2">
      <c r="B44" s="21"/>
    </row>
    <row r="45" spans="1:43" s="1" customFormat="1" ht="14.45" customHeight="1" x14ac:dyDescent="0.2">
      <c r="B45" s="21"/>
    </row>
    <row r="46" spans="1:43" s="1" customFormat="1" ht="14.45" customHeight="1" x14ac:dyDescent="0.2">
      <c r="B46" s="21"/>
    </row>
    <row r="47" spans="1:43" s="1" customFormat="1" ht="14.45" customHeight="1" x14ac:dyDescent="0.2">
      <c r="B47" s="21"/>
    </row>
    <row r="48" spans="1:43" s="1" customFormat="1" ht="14.45" customHeight="1" x14ac:dyDescent="0.2">
      <c r="B48" s="21"/>
    </row>
    <row r="49" spans="1:43" s="2" customFormat="1" ht="14.45" customHeight="1" x14ac:dyDescent="0.2">
      <c r="B49" s="41"/>
      <c r="D49" s="42" t="s">
        <v>46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47</v>
      </c>
      <c r="AI49" s="43"/>
      <c r="AJ49" s="43"/>
      <c r="AK49" s="43"/>
      <c r="AL49" s="43"/>
      <c r="AM49" s="43"/>
      <c r="AN49" s="43"/>
      <c r="AO49" s="43"/>
    </row>
    <row r="50" spans="1:43" x14ac:dyDescent="0.2">
      <c r="B50" s="21"/>
    </row>
    <row r="51" spans="1:43" x14ac:dyDescent="0.2">
      <c r="B51" s="21"/>
    </row>
    <row r="52" spans="1:43" x14ac:dyDescent="0.2">
      <c r="B52" s="21"/>
    </row>
    <row r="53" spans="1:43" x14ac:dyDescent="0.2">
      <c r="B53" s="21"/>
    </row>
    <row r="54" spans="1:43" x14ac:dyDescent="0.2">
      <c r="B54" s="21"/>
    </row>
    <row r="55" spans="1:43" x14ac:dyDescent="0.2">
      <c r="B55" s="21"/>
    </row>
    <row r="56" spans="1:43" x14ac:dyDescent="0.2">
      <c r="B56" s="21"/>
    </row>
    <row r="57" spans="1:43" x14ac:dyDescent="0.2">
      <c r="B57" s="21"/>
    </row>
    <row r="58" spans="1:43" x14ac:dyDescent="0.2">
      <c r="B58" s="21"/>
    </row>
    <row r="59" spans="1:43" x14ac:dyDescent="0.2">
      <c r="B59" s="21"/>
    </row>
    <row r="60" spans="1:43" s="2" customFormat="1" ht="12.75" x14ac:dyDescent="0.2">
      <c r="A60" s="31"/>
      <c r="B60" s="32"/>
      <c r="C60" s="31"/>
      <c r="D60" s="44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4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4" t="s">
        <v>48</v>
      </c>
      <c r="AI60" s="34"/>
      <c r="AJ60" s="34"/>
      <c r="AK60" s="34"/>
      <c r="AL60" s="34"/>
      <c r="AM60" s="44" t="s">
        <v>49</v>
      </c>
      <c r="AN60" s="34"/>
      <c r="AO60" s="34"/>
      <c r="AP60" s="31"/>
      <c r="AQ60" s="31"/>
    </row>
    <row r="61" spans="1:43" x14ac:dyDescent="0.2">
      <c r="B61" s="21"/>
    </row>
    <row r="62" spans="1:43" x14ac:dyDescent="0.2">
      <c r="B62" s="21"/>
    </row>
    <row r="63" spans="1:43" x14ac:dyDescent="0.2">
      <c r="B63" s="21"/>
    </row>
    <row r="64" spans="1:43" s="2" customFormat="1" ht="12.75" x14ac:dyDescent="0.2">
      <c r="A64" s="31"/>
      <c r="B64" s="32"/>
      <c r="C64" s="31"/>
      <c r="D64" s="42" t="s">
        <v>50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2" t="s">
        <v>51</v>
      </c>
      <c r="AI64" s="45"/>
      <c r="AJ64" s="45"/>
      <c r="AK64" s="45"/>
      <c r="AL64" s="45"/>
      <c r="AM64" s="45"/>
      <c r="AN64" s="45"/>
      <c r="AO64" s="45"/>
      <c r="AP64" s="31"/>
      <c r="AQ64" s="31"/>
    </row>
    <row r="65" spans="1:43" x14ac:dyDescent="0.2">
      <c r="B65" s="21"/>
    </row>
    <row r="66" spans="1:43" x14ac:dyDescent="0.2">
      <c r="B66" s="21"/>
    </row>
    <row r="67" spans="1:43" x14ac:dyDescent="0.2">
      <c r="B67" s="21"/>
    </row>
    <row r="68" spans="1:43" x14ac:dyDescent="0.2">
      <c r="B68" s="21"/>
    </row>
    <row r="69" spans="1:43" x14ac:dyDescent="0.2">
      <c r="B69" s="21"/>
    </row>
    <row r="70" spans="1:43" x14ac:dyDescent="0.2">
      <c r="B70" s="21"/>
    </row>
    <row r="71" spans="1:43" x14ac:dyDescent="0.2">
      <c r="B71" s="21"/>
    </row>
    <row r="72" spans="1:43" x14ac:dyDescent="0.2">
      <c r="B72" s="21"/>
    </row>
    <row r="73" spans="1:43" x14ac:dyDescent="0.2">
      <c r="B73" s="21"/>
    </row>
    <row r="74" spans="1:43" x14ac:dyDescent="0.2">
      <c r="B74" s="21"/>
    </row>
    <row r="75" spans="1:43" s="2" customFormat="1" ht="12.75" x14ac:dyDescent="0.2">
      <c r="A75" s="31"/>
      <c r="B75" s="32"/>
      <c r="C75" s="31"/>
      <c r="D75" s="44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4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4" t="s">
        <v>48</v>
      </c>
      <c r="AI75" s="34"/>
      <c r="AJ75" s="34"/>
      <c r="AK75" s="34"/>
      <c r="AL75" s="34"/>
      <c r="AM75" s="44" t="s">
        <v>49</v>
      </c>
      <c r="AN75" s="34"/>
      <c r="AO75" s="34"/>
      <c r="AP75" s="31"/>
      <c r="AQ75" s="31"/>
    </row>
    <row r="76" spans="1:43" s="2" customFormat="1" x14ac:dyDescent="0.2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</row>
    <row r="77" spans="1:43" s="2" customFormat="1" ht="6.9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</row>
    <row r="81" spans="1:77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</row>
    <row r="82" spans="1:77" s="2" customFormat="1" ht="24.95" customHeight="1" x14ac:dyDescent="0.2">
      <c r="A82" s="31"/>
      <c r="B82" s="32"/>
      <c r="C82" s="22" t="s">
        <v>52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</row>
    <row r="83" spans="1:77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</row>
    <row r="84" spans="1:77" s="4" customFormat="1" ht="12" customHeight="1" x14ac:dyDescent="0.2">
      <c r="B84" s="50"/>
      <c r="C84" s="26" t="s">
        <v>8</v>
      </c>
      <c r="L84" s="4" t="str">
        <f>K5</f>
        <v>1815</v>
      </c>
    </row>
    <row r="85" spans="1:77" s="5" customFormat="1" ht="36.950000000000003" customHeight="1" x14ac:dyDescent="0.2">
      <c r="B85" s="51"/>
      <c r="C85" s="52" t="s">
        <v>10</v>
      </c>
      <c r="L85" s="283" t="str">
        <f>K6</f>
        <v>Dunajská Streda OR PZ,  rekonštrukcia a modernizácia objektu</v>
      </c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  <c r="AA85" s="284"/>
      <c r="AB85" s="284"/>
      <c r="AC85" s="284"/>
      <c r="AD85" s="284"/>
      <c r="AE85" s="284"/>
      <c r="AF85" s="284"/>
      <c r="AG85" s="284"/>
      <c r="AH85" s="284"/>
      <c r="AI85" s="284"/>
      <c r="AJ85" s="284"/>
      <c r="AK85" s="284"/>
      <c r="AL85" s="284"/>
      <c r="AM85" s="284"/>
      <c r="AN85" s="284"/>
      <c r="AO85" s="284"/>
    </row>
    <row r="86" spans="1:77" s="2" customFormat="1" ht="6.95" customHeight="1" x14ac:dyDescent="0.2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</row>
    <row r="87" spans="1:77" s="2" customFormat="1" ht="12" customHeight="1" x14ac:dyDescent="0.2">
      <c r="A87" s="31"/>
      <c r="B87" s="32"/>
      <c r="C87" s="26" t="s">
        <v>16</v>
      </c>
      <c r="D87" s="31"/>
      <c r="E87" s="31"/>
      <c r="F87" s="31"/>
      <c r="G87" s="31"/>
      <c r="H87" s="31"/>
      <c r="I87" s="31"/>
      <c r="J87" s="31"/>
      <c r="K87" s="31"/>
      <c r="L87" s="53" t="str">
        <f>IF(K8="","",K8)</f>
        <v>Dunajská Streda, Muzejná 231/6,  parc.č. 2421/8; 1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18</v>
      </c>
      <c r="AJ87" s="31"/>
      <c r="AK87" s="31"/>
      <c r="AL87" s="31"/>
      <c r="AM87" s="263" t="str">
        <f>IF(AN8= "","",AN8)</f>
        <v/>
      </c>
      <c r="AN87" s="263"/>
      <c r="AO87" s="31"/>
      <c r="AP87" s="31"/>
      <c r="AQ87" s="31"/>
    </row>
    <row r="88" spans="1:77" s="2" customFormat="1" ht="6.95" customHeight="1" x14ac:dyDescent="0.2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</row>
    <row r="89" spans="1:77" s="2" customFormat="1" ht="25.7" customHeight="1" x14ac:dyDescent="0.2">
      <c r="A89" s="31"/>
      <c r="B89" s="32"/>
      <c r="C89" s="26" t="s">
        <v>19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Ministerstvo vnútra SR, Pribinova 2,  Bratislava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26</v>
      </c>
      <c r="AJ89" s="31"/>
      <c r="AK89" s="31"/>
      <c r="AL89" s="31"/>
      <c r="AM89" s="264" t="str">
        <f>IF(E17="","",E17)</f>
        <v/>
      </c>
      <c r="AN89" s="265"/>
      <c r="AO89" s="265"/>
      <c r="AP89" s="265"/>
      <c r="AQ89" s="31"/>
    </row>
    <row r="90" spans="1:77" s="2" customFormat="1" ht="15.2" customHeight="1" x14ac:dyDescent="0.2">
      <c r="A90" s="31"/>
      <c r="B90" s="32"/>
      <c r="C90" s="26" t="s">
        <v>24</v>
      </c>
      <c r="D90" s="31"/>
      <c r="E90" s="31"/>
      <c r="F90" s="31"/>
      <c r="G90" s="31"/>
      <c r="H90" s="31"/>
      <c r="I90" s="31"/>
      <c r="J90" s="31"/>
      <c r="K90" s="31"/>
      <c r="L90" s="4" t="str">
        <f>IF(E14="","",E14)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28</v>
      </c>
      <c r="AJ90" s="31"/>
      <c r="AK90" s="31"/>
      <c r="AL90" s="31"/>
      <c r="AM90" s="264" t="str">
        <f>IF(E20="","",E20)</f>
        <v xml:space="preserve"> </v>
      </c>
      <c r="AN90" s="265"/>
      <c r="AO90" s="265"/>
      <c r="AP90" s="265"/>
      <c r="AQ90" s="31"/>
    </row>
    <row r="91" spans="1:77" s="2" customFormat="1" ht="10.9" customHeight="1" x14ac:dyDescent="0.2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</row>
    <row r="92" spans="1:77" s="2" customFormat="1" ht="29.25" customHeight="1" x14ac:dyDescent="0.2">
      <c r="A92" s="31"/>
      <c r="B92" s="32"/>
      <c r="C92" s="289" t="s">
        <v>53</v>
      </c>
      <c r="D92" s="260"/>
      <c r="E92" s="260"/>
      <c r="F92" s="260"/>
      <c r="G92" s="260"/>
      <c r="H92" s="56"/>
      <c r="I92" s="287" t="s">
        <v>54</v>
      </c>
      <c r="J92" s="260"/>
      <c r="K92" s="260"/>
      <c r="L92" s="260"/>
      <c r="M92" s="260"/>
      <c r="N92" s="260"/>
      <c r="O92" s="260"/>
      <c r="P92" s="260"/>
      <c r="Q92" s="260"/>
      <c r="R92" s="260"/>
      <c r="S92" s="260"/>
      <c r="T92" s="260"/>
      <c r="U92" s="260"/>
      <c r="V92" s="260"/>
      <c r="W92" s="260"/>
      <c r="X92" s="260"/>
      <c r="Y92" s="260"/>
      <c r="Z92" s="260"/>
      <c r="AA92" s="260"/>
      <c r="AB92" s="260"/>
      <c r="AC92" s="260"/>
      <c r="AD92" s="260"/>
      <c r="AE92" s="260"/>
      <c r="AF92" s="260"/>
      <c r="AG92" s="259" t="s">
        <v>55</v>
      </c>
      <c r="AH92" s="260"/>
      <c r="AI92" s="260"/>
      <c r="AJ92" s="260"/>
      <c r="AK92" s="260"/>
      <c r="AL92" s="260"/>
      <c r="AM92" s="260"/>
      <c r="AN92" s="287" t="s">
        <v>56</v>
      </c>
      <c r="AO92" s="260"/>
      <c r="AP92" s="288"/>
      <c r="AQ92" s="57" t="s">
        <v>57</v>
      </c>
    </row>
    <row r="93" spans="1:77" s="2" customFormat="1" ht="10.9" customHeight="1" x14ac:dyDescent="0.2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</row>
    <row r="94" spans="1:77" s="6" customFormat="1" ht="32.450000000000003" customHeight="1" x14ac:dyDescent="0.2">
      <c r="B94" s="63"/>
      <c r="C94" s="64" t="s">
        <v>58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85"/>
      <c r="AH94" s="285"/>
      <c r="AI94" s="285"/>
      <c r="AJ94" s="285"/>
      <c r="AK94" s="285"/>
      <c r="AL94" s="285"/>
      <c r="AM94" s="285"/>
      <c r="AN94" s="257"/>
      <c r="AO94" s="257"/>
      <c r="AP94" s="257"/>
      <c r="AQ94" s="67" t="s">
        <v>1</v>
      </c>
      <c r="BE94" s="68" t="s">
        <v>59</v>
      </c>
      <c r="BF94" s="68" t="s">
        <v>60</v>
      </c>
      <c r="BG94" s="69" t="s">
        <v>61</v>
      </c>
      <c r="BH94" s="68" t="s">
        <v>62</v>
      </c>
      <c r="BI94" s="68" t="s">
        <v>3</v>
      </c>
      <c r="BJ94" s="68" t="s">
        <v>63</v>
      </c>
      <c r="BX94" s="68" t="s">
        <v>13</v>
      </c>
    </row>
    <row r="95" spans="1:77" s="7" customFormat="1" ht="24.75" customHeight="1" x14ac:dyDescent="0.2">
      <c r="B95" s="70"/>
      <c r="C95" s="71"/>
      <c r="D95" s="290" t="s">
        <v>64</v>
      </c>
      <c r="E95" s="290"/>
      <c r="F95" s="290"/>
      <c r="G95" s="290"/>
      <c r="H95" s="290"/>
      <c r="I95" s="72"/>
      <c r="J95" s="290" t="s">
        <v>65</v>
      </c>
      <c r="K95" s="290"/>
      <c r="L95" s="290"/>
      <c r="M95" s="290"/>
      <c r="N95" s="290"/>
      <c r="O95" s="290"/>
      <c r="P95" s="290"/>
      <c r="Q95" s="290"/>
      <c r="R95" s="290"/>
      <c r="S95" s="290"/>
      <c r="T95" s="290"/>
      <c r="U95" s="290"/>
      <c r="V95" s="290"/>
      <c r="W95" s="290"/>
      <c r="X95" s="290"/>
      <c r="Y95" s="290"/>
      <c r="Z95" s="290"/>
      <c r="AA95" s="290"/>
      <c r="AB95" s="290"/>
      <c r="AC95" s="290"/>
      <c r="AD95" s="290"/>
      <c r="AE95" s="290"/>
      <c r="AF95" s="290"/>
      <c r="AG95" s="261"/>
      <c r="AH95" s="262"/>
      <c r="AI95" s="262"/>
      <c r="AJ95" s="262"/>
      <c r="AK95" s="262"/>
      <c r="AL95" s="262"/>
      <c r="AM95" s="262"/>
      <c r="AN95" s="286"/>
      <c r="AO95" s="262"/>
      <c r="AP95" s="262"/>
      <c r="AQ95" s="73" t="s">
        <v>66</v>
      </c>
      <c r="BE95" s="74" t="s">
        <v>59</v>
      </c>
      <c r="BF95" s="74" t="s">
        <v>67</v>
      </c>
      <c r="BG95" s="74" t="s">
        <v>61</v>
      </c>
      <c r="BH95" s="74" t="s">
        <v>62</v>
      </c>
      <c r="BI95" s="74" t="s">
        <v>68</v>
      </c>
      <c r="BJ95" s="74" t="s">
        <v>3</v>
      </c>
      <c r="BX95" s="74" t="s">
        <v>13</v>
      </c>
      <c r="BY95" s="74" t="s">
        <v>60</v>
      </c>
    </row>
    <row r="96" spans="1:77" s="4" customFormat="1" ht="16.5" customHeight="1" x14ac:dyDescent="0.2">
      <c r="A96" s="75" t="s">
        <v>69</v>
      </c>
      <c r="B96" s="50"/>
      <c r="C96" s="10"/>
      <c r="D96" s="10"/>
      <c r="E96" s="282" t="s">
        <v>70</v>
      </c>
      <c r="F96" s="282"/>
      <c r="G96" s="282"/>
      <c r="H96" s="282"/>
      <c r="I96" s="282"/>
      <c r="J96" s="10"/>
      <c r="K96" s="282" t="s">
        <v>71</v>
      </c>
      <c r="L96" s="282"/>
      <c r="M96" s="282"/>
      <c r="N96" s="282"/>
      <c r="O96" s="282"/>
      <c r="P96" s="282"/>
      <c r="Q96" s="282"/>
      <c r="R96" s="282"/>
      <c r="S96" s="282"/>
      <c r="T96" s="282"/>
      <c r="U96" s="282"/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55"/>
      <c r="AH96" s="256"/>
      <c r="AI96" s="256"/>
      <c r="AJ96" s="256"/>
      <c r="AK96" s="256"/>
      <c r="AL96" s="256"/>
      <c r="AM96" s="256"/>
      <c r="AN96" s="255"/>
      <c r="AO96" s="256"/>
      <c r="AP96" s="256"/>
      <c r="AQ96" s="76" t="s">
        <v>72</v>
      </c>
      <c r="BF96" s="24" t="s">
        <v>73</v>
      </c>
      <c r="BH96" s="24" t="s">
        <v>62</v>
      </c>
      <c r="BI96" s="24" t="s">
        <v>74</v>
      </c>
      <c r="BJ96" s="24" t="s">
        <v>68</v>
      </c>
      <c r="BX96" s="24" t="s">
        <v>13</v>
      </c>
    </row>
    <row r="97" spans="1:76" s="4" customFormat="1" ht="16.5" customHeight="1" x14ac:dyDescent="0.2">
      <c r="A97" s="75" t="s">
        <v>69</v>
      </c>
      <c r="B97" s="50"/>
      <c r="C97" s="10"/>
      <c r="D97" s="10"/>
      <c r="E97" s="282" t="s">
        <v>75</v>
      </c>
      <c r="F97" s="282"/>
      <c r="G97" s="282"/>
      <c r="H97" s="282"/>
      <c r="I97" s="282"/>
      <c r="J97" s="10"/>
      <c r="K97" s="282" t="s">
        <v>76</v>
      </c>
      <c r="L97" s="282"/>
      <c r="M97" s="282"/>
      <c r="N97" s="282"/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55"/>
      <c r="AH97" s="256"/>
      <c r="AI97" s="256"/>
      <c r="AJ97" s="256"/>
      <c r="AK97" s="256"/>
      <c r="AL97" s="256"/>
      <c r="AM97" s="256"/>
      <c r="AN97" s="255"/>
      <c r="AO97" s="256"/>
      <c r="AP97" s="256"/>
      <c r="AQ97" s="76" t="s">
        <v>72</v>
      </c>
      <c r="BF97" s="24" t="s">
        <v>73</v>
      </c>
      <c r="BH97" s="24" t="s">
        <v>62</v>
      </c>
      <c r="BI97" s="24" t="s">
        <v>77</v>
      </c>
      <c r="BJ97" s="24" t="s">
        <v>68</v>
      </c>
      <c r="BX97" s="24" t="s">
        <v>13</v>
      </c>
    </row>
    <row r="98" spans="1:76" s="4" customFormat="1" ht="16.5" customHeight="1" x14ac:dyDescent="0.2">
      <c r="A98" s="75" t="s">
        <v>69</v>
      </c>
      <c r="B98" s="50"/>
      <c r="C98" s="10"/>
      <c r="D98" s="10"/>
      <c r="E98" s="282" t="s">
        <v>78</v>
      </c>
      <c r="F98" s="282"/>
      <c r="G98" s="282"/>
      <c r="H98" s="282"/>
      <c r="I98" s="282"/>
      <c r="J98" s="10"/>
      <c r="K98" s="282" t="s">
        <v>79</v>
      </c>
      <c r="L98" s="282"/>
      <c r="M98" s="282"/>
      <c r="N98" s="282"/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55"/>
      <c r="AH98" s="256"/>
      <c r="AI98" s="256"/>
      <c r="AJ98" s="256"/>
      <c r="AK98" s="256"/>
      <c r="AL98" s="256"/>
      <c r="AM98" s="256"/>
      <c r="AN98" s="255"/>
      <c r="AO98" s="256"/>
      <c r="AP98" s="256"/>
      <c r="AQ98" s="76" t="s">
        <v>72</v>
      </c>
      <c r="BF98" s="24" t="s">
        <v>73</v>
      </c>
      <c r="BH98" s="24" t="s">
        <v>62</v>
      </c>
      <c r="BI98" s="24" t="s">
        <v>80</v>
      </c>
      <c r="BJ98" s="24" t="s">
        <v>68</v>
      </c>
      <c r="BX98" s="24" t="s">
        <v>13</v>
      </c>
    </row>
    <row r="99" spans="1:76" s="4" customFormat="1" ht="16.5" customHeight="1" x14ac:dyDescent="0.2">
      <c r="B99" s="50"/>
      <c r="C99" s="10"/>
      <c r="D99" s="10"/>
      <c r="E99" s="282" t="s">
        <v>59</v>
      </c>
      <c r="F99" s="282"/>
      <c r="G99" s="282"/>
      <c r="H99" s="282"/>
      <c r="I99" s="282"/>
      <c r="J99" s="10"/>
      <c r="K99" s="282" t="s">
        <v>81</v>
      </c>
      <c r="L99" s="282"/>
      <c r="M99" s="282"/>
      <c r="N99" s="282"/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66"/>
      <c r="AH99" s="256"/>
      <c r="AI99" s="256"/>
      <c r="AJ99" s="256"/>
      <c r="AK99" s="256"/>
      <c r="AL99" s="256"/>
      <c r="AM99" s="256"/>
      <c r="AN99" s="255"/>
      <c r="AO99" s="256"/>
      <c r="AP99" s="256"/>
      <c r="AQ99" s="76" t="s">
        <v>72</v>
      </c>
      <c r="BE99" s="24" t="s">
        <v>59</v>
      </c>
      <c r="BF99" s="24" t="s">
        <v>73</v>
      </c>
      <c r="BG99" s="24" t="s">
        <v>61</v>
      </c>
      <c r="BH99" s="24" t="s">
        <v>62</v>
      </c>
      <c r="BI99" s="24" t="s">
        <v>82</v>
      </c>
      <c r="BJ99" s="24" t="s">
        <v>68</v>
      </c>
      <c r="BX99" s="24" t="s">
        <v>13</v>
      </c>
    </row>
    <row r="100" spans="1:76" s="4" customFormat="1" ht="16.5" customHeight="1" x14ac:dyDescent="0.2">
      <c r="A100" s="75" t="s">
        <v>69</v>
      </c>
      <c r="B100" s="50"/>
      <c r="C100" s="10"/>
      <c r="D100" s="10"/>
      <c r="E100" s="10"/>
      <c r="F100" s="282" t="s">
        <v>83</v>
      </c>
      <c r="G100" s="282"/>
      <c r="H100" s="282"/>
      <c r="I100" s="282"/>
      <c r="J100" s="282"/>
      <c r="K100" s="10"/>
      <c r="L100" s="282" t="s">
        <v>84</v>
      </c>
      <c r="M100" s="282"/>
      <c r="N100" s="282"/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55"/>
      <c r="AH100" s="256"/>
      <c r="AI100" s="256"/>
      <c r="AJ100" s="256"/>
      <c r="AK100" s="256"/>
      <c r="AL100" s="256"/>
      <c r="AM100" s="256"/>
      <c r="AN100" s="255"/>
      <c r="AO100" s="256"/>
      <c r="AP100" s="256"/>
      <c r="AQ100" s="76" t="s">
        <v>72</v>
      </c>
      <c r="BF100" s="24" t="s">
        <v>85</v>
      </c>
      <c r="BH100" s="24" t="s">
        <v>62</v>
      </c>
      <c r="BI100" s="24" t="s">
        <v>86</v>
      </c>
      <c r="BJ100" s="24" t="s">
        <v>82</v>
      </c>
      <c r="BX100" s="24" t="s">
        <v>13</v>
      </c>
    </row>
    <row r="101" spans="1:76" s="4" customFormat="1" ht="16.5" customHeight="1" x14ac:dyDescent="0.2">
      <c r="A101" s="75" t="s">
        <v>69</v>
      </c>
      <c r="B101" s="50"/>
      <c r="C101" s="10"/>
      <c r="D101" s="10"/>
      <c r="E101" s="10"/>
      <c r="F101" s="282" t="s">
        <v>87</v>
      </c>
      <c r="G101" s="282"/>
      <c r="H101" s="282"/>
      <c r="I101" s="282"/>
      <c r="J101" s="282"/>
      <c r="K101" s="10"/>
      <c r="L101" s="282" t="s">
        <v>88</v>
      </c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55"/>
      <c r="AH101" s="256"/>
      <c r="AI101" s="256"/>
      <c r="AJ101" s="256"/>
      <c r="AK101" s="256"/>
      <c r="AL101" s="256"/>
      <c r="AM101" s="256"/>
      <c r="AN101" s="255"/>
      <c r="AO101" s="256"/>
      <c r="AP101" s="256"/>
      <c r="AQ101" s="76" t="s">
        <v>72</v>
      </c>
      <c r="BF101" s="24" t="s">
        <v>85</v>
      </c>
      <c r="BH101" s="24" t="s">
        <v>62</v>
      </c>
      <c r="BI101" s="24" t="s">
        <v>89</v>
      </c>
      <c r="BJ101" s="24" t="s">
        <v>82</v>
      </c>
      <c r="BX101" s="24" t="s">
        <v>13</v>
      </c>
    </row>
    <row r="102" spans="1:76" s="4" customFormat="1" ht="16.5" customHeight="1" x14ac:dyDescent="0.2">
      <c r="A102" s="75" t="s">
        <v>69</v>
      </c>
      <c r="B102" s="50"/>
      <c r="C102" s="10"/>
      <c r="D102" s="10"/>
      <c r="E102" s="10"/>
      <c r="F102" s="282" t="s">
        <v>90</v>
      </c>
      <c r="G102" s="282"/>
      <c r="H102" s="282"/>
      <c r="I102" s="282"/>
      <c r="J102" s="282"/>
      <c r="K102" s="10"/>
      <c r="L102" s="282" t="s">
        <v>91</v>
      </c>
      <c r="M102" s="282"/>
      <c r="N102" s="282"/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55"/>
      <c r="AH102" s="256"/>
      <c r="AI102" s="256"/>
      <c r="AJ102" s="256"/>
      <c r="AK102" s="256"/>
      <c r="AL102" s="256"/>
      <c r="AM102" s="256"/>
      <c r="AN102" s="255"/>
      <c r="AO102" s="256"/>
      <c r="AP102" s="256"/>
      <c r="AQ102" s="76" t="s">
        <v>72</v>
      </c>
      <c r="BF102" s="24" t="s">
        <v>85</v>
      </c>
      <c r="BH102" s="24" t="s">
        <v>62</v>
      </c>
      <c r="BI102" s="24" t="s">
        <v>92</v>
      </c>
      <c r="BJ102" s="24" t="s">
        <v>82</v>
      </c>
      <c r="BX102" s="24" t="s">
        <v>13</v>
      </c>
    </row>
    <row r="103" spans="1:76" s="4" customFormat="1" ht="16.5" customHeight="1" x14ac:dyDescent="0.2">
      <c r="A103" s="75" t="s">
        <v>69</v>
      </c>
      <c r="B103" s="50"/>
      <c r="C103" s="10"/>
      <c r="D103" s="10"/>
      <c r="E103" s="10"/>
      <c r="F103" s="282" t="s">
        <v>93</v>
      </c>
      <c r="G103" s="282"/>
      <c r="H103" s="282"/>
      <c r="I103" s="282"/>
      <c r="J103" s="282"/>
      <c r="K103" s="10"/>
      <c r="L103" s="282" t="s">
        <v>94</v>
      </c>
      <c r="M103" s="282"/>
      <c r="N103" s="282"/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55"/>
      <c r="AH103" s="256"/>
      <c r="AI103" s="256"/>
      <c r="AJ103" s="256"/>
      <c r="AK103" s="256"/>
      <c r="AL103" s="256"/>
      <c r="AM103" s="256"/>
      <c r="AN103" s="255"/>
      <c r="AO103" s="256"/>
      <c r="AP103" s="256"/>
      <c r="AQ103" s="76" t="s">
        <v>72</v>
      </c>
      <c r="BF103" s="24" t="s">
        <v>85</v>
      </c>
      <c r="BH103" s="24" t="s">
        <v>62</v>
      </c>
      <c r="BI103" s="24" t="s">
        <v>95</v>
      </c>
      <c r="BJ103" s="24" t="s">
        <v>82</v>
      </c>
      <c r="BX103" s="24" t="s">
        <v>13</v>
      </c>
    </row>
    <row r="104" spans="1:76" s="4" customFormat="1" ht="16.5" customHeight="1" x14ac:dyDescent="0.2">
      <c r="A104" s="75" t="s">
        <v>69</v>
      </c>
      <c r="B104" s="50"/>
      <c r="C104" s="10"/>
      <c r="D104" s="10"/>
      <c r="E104" s="10"/>
      <c r="F104" s="282" t="s">
        <v>96</v>
      </c>
      <c r="G104" s="282"/>
      <c r="H104" s="282"/>
      <c r="I104" s="282"/>
      <c r="J104" s="282"/>
      <c r="K104" s="10"/>
      <c r="L104" s="282" t="s">
        <v>97</v>
      </c>
      <c r="M104" s="282"/>
      <c r="N104" s="282"/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55"/>
      <c r="AH104" s="256"/>
      <c r="AI104" s="256"/>
      <c r="AJ104" s="256"/>
      <c r="AK104" s="256"/>
      <c r="AL104" s="256"/>
      <c r="AM104" s="256"/>
      <c r="AN104" s="255"/>
      <c r="AO104" s="256"/>
      <c r="AP104" s="256"/>
      <c r="AQ104" s="76" t="s">
        <v>72</v>
      </c>
      <c r="BF104" s="24" t="s">
        <v>85</v>
      </c>
      <c r="BH104" s="24" t="s">
        <v>62</v>
      </c>
      <c r="BI104" s="24" t="s">
        <v>98</v>
      </c>
      <c r="BJ104" s="24" t="s">
        <v>82</v>
      </c>
      <c r="BX104" s="24" t="s">
        <v>13</v>
      </c>
    </row>
    <row r="105" spans="1:76" s="4" customFormat="1" ht="16.5" customHeight="1" x14ac:dyDescent="0.2">
      <c r="A105" s="75" t="s">
        <v>69</v>
      </c>
      <c r="B105" s="50"/>
      <c r="C105" s="10"/>
      <c r="D105" s="10"/>
      <c r="E105" s="10"/>
      <c r="F105" s="282" t="s">
        <v>99</v>
      </c>
      <c r="G105" s="282"/>
      <c r="H105" s="282"/>
      <c r="I105" s="282"/>
      <c r="J105" s="282"/>
      <c r="K105" s="10"/>
      <c r="L105" s="282" t="s">
        <v>100</v>
      </c>
      <c r="M105" s="282"/>
      <c r="N105" s="282"/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55"/>
      <c r="AH105" s="256"/>
      <c r="AI105" s="256"/>
      <c r="AJ105" s="256"/>
      <c r="AK105" s="256"/>
      <c r="AL105" s="256"/>
      <c r="AM105" s="256"/>
      <c r="AN105" s="255"/>
      <c r="AO105" s="256"/>
      <c r="AP105" s="256"/>
      <c r="AQ105" s="76" t="s">
        <v>72</v>
      </c>
      <c r="BF105" s="24" t="s">
        <v>85</v>
      </c>
      <c r="BH105" s="24" t="s">
        <v>62</v>
      </c>
      <c r="BI105" s="24" t="s">
        <v>101</v>
      </c>
      <c r="BJ105" s="24" t="s">
        <v>82</v>
      </c>
      <c r="BX105" s="24" t="s">
        <v>13</v>
      </c>
    </row>
    <row r="106" spans="1:76" s="4" customFormat="1" ht="16.5" customHeight="1" x14ac:dyDescent="0.2">
      <c r="A106" s="75" t="s">
        <v>69</v>
      </c>
      <c r="B106" s="50"/>
      <c r="C106" s="10"/>
      <c r="D106" s="10"/>
      <c r="E106" s="10"/>
      <c r="F106" s="282" t="s">
        <v>102</v>
      </c>
      <c r="G106" s="282"/>
      <c r="H106" s="282"/>
      <c r="I106" s="282"/>
      <c r="J106" s="282"/>
      <c r="K106" s="10"/>
      <c r="L106" s="282" t="s">
        <v>103</v>
      </c>
      <c r="M106" s="282"/>
      <c r="N106" s="282"/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55"/>
      <c r="AH106" s="256"/>
      <c r="AI106" s="256"/>
      <c r="AJ106" s="256"/>
      <c r="AK106" s="256"/>
      <c r="AL106" s="256"/>
      <c r="AM106" s="256"/>
      <c r="AN106" s="255"/>
      <c r="AO106" s="256"/>
      <c r="AP106" s="256"/>
      <c r="AQ106" s="76" t="s">
        <v>72</v>
      </c>
      <c r="BF106" s="24" t="s">
        <v>85</v>
      </c>
      <c r="BH106" s="24" t="s">
        <v>62</v>
      </c>
      <c r="BI106" s="24" t="s">
        <v>104</v>
      </c>
      <c r="BJ106" s="24" t="s">
        <v>82</v>
      </c>
      <c r="BX106" s="24" t="s">
        <v>13</v>
      </c>
    </row>
    <row r="107" spans="1:76" s="4" customFormat="1" ht="16.5" customHeight="1" x14ac:dyDescent="0.2">
      <c r="A107" s="75" t="s">
        <v>69</v>
      </c>
      <c r="B107" s="50"/>
      <c r="C107" s="10"/>
      <c r="D107" s="10"/>
      <c r="E107" s="10"/>
      <c r="F107" s="282" t="s">
        <v>105</v>
      </c>
      <c r="G107" s="282"/>
      <c r="H107" s="282"/>
      <c r="I107" s="282"/>
      <c r="J107" s="282"/>
      <c r="K107" s="10"/>
      <c r="L107" s="282" t="s">
        <v>106</v>
      </c>
      <c r="M107" s="282"/>
      <c r="N107" s="282"/>
      <c r="O107" s="282"/>
      <c r="P107" s="282"/>
      <c r="Q107" s="282"/>
      <c r="R107" s="282"/>
      <c r="S107" s="282"/>
      <c r="T107" s="282"/>
      <c r="U107" s="282"/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55"/>
      <c r="AH107" s="256"/>
      <c r="AI107" s="256"/>
      <c r="AJ107" s="256"/>
      <c r="AK107" s="256"/>
      <c r="AL107" s="256"/>
      <c r="AM107" s="256"/>
      <c r="AN107" s="255"/>
      <c r="AO107" s="256"/>
      <c r="AP107" s="256"/>
      <c r="AQ107" s="76" t="s">
        <v>72</v>
      </c>
      <c r="BF107" s="24" t="s">
        <v>85</v>
      </c>
      <c r="BH107" s="24" t="s">
        <v>62</v>
      </c>
      <c r="BI107" s="24" t="s">
        <v>107</v>
      </c>
      <c r="BJ107" s="24" t="s">
        <v>82</v>
      </c>
      <c r="BX107" s="24" t="s">
        <v>13</v>
      </c>
    </row>
    <row r="108" spans="1:76" x14ac:dyDescent="0.2">
      <c r="B108" s="21"/>
    </row>
    <row r="109" spans="1:76" s="2" customFormat="1" ht="30" customHeight="1" x14ac:dyDescent="0.2">
      <c r="A109" s="31"/>
      <c r="B109" s="32"/>
      <c r="C109" s="64" t="s">
        <v>108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257"/>
      <c r="AH109" s="257"/>
      <c r="AI109" s="257"/>
      <c r="AJ109" s="257"/>
      <c r="AK109" s="257"/>
      <c r="AL109" s="257"/>
      <c r="AM109" s="257"/>
      <c r="AN109" s="257"/>
      <c r="AO109" s="257"/>
      <c r="AP109" s="257"/>
      <c r="AQ109" s="77"/>
    </row>
    <row r="110" spans="1:76" s="2" customFormat="1" ht="10.9" customHeight="1" x14ac:dyDescent="0.2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</row>
    <row r="111" spans="1:76" s="2" customFormat="1" ht="30" customHeight="1" x14ac:dyDescent="0.2">
      <c r="A111" s="31"/>
      <c r="B111" s="32"/>
      <c r="C111" s="78" t="s">
        <v>109</v>
      </c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258"/>
      <c r="AH111" s="258"/>
      <c r="AI111" s="258"/>
      <c r="AJ111" s="258"/>
      <c r="AK111" s="258"/>
      <c r="AL111" s="258"/>
      <c r="AM111" s="258"/>
      <c r="AN111" s="258"/>
      <c r="AO111" s="258"/>
      <c r="AP111" s="258"/>
      <c r="AQ111" s="79"/>
    </row>
    <row r="112" spans="1:76" s="2" customFormat="1" ht="6.95" customHeight="1" x14ac:dyDescent="0.2">
      <c r="A112" s="31"/>
      <c r="B112" s="46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</row>
  </sheetData>
  <mergeCells count="92">
    <mergeCell ref="C92:G92"/>
    <mergeCell ref="D95:H95"/>
    <mergeCell ref="E97:I97"/>
    <mergeCell ref="E99:I99"/>
    <mergeCell ref="E98:I98"/>
    <mergeCell ref="E96:I96"/>
    <mergeCell ref="I92:AF92"/>
    <mergeCell ref="J95:AF95"/>
    <mergeCell ref="K99:AF99"/>
    <mergeCell ref="K96:AF96"/>
    <mergeCell ref="K98:AF98"/>
    <mergeCell ref="K97:AF97"/>
    <mergeCell ref="F101:J101"/>
    <mergeCell ref="F100:J100"/>
    <mergeCell ref="F103:J103"/>
    <mergeCell ref="F102:J102"/>
    <mergeCell ref="F104:J104"/>
    <mergeCell ref="L100:AF100"/>
    <mergeCell ref="L102:AF102"/>
    <mergeCell ref="L104:AF104"/>
    <mergeCell ref="L85:AO85"/>
    <mergeCell ref="L101:AF101"/>
    <mergeCell ref="L103:AF103"/>
    <mergeCell ref="AG94:AM94"/>
    <mergeCell ref="AG104:AM104"/>
    <mergeCell ref="AN101:AP101"/>
    <mergeCell ref="AN100:AP100"/>
    <mergeCell ref="AN99:AP99"/>
    <mergeCell ref="AN97:AP97"/>
    <mergeCell ref="AN96:AP96"/>
    <mergeCell ref="AN95:AP95"/>
    <mergeCell ref="AN92:AP92"/>
    <mergeCell ref="AN102:AP102"/>
    <mergeCell ref="F105:J105"/>
    <mergeCell ref="L105:AF105"/>
    <mergeCell ref="F106:J106"/>
    <mergeCell ref="L106:AF106"/>
    <mergeCell ref="F107:J107"/>
    <mergeCell ref="L107:AF107"/>
    <mergeCell ref="AK29:AO29"/>
    <mergeCell ref="AK31:AO31"/>
    <mergeCell ref="W31:AE31"/>
    <mergeCell ref="L31:P31"/>
    <mergeCell ref="AK32:AO32"/>
    <mergeCell ref="W32:AE32"/>
    <mergeCell ref="L32:P32"/>
    <mergeCell ref="K5:AO5"/>
    <mergeCell ref="K6:AO6"/>
    <mergeCell ref="E23:AN23"/>
    <mergeCell ref="AK26:AO26"/>
    <mergeCell ref="AK27:AO27"/>
    <mergeCell ref="W33:AE33"/>
    <mergeCell ref="W34:AE34"/>
    <mergeCell ref="AK34:AO34"/>
    <mergeCell ref="L34:P34"/>
    <mergeCell ref="L35:P35"/>
    <mergeCell ref="W35:AE35"/>
    <mergeCell ref="AK35:AO35"/>
    <mergeCell ref="L33:P33"/>
    <mergeCell ref="AK33:AO33"/>
    <mergeCell ref="L36:P36"/>
    <mergeCell ref="W36:AE36"/>
    <mergeCell ref="AK36:AO36"/>
    <mergeCell ref="AK38:AO38"/>
    <mergeCell ref="X38:AB38"/>
    <mergeCell ref="AG92:AM92"/>
    <mergeCell ref="AG95:AM95"/>
    <mergeCell ref="AG101:AM101"/>
    <mergeCell ref="AM87:AN87"/>
    <mergeCell ref="AM89:AP89"/>
    <mergeCell ref="AM90:AP90"/>
    <mergeCell ref="AG98:AM98"/>
    <mergeCell ref="AG96:AM96"/>
    <mergeCell ref="AG99:AM99"/>
    <mergeCell ref="AG97:AM97"/>
    <mergeCell ref="AG100:AM100"/>
    <mergeCell ref="AN107:AP107"/>
    <mergeCell ref="AG107:AM107"/>
    <mergeCell ref="AN94:AP94"/>
    <mergeCell ref="AN109:AP109"/>
    <mergeCell ref="AN111:AP111"/>
    <mergeCell ref="AN104:AP104"/>
    <mergeCell ref="AG109:AM109"/>
    <mergeCell ref="AG111:AM111"/>
    <mergeCell ref="AN103:AP103"/>
    <mergeCell ref="AN98:AP98"/>
    <mergeCell ref="AN105:AP105"/>
    <mergeCell ref="AG105:AM105"/>
    <mergeCell ref="AN106:AP106"/>
    <mergeCell ref="AG106:AM106"/>
    <mergeCell ref="AG103:AM103"/>
    <mergeCell ref="AG102:AM102"/>
  </mergeCells>
  <hyperlinks>
    <hyperlink ref="A96" location="'A - Zateplenie obvodových...'!C2" display="/" xr:uid="{00000000-0004-0000-0000-000000000000}"/>
    <hyperlink ref="A97" location="'B - Zateplenie strešného ...'!C2" display="/" xr:uid="{00000000-0004-0000-0000-000001000000}"/>
    <hyperlink ref="A98" location="'C - Výmena otvorových kon...'!C2" display="/" xr:uid="{00000000-0004-0000-0000-000002000000}"/>
    <hyperlink ref="A100" location="'D1 - Stavebné práce'!C2" display="/" xr:uid="{00000000-0004-0000-0000-000003000000}"/>
    <hyperlink ref="A101" location="'D2 - Zdravotechnika'!C2" display="/" xr:uid="{00000000-0004-0000-0000-000004000000}"/>
    <hyperlink ref="A102" location="'D3 - Vykurovanie'!C2" display="/" xr:uid="{00000000-0004-0000-0000-000005000000}"/>
    <hyperlink ref="A103" location="'D4 - Chladenie'!C2" display="/" xr:uid="{00000000-0004-0000-0000-000006000000}"/>
    <hyperlink ref="A104" location="'D5 - Plynofikácia'!C2" display="/" xr:uid="{00000000-0004-0000-0000-000007000000}"/>
    <hyperlink ref="A105" location="'D6 - Vnútorná elektroinšt...'!C2" display="/" xr:uid="{00000000-0004-0000-0000-000008000000}"/>
    <hyperlink ref="A106" location="'D7 - Uzemňovacia a blesko...'!C2" display="/" xr:uid="{00000000-0004-0000-0000-000009000000}"/>
    <hyperlink ref="A107" location="'D8 - Kabeláž kamerového s...'!C2" display="/" xr:uid="{00000000-0004-0000-0000-00000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M285"/>
  <sheetViews>
    <sheetView showGridLines="0" topLeftCell="A221" workbookViewId="0">
      <selection activeCell="F245" sqref="F245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101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2903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/>
      <c r="F22" s="31"/>
      <c r="G22" s="31"/>
      <c r="H22" s="31"/>
      <c r="I22" s="26" t="s">
        <v>23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ROUND((SUM(BG106:BG107) + SUM(BG131:BG284)),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ROUND((SUM(BH106:BH107) + SUM(BH131:BH284)),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ROUND((SUM(BI106:BI107) + SUM(BI131:BI284)),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D6 - Vnútorná elektroinštalácia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 x14ac:dyDescent="0.2">
      <c r="A96" s="31"/>
      <c r="B96" s="32"/>
      <c r="C96" s="26" t="s">
        <v>24</v>
      </c>
      <c r="D96" s="31"/>
      <c r="E96" s="31"/>
      <c r="F96" s="24" t="str">
        <f>IF(E22="","",E22)</f>
        <v/>
      </c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2904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2905</v>
      </c>
      <c r="E102" s="106"/>
      <c r="F102" s="106"/>
      <c r="G102" s="106"/>
      <c r="H102" s="106"/>
      <c r="I102" s="106"/>
      <c r="J102" s="107"/>
      <c r="L102" s="104"/>
    </row>
    <row r="103" spans="1:47" s="9" customFormat="1" ht="24.95" customHeight="1" x14ac:dyDescent="0.2">
      <c r="B103" s="100"/>
      <c r="D103" s="101" t="s">
        <v>2115</v>
      </c>
      <c r="E103" s="102"/>
      <c r="F103" s="102"/>
      <c r="G103" s="102"/>
      <c r="H103" s="102"/>
      <c r="I103" s="102"/>
      <c r="J103" s="103"/>
      <c r="L103" s="100"/>
    </row>
    <row r="104" spans="1:47" s="2" customFormat="1" ht="21.75" customHeight="1" x14ac:dyDescent="0.2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47" s="2" customFormat="1" ht="6.95" customHeight="1" x14ac:dyDescent="0.2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29.25" customHeight="1" x14ac:dyDescent="0.2">
      <c r="A106" s="31"/>
      <c r="B106" s="32"/>
      <c r="C106" s="99" t="s">
        <v>132</v>
      </c>
      <c r="D106" s="31"/>
      <c r="E106" s="31"/>
      <c r="F106" s="31"/>
      <c r="G106" s="31"/>
      <c r="H106" s="31"/>
      <c r="I106" s="31"/>
      <c r="J106" s="108"/>
      <c r="K106" s="31"/>
      <c r="L106" s="41"/>
      <c r="N106" s="109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18" customHeight="1" x14ac:dyDescent="0.2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9.25" customHeight="1" x14ac:dyDescent="0.2">
      <c r="A108" s="31"/>
      <c r="B108" s="32"/>
      <c r="C108" s="78" t="s">
        <v>109</v>
      </c>
      <c r="D108" s="79"/>
      <c r="E108" s="79"/>
      <c r="F108" s="79"/>
      <c r="G108" s="79"/>
      <c r="H108" s="79"/>
      <c r="I108" s="79"/>
      <c r="J108" s="80"/>
      <c r="K108" s="79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6.95" customHeight="1" x14ac:dyDescent="0.2">
      <c r="A109" s="31"/>
      <c r="B109" s="46"/>
      <c r="C109" s="47"/>
      <c r="D109" s="47"/>
      <c r="E109" s="47"/>
      <c r="F109" s="47"/>
      <c r="G109" s="47"/>
      <c r="H109" s="47"/>
      <c r="I109" s="47"/>
      <c r="J109" s="47"/>
      <c r="K109" s="47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3" spans="1:31" s="2" customFormat="1" ht="6.95" customHeight="1" x14ac:dyDescent="0.2">
      <c r="A113" s="31"/>
      <c r="B113" s="48"/>
      <c r="C113" s="49"/>
      <c r="D113" s="49"/>
      <c r="E113" s="49"/>
      <c r="F113" s="49"/>
      <c r="G113" s="49"/>
      <c r="H113" s="49"/>
      <c r="I113" s="49"/>
      <c r="J113" s="49"/>
      <c r="K113" s="49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4.95" customHeight="1" x14ac:dyDescent="0.2">
      <c r="A114" s="31"/>
      <c r="B114" s="32"/>
      <c r="C114" s="22" t="s">
        <v>133</v>
      </c>
      <c r="D114" s="31"/>
      <c r="E114" s="31"/>
      <c r="F114" s="31"/>
      <c r="G114" s="31"/>
      <c r="H114" s="31"/>
      <c r="I114" s="31"/>
      <c r="J114" s="31"/>
      <c r="K114" s="31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 x14ac:dyDescent="0.2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12" customHeight="1" x14ac:dyDescent="0.2">
      <c r="A116" s="31"/>
      <c r="B116" s="32"/>
      <c r="C116" s="26" t="s">
        <v>10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6.5" customHeight="1" x14ac:dyDescent="0.2">
      <c r="A117" s="31"/>
      <c r="B117" s="32"/>
      <c r="C117" s="31"/>
      <c r="D117" s="31"/>
      <c r="E117" s="292" t="str">
        <f>E7</f>
        <v>Dunajská Streda OR PZ,  rekonštrukcia a modernizácia objektu</v>
      </c>
      <c r="F117" s="293"/>
      <c r="G117" s="293"/>
      <c r="H117" s="293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1" customFormat="1" ht="12" customHeight="1" x14ac:dyDescent="0.2">
      <c r="B118" s="21"/>
      <c r="C118" s="26" t="s">
        <v>111</v>
      </c>
      <c r="L118" s="21"/>
    </row>
    <row r="119" spans="1:31" s="1" customFormat="1" ht="16.5" customHeight="1" x14ac:dyDescent="0.2">
      <c r="B119" s="21"/>
      <c r="E119" s="292" t="s">
        <v>112</v>
      </c>
      <c r="F119" s="275"/>
      <c r="G119" s="275"/>
      <c r="H119" s="275"/>
      <c r="L119" s="21"/>
    </row>
    <row r="120" spans="1:31" s="1" customFormat="1" ht="12" customHeight="1" x14ac:dyDescent="0.2">
      <c r="B120" s="21"/>
      <c r="C120" s="26" t="s">
        <v>113</v>
      </c>
      <c r="L120" s="21"/>
    </row>
    <row r="121" spans="1:31" s="2" customFormat="1" ht="16.5" customHeight="1" x14ac:dyDescent="0.2">
      <c r="A121" s="31"/>
      <c r="B121" s="32"/>
      <c r="C121" s="31"/>
      <c r="D121" s="31"/>
      <c r="E121" s="295" t="s">
        <v>1245</v>
      </c>
      <c r="F121" s="291"/>
      <c r="G121" s="291"/>
      <c r="H121" s="29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 x14ac:dyDescent="0.2">
      <c r="A122" s="31"/>
      <c r="B122" s="32"/>
      <c r="C122" s="26" t="s">
        <v>1246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 x14ac:dyDescent="0.2">
      <c r="A123" s="31"/>
      <c r="B123" s="32"/>
      <c r="C123" s="31"/>
      <c r="D123" s="31"/>
      <c r="E123" s="283" t="str">
        <f>E13</f>
        <v>D6 - Vnútorná elektroinštalácia</v>
      </c>
      <c r="F123" s="291"/>
      <c r="G123" s="291"/>
      <c r="H123" s="29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 x14ac:dyDescent="0.2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 x14ac:dyDescent="0.2">
      <c r="A125" s="31"/>
      <c r="B125" s="32"/>
      <c r="C125" s="26" t="s">
        <v>16</v>
      </c>
      <c r="D125" s="31"/>
      <c r="E125" s="31"/>
      <c r="F125" s="24" t="str">
        <f>F16</f>
        <v>Dunajská Streda, Muzejná 231/6,  parc.č. 2421/8; 1</v>
      </c>
      <c r="G125" s="31"/>
      <c r="H125" s="31"/>
      <c r="I125" s="26" t="s">
        <v>18</v>
      </c>
      <c r="J125" s="54" t="str">
        <f>IF(J16="","",J16)</f>
        <v/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 x14ac:dyDescent="0.2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40.15" customHeight="1" x14ac:dyDescent="0.2">
      <c r="A127" s="31"/>
      <c r="B127" s="32"/>
      <c r="C127" s="26" t="s">
        <v>19</v>
      </c>
      <c r="D127" s="31"/>
      <c r="E127" s="31"/>
      <c r="F127" s="24" t="str">
        <f>E19</f>
        <v>Ministerstvo vnútra SR, Pribinova 2,  Bratislava</v>
      </c>
      <c r="G127" s="31"/>
      <c r="H127" s="31"/>
      <c r="I127" s="26" t="s">
        <v>26</v>
      </c>
      <c r="J127" s="27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5.7" customHeight="1" x14ac:dyDescent="0.2">
      <c r="A128" s="31"/>
      <c r="B128" s="32"/>
      <c r="C128" s="26" t="s">
        <v>24</v>
      </c>
      <c r="D128" s="31"/>
      <c r="E128" s="31"/>
      <c r="F128" s="24" t="str">
        <f>IF(E22="","",E22)</f>
        <v/>
      </c>
      <c r="G128" s="31"/>
      <c r="H128" s="31"/>
      <c r="I128" s="26" t="s">
        <v>28</v>
      </c>
      <c r="J128" s="27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 x14ac:dyDescent="0.2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 x14ac:dyDescent="0.2">
      <c r="A130" s="110"/>
      <c r="B130" s="111"/>
      <c r="C130" s="112" t="s">
        <v>134</v>
      </c>
      <c r="D130" s="113" t="s">
        <v>57</v>
      </c>
      <c r="E130" s="113" t="s">
        <v>53</v>
      </c>
      <c r="F130" s="113" t="s">
        <v>54</v>
      </c>
      <c r="G130" s="113" t="s">
        <v>135</v>
      </c>
      <c r="H130" s="113" t="s">
        <v>136</v>
      </c>
      <c r="I130" s="113" t="s">
        <v>137</v>
      </c>
      <c r="J130" s="114" t="s">
        <v>119</v>
      </c>
      <c r="K130" s="115" t="s">
        <v>138</v>
      </c>
      <c r="L130" s="116"/>
      <c r="M130" s="58"/>
      <c r="N130" s="59"/>
      <c r="O130" s="59"/>
      <c r="P130" s="59"/>
      <c r="Q130" s="59"/>
      <c r="R130" s="59"/>
      <c r="S130" s="59"/>
      <c r="T130" s="6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</row>
    <row r="131" spans="1:65" s="2" customFormat="1" ht="22.9" customHeight="1" x14ac:dyDescent="0.25">
      <c r="A131" s="31"/>
      <c r="B131" s="32"/>
      <c r="C131" s="64" t="s">
        <v>115</v>
      </c>
      <c r="D131" s="31"/>
      <c r="E131" s="31"/>
      <c r="F131" s="31"/>
      <c r="G131" s="31"/>
      <c r="H131" s="31"/>
      <c r="I131" s="31"/>
      <c r="J131" s="117"/>
      <c r="K131" s="31"/>
      <c r="L131" s="32"/>
      <c r="M131" s="61"/>
      <c r="N131" s="55"/>
      <c r="O131" s="62"/>
      <c r="P131" s="118"/>
      <c r="Q131" s="62"/>
      <c r="R131" s="118"/>
      <c r="S131" s="62"/>
      <c r="T131" s="119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59</v>
      </c>
      <c r="AU131" s="18" t="s">
        <v>121</v>
      </c>
      <c r="BK131" s="120">
        <f>BK132+BK276</f>
        <v>0</v>
      </c>
    </row>
    <row r="132" spans="1:65" s="12" customFormat="1" ht="25.9" customHeight="1" x14ac:dyDescent="0.2">
      <c r="B132" s="121"/>
      <c r="D132" s="122" t="s">
        <v>59</v>
      </c>
      <c r="E132" s="123" t="s">
        <v>159</v>
      </c>
      <c r="F132" s="123" t="s">
        <v>2906</v>
      </c>
      <c r="J132" s="124"/>
      <c r="L132" s="121"/>
      <c r="M132" s="125"/>
      <c r="N132" s="126"/>
      <c r="O132" s="126"/>
      <c r="P132" s="127"/>
      <c r="Q132" s="126"/>
      <c r="R132" s="127"/>
      <c r="S132" s="126"/>
      <c r="T132" s="128"/>
      <c r="AR132" s="122" t="s">
        <v>85</v>
      </c>
      <c r="AT132" s="129" t="s">
        <v>59</v>
      </c>
      <c r="AU132" s="129" t="s">
        <v>60</v>
      </c>
      <c r="AY132" s="122" t="s">
        <v>141</v>
      </c>
      <c r="BK132" s="130">
        <f>BK133</f>
        <v>0</v>
      </c>
    </row>
    <row r="133" spans="1:65" s="12" customFormat="1" ht="22.9" customHeight="1" x14ac:dyDescent="0.2">
      <c r="B133" s="121"/>
      <c r="D133" s="122" t="s">
        <v>59</v>
      </c>
      <c r="E133" s="131" t="s">
        <v>2907</v>
      </c>
      <c r="F133" s="131" t="s">
        <v>2908</v>
      </c>
      <c r="J133" s="132"/>
      <c r="L133" s="121"/>
      <c r="M133" s="125"/>
      <c r="N133" s="126"/>
      <c r="O133" s="126"/>
      <c r="P133" s="127"/>
      <c r="Q133" s="126"/>
      <c r="R133" s="127"/>
      <c r="S133" s="126"/>
      <c r="T133" s="128"/>
      <c r="AR133" s="122" t="s">
        <v>85</v>
      </c>
      <c r="AT133" s="129" t="s">
        <v>59</v>
      </c>
      <c r="AU133" s="129" t="s">
        <v>67</v>
      </c>
      <c r="AY133" s="122" t="s">
        <v>141</v>
      </c>
      <c r="BK133" s="130">
        <f>SUM(BK134:BK275)</f>
        <v>0</v>
      </c>
    </row>
    <row r="134" spans="1:65" s="2" customFormat="1" ht="21.75" customHeight="1" x14ac:dyDescent="0.2">
      <c r="A134" s="31"/>
      <c r="B134" s="133"/>
      <c r="C134" s="134" t="s">
        <v>67</v>
      </c>
      <c r="D134" s="134" t="s">
        <v>143</v>
      </c>
      <c r="E134" s="135" t="s">
        <v>2909</v>
      </c>
      <c r="F134" s="136" t="s">
        <v>2910</v>
      </c>
      <c r="G134" s="137" t="s">
        <v>357</v>
      </c>
      <c r="H134" s="138">
        <v>1800</v>
      </c>
      <c r="I134" s="139"/>
      <c r="J134" s="139"/>
      <c r="K134" s="140"/>
      <c r="L134" s="32"/>
      <c r="M134" s="141"/>
      <c r="N134" s="142"/>
      <c r="O134" s="143"/>
      <c r="P134" s="143"/>
      <c r="Q134" s="143"/>
      <c r="R134" s="143"/>
      <c r="S134" s="143"/>
      <c r="T134" s="144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45" t="s">
        <v>1655</v>
      </c>
      <c r="AT134" s="145" t="s">
        <v>143</v>
      </c>
      <c r="AU134" s="145" t="s">
        <v>73</v>
      </c>
      <c r="AY134" s="18" t="s">
        <v>141</v>
      </c>
      <c r="BE134" s="146">
        <f t="shared" ref="BE134:BE165" si="0">IF(N134="základná",J134,0)</f>
        <v>0</v>
      </c>
      <c r="BF134" s="146">
        <f t="shared" ref="BF134:BF165" si="1">IF(N134="znížená",J134,0)</f>
        <v>0</v>
      </c>
      <c r="BG134" s="146">
        <f t="shared" ref="BG134:BG165" si="2">IF(N134="zákl. prenesená",J134,0)</f>
        <v>0</v>
      </c>
      <c r="BH134" s="146">
        <f t="shared" ref="BH134:BH165" si="3">IF(N134="zníž. prenesená",J134,0)</f>
        <v>0</v>
      </c>
      <c r="BI134" s="146">
        <f t="shared" ref="BI134:BI165" si="4">IF(N134="nulová",J134,0)</f>
        <v>0</v>
      </c>
      <c r="BJ134" s="18" t="s">
        <v>73</v>
      </c>
      <c r="BK134" s="146">
        <f t="shared" ref="BK134:BK165" si="5">ROUND(I134*H134,2)</f>
        <v>0</v>
      </c>
      <c r="BL134" s="18" t="s">
        <v>1655</v>
      </c>
      <c r="BM134" s="145" t="s">
        <v>73</v>
      </c>
    </row>
    <row r="135" spans="1:65" s="2" customFormat="1" ht="16.5" customHeight="1" x14ac:dyDescent="0.2">
      <c r="A135" s="31"/>
      <c r="B135" s="133"/>
      <c r="C135" s="168" t="s">
        <v>73</v>
      </c>
      <c r="D135" s="168" t="s">
        <v>159</v>
      </c>
      <c r="E135" s="169" t="s">
        <v>2911</v>
      </c>
      <c r="F135" s="170" t="s">
        <v>2912</v>
      </c>
      <c r="G135" s="171" t="s">
        <v>161</v>
      </c>
      <c r="H135" s="172">
        <v>240</v>
      </c>
      <c r="I135" s="173"/>
      <c r="J135" s="173"/>
      <c r="K135" s="174"/>
      <c r="L135" s="175"/>
      <c r="M135" s="176"/>
      <c r="N135" s="177"/>
      <c r="O135" s="143"/>
      <c r="P135" s="143"/>
      <c r="Q135" s="143"/>
      <c r="R135" s="143"/>
      <c r="S135" s="143"/>
      <c r="T135" s="144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45" t="s">
        <v>2435</v>
      </c>
      <c r="AT135" s="145" t="s">
        <v>159</v>
      </c>
      <c r="AU135" s="145" t="s">
        <v>73</v>
      </c>
      <c r="AY135" s="18" t="s">
        <v>141</v>
      </c>
      <c r="BE135" s="146">
        <f t="shared" si="0"/>
        <v>0</v>
      </c>
      <c r="BF135" s="146">
        <f t="shared" si="1"/>
        <v>0</v>
      </c>
      <c r="BG135" s="146">
        <f t="shared" si="2"/>
        <v>0</v>
      </c>
      <c r="BH135" s="146">
        <f t="shared" si="3"/>
        <v>0</v>
      </c>
      <c r="BI135" s="146">
        <f t="shared" si="4"/>
        <v>0</v>
      </c>
      <c r="BJ135" s="18" t="s">
        <v>73</v>
      </c>
      <c r="BK135" s="146">
        <f t="shared" si="5"/>
        <v>0</v>
      </c>
      <c r="BL135" s="18" t="s">
        <v>1655</v>
      </c>
      <c r="BM135" s="145" t="s">
        <v>146</v>
      </c>
    </row>
    <row r="136" spans="1:65" s="2" customFormat="1" ht="16.5" customHeight="1" x14ac:dyDescent="0.2">
      <c r="A136" s="31"/>
      <c r="B136" s="133"/>
      <c r="C136" s="168" t="s">
        <v>85</v>
      </c>
      <c r="D136" s="168" t="s">
        <v>159</v>
      </c>
      <c r="E136" s="169" t="s">
        <v>2913</v>
      </c>
      <c r="F136" s="170" t="s">
        <v>2914</v>
      </c>
      <c r="G136" s="171" t="s">
        <v>161</v>
      </c>
      <c r="H136" s="172">
        <v>1800</v>
      </c>
      <c r="I136" s="173"/>
      <c r="J136" s="173"/>
      <c r="K136" s="174"/>
      <c r="L136" s="175"/>
      <c r="M136" s="176"/>
      <c r="N136" s="177"/>
      <c r="O136" s="143"/>
      <c r="P136" s="143"/>
      <c r="Q136" s="143"/>
      <c r="R136" s="143"/>
      <c r="S136" s="143"/>
      <c r="T136" s="144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45" t="s">
        <v>2435</v>
      </c>
      <c r="AT136" s="145" t="s">
        <v>159</v>
      </c>
      <c r="AU136" s="145" t="s">
        <v>73</v>
      </c>
      <c r="AY136" s="18" t="s">
        <v>141</v>
      </c>
      <c r="BE136" s="146">
        <f t="shared" si="0"/>
        <v>0</v>
      </c>
      <c r="BF136" s="146">
        <f t="shared" si="1"/>
        <v>0</v>
      </c>
      <c r="BG136" s="146">
        <f t="shared" si="2"/>
        <v>0</v>
      </c>
      <c r="BH136" s="146">
        <f t="shared" si="3"/>
        <v>0</v>
      </c>
      <c r="BI136" s="146">
        <f t="shared" si="4"/>
        <v>0</v>
      </c>
      <c r="BJ136" s="18" t="s">
        <v>73</v>
      </c>
      <c r="BK136" s="146">
        <f t="shared" si="5"/>
        <v>0</v>
      </c>
      <c r="BL136" s="18" t="s">
        <v>1655</v>
      </c>
      <c r="BM136" s="145" t="s">
        <v>165</v>
      </c>
    </row>
    <row r="137" spans="1:65" s="2" customFormat="1" ht="16.5" customHeight="1" x14ac:dyDescent="0.2">
      <c r="A137" s="31"/>
      <c r="B137" s="133"/>
      <c r="C137" s="168" t="s">
        <v>146</v>
      </c>
      <c r="D137" s="168" t="s">
        <v>159</v>
      </c>
      <c r="E137" s="169" t="s">
        <v>2915</v>
      </c>
      <c r="F137" s="170" t="s">
        <v>2916</v>
      </c>
      <c r="G137" s="171" t="s">
        <v>357</v>
      </c>
      <c r="H137" s="172">
        <v>1800</v>
      </c>
      <c r="I137" s="173"/>
      <c r="J137" s="173"/>
      <c r="K137" s="174"/>
      <c r="L137" s="175"/>
      <c r="M137" s="176"/>
      <c r="N137" s="177"/>
      <c r="O137" s="143"/>
      <c r="P137" s="143"/>
      <c r="Q137" s="143"/>
      <c r="R137" s="143"/>
      <c r="S137" s="143"/>
      <c r="T137" s="144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45" t="s">
        <v>2435</v>
      </c>
      <c r="AT137" s="145" t="s">
        <v>159</v>
      </c>
      <c r="AU137" s="145" t="s">
        <v>73</v>
      </c>
      <c r="AY137" s="18" t="s">
        <v>141</v>
      </c>
      <c r="BE137" s="146">
        <f t="shared" si="0"/>
        <v>0</v>
      </c>
      <c r="BF137" s="146">
        <f t="shared" si="1"/>
        <v>0</v>
      </c>
      <c r="BG137" s="146">
        <f t="shared" si="2"/>
        <v>0</v>
      </c>
      <c r="BH137" s="146">
        <f t="shared" si="3"/>
        <v>0</v>
      </c>
      <c r="BI137" s="146">
        <f t="shared" si="4"/>
        <v>0</v>
      </c>
      <c r="BJ137" s="18" t="s">
        <v>73</v>
      </c>
      <c r="BK137" s="146">
        <f t="shared" si="5"/>
        <v>0</v>
      </c>
      <c r="BL137" s="18" t="s">
        <v>1655</v>
      </c>
      <c r="BM137" s="145" t="s">
        <v>162</v>
      </c>
    </row>
    <row r="138" spans="1:65" s="2" customFormat="1" ht="21.75" customHeight="1" x14ac:dyDescent="0.2">
      <c r="A138" s="31"/>
      <c r="B138" s="133"/>
      <c r="C138" s="134" t="s">
        <v>174</v>
      </c>
      <c r="D138" s="134" t="s">
        <v>143</v>
      </c>
      <c r="E138" s="135" t="s">
        <v>2917</v>
      </c>
      <c r="F138" s="136" t="s">
        <v>2918</v>
      </c>
      <c r="G138" s="137" t="s">
        <v>357</v>
      </c>
      <c r="H138" s="138">
        <v>500</v>
      </c>
      <c r="I138" s="139"/>
      <c r="J138" s="139"/>
      <c r="K138" s="140"/>
      <c r="L138" s="32"/>
      <c r="M138" s="141"/>
      <c r="N138" s="142"/>
      <c r="O138" s="143"/>
      <c r="P138" s="143"/>
      <c r="Q138" s="143"/>
      <c r="R138" s="143"/>
      <c r="S138" s="143"/>
      <c r="T138" s="144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45" t="s">
        <v>1655</v>
      </c>
      <c r="AT138" s="145" t="s">
        <v>143</v>
      </c>
      <c r="AU138" s="145" t="s">
        <v>73</v>
      </c>
      <c r="AY138" s="18" t="s">
        <v>141</v>
      </c>
      <c r="BE138" s="146">
        <f t="shared" si="0"/>
        <v>0</v>
      </c>
      <c r="BF138" s="146">
        <f t="shared" si="1"/>
        <v>0</v>
      </c>
      <c r="BG138" s="146">
        <f t="shared" si="2"/>
        <v>0</v>
      </c>
      <c r="BH138" s="146">
        <f t="shared" si="3"/>
        <v>0</v>
      </c>
      <c r="BI138" s="146">
        <f t="shared" si="4"/>
        <v>0</v>
      </c>
      <c r="BJ138" s="18" t="s">
        <v>73</v>
      </c>
      <c r="BK138" s="146">
        <f t="shared" si="5"/>
        <v>0</v>
      </c>
      <c r="BL138" s="18" t="s">
        <v>1655</v>
      </c>
      <c r="BM138" s="145" t="s">
        <v>252</v>
      </c>
    </row>
    <row r="139" spans="1:65" s="2" customFormat="1" ht="16.5" customHeight="1" x14ac:dyDescent="0.2">
      <c r="A139" s="31"/>
      <c r="B139" s="133"/>
      <c r="C139" s="168" t="s">
        <v>165</v>
      </c>
      <c r="D139" s="168" t="s">
        <v>159</v>
      </c>
      <c r="E139" s="169" t="s">
        <v>2919</v>
      </c>
      <c r="F139" s="170" t="s">
        <v>2920</v>
      </c>
      <c r="G139" s="171" t="s">
        <v>357</v>
      </c>
      <c r="H139" s="172">
        <v>500</v>
      </c>
      <c r="I139" s="173"/>
      <c r="J139" s="173"/>
      <c r="K139" s="174"/>
      <c r="L139" s="175"/>
      <c r="M139" s="176"/>
      <c r="N139" s="177"/>
      <c r="O139" s="143"/>
      <c r="P139" s="143"/>
      <c r="Q139" s="143"/>
      <c r="R139" s="143"/>
      <c r="S139" s="143"/>
      <c r="T139" s="144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45" t="s">
        <v>2435</v>
      </c>
      <c r="AT139" s="145" t="s">
        <v>159</v>
      </c>
      <c r="AU139" s="145" t="s">
        <v>73</v>
      </c>
      <c r="AY139" s="18" t="s">
        <v>141</v>
      </c>
      <c r="BE139" s="146">
        <f t="shared" si="0"/>
        <v>0</v>
      </c>
      <c r="BF139" s="146">
        <f t="shared" si="1"/>
        <v>0</v>
      </c>
      <c r="BG139" s="146">
        <f t="shared" si="2"/>
        <v>0</v>
      </c>
      <c r="BH139" s="146">
        <f t="shared" si="3"/>
        <v>0</v>
      </c>
      <c r="BI139" s="146">
        <f t="shared" si="4"/>
        <v>0</v>
      </c>
      <c r="BJ139" s="18" t="s">
        <v>73</v>
      </c>
      <c r="BK139" s="146">
        <f t="shared" si="5"/>
        <v>0</v>
      </c>
      <c r="BL139" s="18" t="s">
        <v>1655</v>
      </c>
      <c r="BM139" s="145" t="s">
        <v>280</v>
      </c>
    </row>
    <row r="140" spans="1:65" s="2" customFormat="1" ht="16.5" customHeight="1" x14ac:dyDescent="0.2">
      <c r="A140" s="31"/>
      <c r="B140" s="133"/>
      <c r="C140" s="168" t="s">
        <v>237</v>
      </c>
      <c r="D140" s="168" t="s">
        <v>159</v>
      </c>
      <c r="E140" s="169" t="s">
        <v>2921</v>
      </c>
      <c r="F140" s="170" t="s">
        <v>2922</v>
      </c>
      <c r="G140" s="171" t="s">
        <v>161</v>
      </c>
      <c r="H140" s="172">
        <v>60</v>
      </c>
      <c r="I140" s="173"/>
      <c r="J140" s="173"/>
      <c r="K140" s="174"/>
      <c r="L140" s="175"/>
      <c r="M140" s="176"/>
      <c r="N140" s="177"/>
      <c r="O140" s="143"/>
      <c r="P140" s="143"/>
      <c r="Q140" s="143"/>
      <c r="R140" s="143"/>
      <c r="S140" s="143"/>
      <c r="T140" s="144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45" t="s">
        <v>2435</v>
      </c>
      <c r="AT140" s="145" t="s">
        <v>159</v>
      </c>
      <c r="AU140" s="145" t="s">
        <v>73</v>
      </c>
      <c r="AY140" s="18" t="s">
        <v>141</v>
      </c>
      <c r="BE140" s="146">
        <f t="shared" si="0"/>
        <v>0</v>
      </c>
      <c r="BF140" s="146">
        <f t="shared" si="1"/>
        <v>0</v>
      </c>
      <c r="BG140" s="146">
        <f t="shared" si="2"/>
        <v>0</v>
      </c>
      <c r="BH140" s="146">
        <f t="shared" si="3"/>
        <v>0</v>
      </c>
      <c r="BI140" s="146">
        <f t="shared" si="4"/>
        <v>0</v>
      </c>
      <c r="BJ140" s="18" t="s">
        <v>73</v>
      </c>
      <c r="BK140" s="146">
        <f t="shared" si="5"/>
        <v>0</v>
      </c>
      <c r="BL140" s="18" t="s">
        <v>1655</v>
      </c>
      <c r="BM140" s="145" t="s">
        <v>312</v>
      </c>
    </row>
    <row r="141" spans="1:65" s="2" customFormat="1" ht="16.5" customHeight="1" x14ac:dyDescent="0.2">
      <c r="A141" s="31"/>
      <c r="B141" s="133"/>
      <c r="C141" s="168" t="s">
        <v>162</v>
      </c>
      <c r="D141" s="168" t="s">
        <v>159</v>
      </c>
      <c r="E141" s="169" t="s">
        <v>2923</v>
      </c>
      <c r="F141" s="170" t="s">
        <v>3371</v>
      </c>
      <c r="G141" s="171" t="s">
        <v>161</v>
      </c>
      <c r="H141" s="172">
        <v>500</v>
      </c>
      <c r="I141" s="173"/>
      <c r="J141" s="173"/>
      <c r="K141" s="174"/>
      <c r="L141" s="175"/>
      <c r="M141" s="176"/>
      <c r="N141" s="177"/>
      <c r="O141" s="143"/>
      <c r="P141" s="143"/>
      <c r="Q141" s="143"/>
      <c r="R141" s="143"/>
      <c r="S141" s="143"/>
      <c r="T141" s="144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45" t="s">
        <v>2435</v>
      </c>
      <c r="AT141" s="145" t="s">
        <v>159</v>
      </c>
      <c r="AU141" s="145" t="s">
        <v>73</v>
      </c>
      <c r="AY141" s="18" t="s">
        <v>141</v>
      </c>
      <c r="BE141" s="146">
        <f t="shared" si="0"/>
        <v>0</v>
      </c>
      <c r="BF141" s="146">
        <f t="shared" si="1"/>
        <v>0</v>
      </c>
      <c r="BG141" s="146">
        <f t="shared" si="2"/>
        <v>0</v>
      </c>
      <c r="BH141" s="146">
        <f t="shared" si="3"/>
        <v>0</v>
      </c>
      <c r="BI141" s="146">
        <f t="shared" si="4"/>
        <v>0</v>
      </c>
      <c r="BJ141" s="18" t="s">
        <v>73</v>
      </c>
      <c r="BK141" s="146">
        <f t="shared" si="5"/>
        <v>0</v>
      </c>
      <c r="BL141" s="18" t="s">
        <v>1655</v>
      </c>
      <c r="BM141" s="145" t="s">
        <v>332</v>
      </c>
    </row>
    <row r="142" spans="1:65" s="2" customFormat="1" ht="21.75" customHeight="1" x14ac:dyDescent="0.2">
      <c r="A142" s="31"/>
      <c r="B142" s="133"/>
      <c r="C142" s="134" t="s">
        <v>248</v>
      </c>
      <c r="D142" s="134" t="s">
        <v>143</v>
      </c>
      <c r="E142" s="135" t="s">
        <v>2924</v>
      </c>
      <c r="F142" s="136" t="s">
        <v>2925</v>
      </c>
      <c r="G142" s="137" t="s">
        <v>357</v>
      </c>
      <c r="H142" s="138">
        <v>6200</v>
      </c>
      <c r="I142" s="139"/>
      <c r="J142" s="139"/>
      <c r="K142" s="140"/>
      <c r="L142" s="32"/>
      <c r="M142" s="141"/>
      <c r="N142" s="142"/>
      <c r="O142" s="143"/>
      <c r="P142" s="143"/>
      <c r="Q142" s="143"/>
      <c r="R142" s="143"/>
      <c r="S142" s="143"/>
      <c r="T142" s="144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45" t="s">
        <v>1655</v>
      </c>
      <c r="AT142" s="145" t="s">
        <v>143</v>
      </c>
      <c r="AU142" s="145" t="s">
        <v>73</v>
      </c>
      <c r="AY142" s="18" t="s">
        <v>141</v>
      </c>
      <c r="BE142" s="146">
        <f t="shared" si="0"/>
        <v>0</v>
      </c>
      <c r="BF142" s="146">
        <f t="shared" si="1"/>
        <v>0</v>
      </c>
      <c r="BG142" s="146">
        <f t="shared" si="2"/>
        <v>0</v>
      </c>
      <c r="BH142" s="146">
        <f t="shared" si="3"/>
        <v>0</v>
      </c>
      <c r="BI142" s="146">
        <f t="shared" si="4"/>
        <v>0</v>
      </c>
      <c r="BJ142" s="18" t="s">
        <v>73</v>
      </c>
      <c r="BK142" s="146">
        <f t="shared" si="5"/>
        <v>0</v>
      </c>
      <c r="BL142" s="18" t="s">
        <v>1655</v>
      </c>
      <c r="BM142" s="145" t="s">
        <v>354</v>
      </c>
    </row>
    <row r="143" spans="1:65" s="2" customFormat="1" ht="16.5" customHeight="1" x14ac:dyDescent="0.2">
      <c r="A143" s="31"/>
      <c r="B143" s="133"/>
      <c r="C143" s="168" t="s">
        <v>252</v>
      </c>
      <c r="D143" s="168" t="s">
        <v>159</v>
      </c>
      <c r="E143" s="169" t="s">
        <v>2926</v>
      </c>
      <c r="F143" s="170" t="s">
        <v>3370</v>
      </c>
      <c r="G143" s="171" t="s">
        <v>357</v>
      </c>
      <c r="H143" s="172">
        <v>6200</v>
      </c>
      <c r="I143" s="173"/>
      <c r="J143" s="173"/>
      <c r="K143" s="174"/>
      <c r="L143" s="175"/>
      <c r="M143" s="176"/>
      <c r="N143" s="177"/>
      <c r="O143" s="143"/>
      <c r="P143" s="143"/>
      <c r="Q143" s="143"/>
      <c r="R143" s="143"/>
      <c r="S143" s="143"/>
      <c r="T143" s="144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45" t="s">
        <v>2435</v>
      </c>
      <c r="AT143" s="145" t="s">
        <v>159</v>
      </c>
      <c r="AU143" s="145" t="s">
        <v>73</v>
      </c>
      <c r="AY143" s="18" t="s">
        <v>141</v>
      </c>
      <c r="BE143" s="146">
        <f t="shared" si="0"/>
        <v>0</v>
      </c>
      <c r="BF143" s="146">
        <f t="shared" si="1"/>
        <v>0</v>
      </c>
      <c r="BG143" s="146">
        <f t="shared" si="2"/>
        <v>0</v>
      </c>
      <c r="BH143" s="146">
        <f t="shared" si="3"/>
        <v>0</v>
      </c>
      <c r="BI143" s="146">
        <f t="shared" si="4"/>
        <v>0</v>
      </c>
      <c r="BJ143" s="18" t="s">
        <v>73</v>
      </c>
      <c r="BK143" s="146">
        <f t="shared" si="5"/>
        <v>0</v>
      </c>
      <c r="BL143" s="18" t="s">
        <v>1655</v>
      </c>
      <c r="BM143" s="145" t="s">
        <v>5</v>
      </c>
    </row>
    <row r="144" spans="1:65" s="2" customFormat="1" ht="21.75" customHeight="1" x14ac:dyDescent="0.2">
      <c r="A144" s="31"/>
      <c r="B144" s="133"/>
      <c r="C144" s="134" t="s">
        <v>256</v>
      </c>
      <c r="D144" s="134" t="s">
        <v>143</v>
      </c>
      <c r="E144" s="135" t="s">
        <v>2927</v>
      </c>
      <c r="F144" s="136" t="s">
        <v>2928</v>
      </c>
      <c r="G144" s="137" t="s">
        <v>357</v>
      </c>
      <c r="H144" s="138">
        <v>1200</v>
      </c>
      <c r="I144" s="139"/>
      <c r="J144" s="139"/>
      <c r="K144" s="140"/>
      <c r="L144" s="32"/>
      <c r="M144" s="141"/>
      <c r="N144" s="142"/>
      <c r="O144" s="143"/>
      <c r="P144" s="143"/>
      <c r="Q144" s="143"/>
      <c r="R144" s="143"/>
      <c r="S144" s="143"/>
      <c r="T144" s="144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45" t="s">
        <v>1655</v>
      </c>
      <c r="AT144" s="145" t="s">
        <v>143</v>
      </c>
      <c r="AU144" s="145" t="s">
        <v>73</v>
      </c>
      <c r="AY144" s="18" t="s">
        <v>141</v>
      </c>
      <c r="BE144" s="146">
        <f t="shared" si="0"/>
        <v>0</v>
      </c>
      <c r="BF144" s="146">
        <f t="shared" si="1"/>
        <v>0</v>
      </c>
      <c r="BG144" s="146">
        <f t="shared" si="2"/>
        <v>0</v>
      </c>
      <c r="BH144" s="146">
        <f t="shared" si="3"/>
        <v>0</v>
      </c>
      <c r="BI144" s="146">
        <f t="shared" si="4"/>
        <v>0</v>
      </c>
      <c r="BJ144" s="18" t="s">
        <v>73</v>
      </c>
      <c r="BK144" s="146">
        <f t="shared" si="5"/>
        <v>0</v>
      </c>
      <c r="BL144" s="18" t="s">
        <v>1655</v>
      </c>
      <c r="BM144" s="145" t="s">
        <v>433</v>
      </c>
    </row>
    <row r="145" spans="1:65" s="2" customFormat="1" ht="16.5" customHeight="1" x14ac:dyDescent="0.2">
      <c r="A145" s="31"/>
      <c r="B145" s="133"/>
      <c r="C145" s="168" t="s">
        <v>280</v>
      </c>
      <c r="D145" s="168" t="s">
        <v>159</v>
      </c>
      <c r="E145" s="169" t="s">
        <v>2929</v>
      </c>
      <c r="F145" s="170" t="s">
        <v>3369</v>
      </c>
      <c r="G145" s="171" t="s">
        <v>357</v>
      </c>
      <c r="H145" s="172">
        <v>1200</v>
      </c>
      <c r="I145" s="173"/>
      <c r="J145" s="173"/>
      <c r="K145" s="174"/>
      <c r="L145" s="175"/>
      <c r="M145" s="176"/>
      <c r="N145" s="177"/>
      <c r="O145" s="143"/>
      <c r="P145" s="143"/>
      <c r="Q145" s="143"/>
      <c r="R145" s="143"/>
      <c r="S145" s="143"/>
      <c r="T145" s="14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45" t="s">
        <v>2435</v>
      </c>
      <c r="AT145" s="145" t="s">
        <v>159</v>
      </c>
      <c r="AU145" s="145" t="s">
        <v>73</v>
      </c>
      <c r="AY145" s="18" t="s">
        <v>141</v>
      </c>
      <c r="BE145" s="146">
        <f t="shared" si="0"/>
        <v>0</v>
      </c>
      <c r="BF145" s="146">
        <f t="shared" si="1"/>
        <v>0</v>
      </c>
      <c r="BG145" s="146">
        <f t="shared" si="2"/>
        <v>0</v>
      </c>
      <c r="BH145" s="146">
        <f t="shared" si="3"/>
        <v>0</v>
      </c>
      <c r="BI145" s="146">
        <f t="shared" si="4"/>
        <v>0</v>
      </c>
      <c r="BJ145" s="18" t="s">
        <v>73</v>
      </c>
      <c r="BK145" s="146">
        <f t="shared" si="5"/>
        <v>0</v>
      </c>
      <c r="BL145" s="18" t="s">
        <v>1655</v>
      </c>
      <c r="BM145" s="145" t="s">
        <v>443</v>
      </c>
    </row>
    <row r="146" spans="1:65" s="2" customFormat="1" ht="21.75" customHeight="1" x14ac:dyDescent="0.2">
      <c r="A146" s="31"/>
      <c r="B146" s="133"/>
      <c r="C146" s="134" t="s">
        <v>289</v>
      </c>
      <c r="D146" s="134" t="s">
        <v>143</v>
      </c>
      <c r="E146" s="135" t="s">
        <v>2930</v>
      </c>
      <c r="F146" s="136" t="s">
        <v>2931</v>
      </c>
      <c r="G146" s="137" t="s">
        <v>357</v>
      </c>
      <c r="H146" s="138">
        <v>720</v>
      </c>
      <c r="I146" s="139"/>
      <c r="J146" s="139"/>
      <c r="K146" s="140"/>
      <c r="L146" s="32"/>
      <c r="M146" s="141"/>
      <c r="N146" s="142"/>
      <c r="O146" s="143"/>
      <c r="P146" s="143"/>
      <c r="Q146" s="143"/>
      <c r="R146" s="143"/>
      <c r="S146" s="143"/>
      <c r="T146" s="14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5" t="s">
        <v>1655</v>
      </c>
      <c r="AT146" s="145" t="s">
        <v>143</v>
      </c>
      <c r="AU146" s="145" t="s">
        <v>73</v>
      </c>
      <c r="AY146" s="18" t="s">
        <v>141</v>
      </c>
      <c r="BE146" s="146">
        <f t="shared" si="0"/>
        <v>0</v>
      </c>
      <c r="BF146" s="146">
        <f t="shared" si="1"/>
        <v>0</v>
      </c>
      <c r="BG146" s="146">
        <f t="shared" si="2"/>
        <v>0</v>
      </c>
      <c r="BH146" s="146">
        <f t="shared" si="3"/>
        <v>0</v>
      </c>
      <c r="BI146" s="146">
        <f t="shared" si="4"/>
        <v>0</v>
      </c>
      <c r="BJ146" s="18" t="s">
        <v>73</v>
      </c>
      <c r="BK146" s="146">
        <f t="shared" si="5"/>
        <v>0</v>
      </c>
      <c r="BL146" s="18" t="s">
        <v>1655</v>
      </c>
      <c r="BM146" s="145" t="s">
        <v>476</v>
      </c>
    </row>
    <row r="147" spans="1:65" s="2" customFormat="1" ht="16.5" customHeight="1" x14ac:dyDescent="0.2">
      <c r="A147" s="31"/>
      <c r="B147" s="133"/>
      <c r="C147" s="168" t="s">
        <v>312</v>
      </c>
      <c r="D147" s="168" t="s">
        <v>159</v>
      </c>
      <c r="E147" s="169" t="s">
        <v>2932</v>
      </c>
      <c r="F147" s="170" t="s">
        <v>3368</v>
      </c>
      <c r="G147" s="171" t="s">
        <v>357</v>
      </c>
      <c r="H147" s="172">
        <v>720</v>
      </c>
      <c r="I147" s="173"/>
      <c r="J147" s="173"/>
      <c r="K147" s="174"/>
      <c r="L147" s="175"/>
      <c r="M147" s="176"/>
      <c r="N147" s="177"/>
      <c r="O147" s="143"/>
      <c r="P147" s="143"/>
      <c r="Q147" s="143"/>
      <c r="R147" s="143"/>
      <c r="S147" s="143"/>
      <c r="T147" s="144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45" t="s">
        <v>2435</v>
      </c>
      <c r="AT147" s="145" t="s">
        <v>159</v>
      </c>
      <c r="AU147" s="145" t="s">
        <v>73</v>
      </c>
      <c r="AY147" s="18" t="s">
        <v>141</v>
      </c>
      <c r="BE147" s="146">
        <f t="shared" si="0"/>
        <v>0</v>
      </c>
      <c r="BF147" s="146">
        <f t="shared" si="1"/>
        <v>0</v>
      </c>
      <c r="BG147" s="146">
        <f t="shared" si="2"/>
        <v>0</v>
      </c>
      <c r="BH147" s="146">
        <f t="shared" si="3"/>
        <v>0</v>
      </c>
      <c r="BI147" s="146">
        <f t="shared" si="4"/>
        <v>0</v>
      </c>
      <c r="BJ147" s="18" t="s">
        <v>73</v>
      </c>
      <c r="BK147" s="146">
        <f t="shared" si="5"/>
        <v>0</v>
      </c>
      <c r="BL147" s="18" t="s">
        <v>1655</v>
      </c>
      <c r="BM147" s="145" t="s">
        <v>486</v>
      </c>
    </row>
    <row r="148" spans="1:65" s="2" customFormat="1" ht="21.75" customHeight="1" x14ac:dyDescent="0.2">
      <c r="A148" s="31"/>
      <c r="B148" s="133"/>
      <c r="C148" s="134" t="s">
        <v>326</v>
      </c>
      <c r="D148" s="134" t="s">
        <v>143</v>
      </c>
      <c r="E148" s="135" t="s">
        <v>2933</v>
      </c>
      <c r="F148" s="136" t="s">
        <v>2934</v>
      </c>
      <c r="G148" s="137" t="s">
        <v>357</v>
      </c>
      <c r="H148" s="138">
        <v>1850</v>
      </c>
      <c r="I148" s="139"/>
      <c r="J148" s="139"/>
      <c r="K148" s="140"/>
      <c r="L148" s="32"/>
      <c r="M148" s="141"/>
      <c r="N148" s="142"/>
      <c r="O148" s="143"/>
      <c r="P148" s="143"/>
      <c r="Q148" s="143"/>
      <c r="R148" s="143"/>
      <c r="S148" s="143"/>
      <c r="T148" s="144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45" t="s">
        <v>1655</v>
      </c>
      <c r="AT148" s="145" t="s">
        <v>143</v>
      </c>
      <c r="AU148" s="145" t="s">
        <v>73</v>
      </c>
      <c r="AY148" s="18" t="s">
        <v>141</v>
      </c>
      <c r="BE148" s="146">
        <f t="shared" si="0"/>
        <v>0</v>
      </c>
      <c r="BF148" s="146">
        <f t="shared" si="1"/>
        <v>0</v>
      </c>
      <c r="BG148" s="146">
        <f t="shared" si="2"/>
        <v>0</v>
      </c>
      <c r="BH148" s="146">
        <f t="shared" si="3"/>
        <v>0</v>
      </c>
      <c r="BI148" s="146">
        <f t="shared" si="4"/>
        <v>0</v>
      </c>
      <c r="BJ148" s="18" t="s">
        <v>73</v>
      </c>
      <c r="BK148" s="146">
        <f t="shared" si="5"/>
        <v>0</v>
      </c>
      <c r="BL148" s="18" t="s">
        <v>1655</v>
      </c>
      <c r="BM148" s="145" t="s">
        <v>495</v>
      </c>
    </row>
    <row r="149" spans="1:65" s="2" customFormat="1" ht="16.5" customHeight="1" x14ac:dyDescent="0.2">
      <c r="A149" s="31"/>
      <c r="B149" s="133"/>
      <c r="C149" s="168" t="s">
        <v>332</v>
      </c>
      <c r="D149" s="168" t="s">
        <v>159</v>
      </c>
      <c r="E149" s="169" t="s">
        <v>2935</v>
      </c>
      <c r="F149" s="170" t="s">
        <v>3374</v>
      </c>
      <c r="G149" s="171" t="s">
        <v>357</v>
      </c>
      <c r="H149" s="172">
        <v>1850</v>
      </c>
      <c r="I149" s="173"/>
      <c r="J149" s="173"/>
      <c r="K149" s="174"/>
      <c r="L149" s="175"/>
      <c r="M149" s="176"/>
      <c r="N149" s="177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2435</v>
      </c>
      <c r="AT149" s="145" t="s">
        <v>159</v>
      </c>
      <c r="AU149" s="145" t="s">
        <v>73</v>
      </c>
      <c r="AY149" s="18" t="s">
        <v>141</v>
      </c>
      <c r="BE149" s="146">
        <f t="shared" si="0"/>
        <v>0</v>
      </c>
      <c r="BF149" s="146">
        <f t="shared" si="1"/>
        <v>0</v>
      </c>
      <c r="BG149" s="146">
        <f t="shared" si="2"/>
        <v>0</v>
      </c>
      <c r="BH149" s="146">
        <f t="shared" si="3"/>
        <v>0</v>
      </c>
      <c r="BI149" s="146">
        <f t="shared" si="4"/>
        <v>0</v>
      </c>
      <c r="BJ149" s="18" t="s">
        <v>73</v>
      </c>
      <c r="BK149" s="146">
        <f t="shared" si="5"/>
        <v>0</v>
      </c>
      <c r="BL149" s="18" t="s">
        <v>1655</v>
      </c>
      <c r="BM149" s="145" t="s">
        <v>504</v>
      </c>
    </row>
    <row r="150" spans="1:65" s="2" customFormat="1" ht="16.5" customHeight="1" x14ac:dyDescent="0.2">
      <c r="A150" s="31"/>
      <c r="B150" s="133"/>
      <c r="C150" s="168" t="s">
        <v>337</v>
      </c>
      <c r="D150" s="168" t="s">
        <v>159</v>
      </c>
      <c r="E150" s="169" t="s">
        <v>2936</v>
      </c>
      <c r="F150" s="170" t="s">
        <v>3372</v>
      </c>
      <c r="G150" s="171" t="s">
        <v>161</v>
      </c>
      <c r="H150" s="172">
        <v>450</v>
      </c>
      <c r="I150" s="173"/>
      <c r="J150" s="173"/>
      <c r="K150" s="174"/>
      <c r="L150" s="175"/>
      <c r="M150" s="176"/>
      <c r="N150" s="177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2435</v>
      </c>
      <c r="AT150" s="145" t="s">
        <v>159</v>
      </c>
      <c r="AU150" s="145" t="s">
        <v>73</v>
      </c>
      <c r="AY150" s="18" t="s">
        <v>141</v>
      </c>
      <c r="BE150" s="146">
        <f t="shared" si="0"/>
        <v>0</v>
      </c>
      <c r="BF150" s="146">
        <f t="shared" si="1"/>
        <v>0</v>
      </c>
      <c r="BG150" s="146">
        <f t="shared" si="2"/>
        <v>0</v>
      </c>
      <c r="BH150" s="146">
        <f t="shared" si="3"/>
        <v>0</v>
      </c>
      <c r="BI150" s="146">
        <f t="shared" si="4"/>
        <v>0</v>
      </c>
      <c r="BJ150" s="18" t="s">
        <v>73</v>
      </c>
      <c r="BK150" s="146">
        <f t="shared" si="5"/>
        <v>0</v>
      </c>
      <c r="BL150" s="18" t="s">
        <v>1655</v>
      </c>
      <c r="BM150" s="145" t="s">
        <v>561</v>
      </c>
    </row>
    <row r="151" spans="1:65" s="2" customFormat="1" ht="16.5" customHeight="1" x14ac:dyDescent="0.2">
      <c r="A151" s="31"/>
      <c r="B151" s="133"/>
      <c r="C151" s="168" t="s">
        <v>354</v>
      </c>
      <c r="D151" s="168" t="s">
        <v>159</v>
      </c>
      <c r="E151" s="169" t="s">
        <v>2937</v>
      </c>
      <c r="F151" s="170" t="s">
        <v>3373</v>
      </c>
      <c r="G151" s="171" t="s">
        <v>161</v>
      </c>
      <c r="H151" s="172">
        <v>1850</v>
      </c>
      <c r="I151" s="173"/>
      <c r="J151" s="173"/>
      <c r="K151" s="174"/>
      <c r="L151" s="175"/>
      <c r="M151" s="176"/>
      <c r="N151" s="177"/>
      <c r="O151" s="143"/>
      <c r="P151" s="143"/>
      <c r="Q151" s="143"/>
      <c r="R151" s="143"/>
      <c r="S151" s="143"/>
      <c r="T151" s="144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45" t="s">
        <v>2435</v>
      </c>
      <c r="AT151" s="145" t="s">
        <v>159</v>
      </c>
      <c r="AU151" s="145" t="s">
        <v>73</v>
      </c>
      <c r="AY151" s="18" t="s">
        <v>141</v>
      </c>
      <c r="BE151" s="146">
        <f t="shared" si="0"/>
        <v>0</v>
      </c>
      <c r="BF151" s="146">
        <f t="shared" si="1"/>
        <v>0</v>
      </c>
      <c r="BG151" s="146">
        <f t="shared" si="2"/>
        <v>0</v>
      </c>
      <c r="BH151" s="146">
        <f t="shared" si="3"/>
        <v>0</v>
      </c>
      <c r="BI151" s="146">
        <f t="shared" si="4"/>
        <v>0</v>
      </c>
      <c r="BJ151" s="18" t="s">
        <v>73</v>
      </c>
      <c r="BK151" s="146">
        <f t="shared" si="5"/>
        <v>0</v>
      </c>
      <c r="BL151" s="18" t="s">
        <v>1655</v>
      </c>
      <c r="BM151" s="145" t="s">
        <v>572</v>
      </c>
    </row>
    <row r="152" spans="1:65" s="2" customFormat="1" ht="16.5" customHeight="1" x14ac:dyDescent="0.2">
      <c r="A152" s="31"/>
      <c r="B152" s="133"/>
      <c r="C152" s="168" t="s">
        <v>365</v>
      </c>
      <c r="D152" s="168" t="s">
        <v>159</v>
      </c>
      <c r="E152" s="169" t="s">
        <v>2938</v>
      </c>
      <c r="F152" s="170" t="s">
        <v>3375</v>
      </c>
      <c r="G152" s="171" t="s">
        <v>161</v>
      </c>
      <c r="H152" s="172">
        <v>480</v>
      </c>
      <c r="I152" s="173"/>
      <c r="J152" s="173"/>
      <c r="K152" s="174"/>
      <c r="L152" s="175"/>
      <c r="M152" s="176"/>
      <c r="N152" s="177"/>
      <c r="O152" s="143"/>
      <c r="P152" s="143"/>
      <c r="Q152" s="143"/>
      <c r="R152" s="143"/>
      <c r="S152" s="143"/>
      <c r="T152" s="144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45" t="s">
        <v>2435</v>
      </c>
      <c r="AT152" s="145" t="s">
        <v>159</v>
      </c>
      <c r="AU152" s="145" t="s">
        <v>73</v>
      </c>
      <c r="AY152" s="18" t="s">
        <v>141</v>
      </c>
      <c r="BE152" s="146">
        <f t="shared" si="0"/>
        <v>0</v>
      </c>
      <c r="BF152" s="146">
        <f t="shared" si="1"/>
        <v>0</v>
      </c>
      <c r="BG152" s="146">
        <f t="shared" si="2"/>
        <v>0</v>
      </c>
      <c r="BH152" s="146">
        <f t="shared" si="3"/>
        <v>0</v>
      </c>
      <c r="BI152" s="146">
        <f t="shared" si="4"/>
        <v>0</v>
      </c>
      <c r="BJ152" s="18" t="s">
        <v>73</v>
      </c>
      <c r="BK152" s="146">
        <f t="shared" si="5"/>
        <v>0</v>
      </c>
      <c r="BL152" s="18" t="s">
        <v>1655</v>
      </c>
      <c r="BM152" s="145" t="s">
        <v>580</v>
      </c>
    </row>
    <row r="153" spans="1:65" s="2" customFormat="1" ht="21.75" customHeight="1" x14ac:dyDescent="0.2">
      <c r="A153" s="31"/>
      <c r="B153" s="133"/>
      <c r="C153" s="168" t="s">
        <v>5</v>
      </c>
      <c r="D153" s="168" t="s">
        <v>159</v>
      </c>
      <c r="E153" s="169" t="s">
        <v>2939</v>
      </c>
      <c r="F153" s="170" t="s">
        <v>3376</v>
      </c>
      <c r="G153" s="171" t="s">
        <v>161</v>
      </c>
      <c r="H153" s="172">
        <v>150</v>
      </c>
      <c r="I153" s="173"/>
      <c r="J153" s="173"/>
      <c r="K153" s="174"/>
      <c r="L153" s="175"/>
      <c r="M153" s="176"/>
      <c r="N153" s="177"/>
      <c r="O153" s="143"/>
      <c r="P153" s="143"/>
      <c r="Q153" s="143"/>
      <c r="R153" s="143"/>
      <c r="S153" s="143"/>
      <c r="T153" s="14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5" t="s">
        <v>2435</v>
      </c>
      <c r="AT153" s="145" t="s">
        <v>159</v>
      </c>
      <c r="AU153" s="145" t="s">
        <v>73</v>
      </c>
      <c r="AY153" s="18" t="s">
        <v>141</v>
      </c>
      <c r="BE153" s="146">
        <f t="shared" si="0"/>
        <v>0</v>
      </c>
      <c r="BF153" s="146">
        <f t="shared" si="1"/>
        <v>0</v>
      </c>
      <c r="BG153" s="146">
        <f t="shared" si="2"/>
        <v>0</v>
      </c>
      <c r="BH153" s="146">
        <f t="shared" si="3"/>
        <v>0</v>
      </c>
      <c r="BI153" s="146">
        <f t="shared" si="4"/>
        <v>0</v>
      </c>
      <c r="BJ153" s="18" t="s">
        <v>73</v>
      </c>
      <c r="BK153" s="146">
        <f t="shared" si="5"/>
        <v>0</v>
      </c>
      <c r="BL153" s="18" t="s">
        <v>1655</v>
      </c>
      <c r="BM153" s="145" t="s">
        <v>591</v>
      </c>
    </row>
    <row r="154" spans="1:65" s="2" customFormat="1" ht="16.5" customHeight="1" x14ac:dyDescent="0.2">
      <c r="A154" s="31"/>
      <c r="B154" s="133"/>
      <c r="C154" s="168" t="s">
        <v>379</v>
      </c>
      <c r="D154" s="168" t="s">
        <v>159</v>
      </c>
      <c r="E154" s="169" t="s">
        <v>2940</v>
      </c>
      <c r="F154" s="170" t="s">
        <v>2941</v>
      </c>
      <c r="G154" s="171" t="s">
        <v>161</v>
      </c>
      <c r="H154" s="172">
        <v>300</v>
      </c>
      <c r="I154" s="173"/>
      <c r="J154" s="173"/>
      <c r="K154" s="174"/>
      <c r="L154" s="175"/>
      <c r="M154" s="176"/>
      <c r="N154" s="177"/>
      <c r="O154" s="143"/>
      <c r="P154" s="143"/>
      <c r="Q154" s="143"/>
      <c r="R154" s="143"/>
      <c r="S154" s="143"/>
      <c r="T154" s="14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45" t="s">
        <v>2435</v>
      </c>
      <c r="AT154" s="145" t="s">
        <v>159</v>
      </c>
      <c r="AU154" s="145" t="s">
        <v>73</v>
      </c>
      <c r="AY154" s="18" t="s">
        <v>141</v>
      </c>
      <c r="BE154" s="146">
        <f t="shared" si="0"/>
        <v>0</v>
      </c>
      <c r="BF154" s="146">
        <f t="shared" si="1"/>
        <v>0</v>
      </c>
      <c r="BG154" s="146">
        <f t="shared" si="2"/>
        <v>0</v>
      </c>
      <c r="BH154" s="146">
        <f t="shared" si="3"/>
        <v>0</v>
      </c>
      <c r="BI154" s="146">
        <f t="shared" si="4"/>
        <v>0</v>
      </c>
      <c r="BJ154" s="18" t="s">
        <v>73</v>
      </c>
      <c r="BK154" s="146">
        <f t="shared" si="5"/>
        <v>0</v>
      </c>
      <c r="BL154" s="18" t="s">
        <v>1655</v>
      </c>
      <c r="BM154" s="145" t="s">
        <v>602</v>
      </c>
    </row>
    <row r="155" spans="1:65" s="2" customFormat="1" ht="16.5" customHeight="1" x14ac:dyDescent="0.2">
      <c r="A155" s="31"/>
      <c r="B155" s="133"/>
      <c r="C155" s="168" t="s">
        <v>433</v>
      </c>
      <c r="D155" s="168" t="s">
        <v>159</v>
      </c>
      <c r="E155" s="169" t="s">
        <v>2942</v>
      </c>
      <c r="F155" s="170" t="s">
        <v>3359</v>
      </c>
      <c r="G155" s="171" t="s">
        <v>357</v>
      </c>
      <c r="H155" s="172">
        <v>1850</v>
      </c>
      <c r="I155" s="173"/>
      <c r="J155" s="173"/>
      <c r="K155" s="174"/>
      <c r="L155" s="175"/>
      <c r="M155" s="176"/>
      <c r="N155" s="177"/>
      <c r="O155" s="143"/>
      <c r="P155" s="143"/>
      <c r="Q155" s="143"/>
      <c r="R155" s="143"/>
      <c r="S155" s="143"/>
      <c r="T155" s="144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45" t="s">
        <v>2435</v>
      </c>
      <c r="AT155" s="145" t="s">
        <v>159</v>
      </c>
      <c r="AU155" s="145" t="s">
        <v>73</v>
      </c>
      <c r="AY155" s="18" t="s">
        <v>141</v>
      </c>
      <c r="BE155" s="146">
        <f t="shared" si="0"/>
        <v>0</v>
      </c>
      <c r="BF155" s="146">
        <f t="shared" si="1"/>
        <v>0</v>
      </c>
      <c r="BG155" s="146">
        <f t="shared" si="2"/>
        <v>0</v>
      </c>
      <c r="BH155" s="146">
        <f t="shared" si="3"/>
        <v>0</v>
      </c>
      <c r="BI155" s="146">
        <f t="shared" si="4"/>
        <v>0</v>
      </c>
      <c r="BJ155" s="18" t="s">
        <v>73</v>
      </c>
      <c r="BK155" s="146">
        <f t="shared" si="5"/>
        <v>0</v>
      </c>
      <c r="BL155" s="18" t="s">
        <v>1655</v>
      </c>
      <c r="BM155" s="145" t="s">
        <v>1185</v>
      </c>
    </row>
    <row r="156" spans="1:65" s="2" customFormat="1" ht="16.5" customHeight="1" x14ac:dyDescent="0.2">
      <c r="A156" s="31"/>
      <c r="B156" s="133"/>
      <c r="C156" s="134" t="s">
        <v>438</v>
      </c>
      <c r="D156" s="134" t="s">
        <v>143</v>
      </c>
      <c r="E156" s="135" t="s">
        <v>2943</v>
      </c>
      <c r="F156" s="136" t="s">
        <v>2944</v>
      </c>
      <c r="G156" s="137" t="s">
        <v>161</v>
      </c>
      <c r="H156" s="138">
        <v>650</v>
      </c>
      <c r="I156" s="139"/>
      <c r="J156" s="139"/>
      <c r="K156" s="140"/>
      <c r="L156" s="32"/>
      <c r="M156" s="141"/>
      <c r="N156" s="142"/>
      <c r="O156" s="143"/>
      <c r="P156" s="143"/>
      <c r="Q156" s="143"/>
      <c r="R156" s="143"/>
      <c r="S156" s="143"/>
      <c r="T156" s="14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5" t="s">
        <v>1655</v>
      </c>
      <c r="AT156" s="145" t="s">
        <v>143</v>
      </c>
      <c r="AU156" s="145" t="s">
        <v>73</v>
      </c>
      <c r="AY156" s="18" t="s">
        <v>141</v>
      </c>
      <c r="BE156" s="146">
        <f t="shared" si="0"/>
        <v>0</v>
      </c>
      <c r="BF156" s="146">
        <f t="shared" si="1"/>
        <v>0</v>
      </c>
      <c r="BG156" s="146">
        <f t="shared" si="2"/>
        <v>0</v>
      </c>
      <c r="BH156" s="146">
        <f t="shared" si="3"/>
        <v>0</v>
      </c>
      <c r="BI156" s="146">
        <f t="shared" si="4"/>
        <v>0</v>
      </c>
      <c r="BJ156" s="18" t="s">
        <v>73</v>
      </c>
      <c r="BK156" s="146">
        <f t="shared" si="5"/>
        <v>0</v>
      </c>
      <c r="BL156" s="18" t="s">
        <v>1655</v>
      </c>
      <c r="BM156" s="145" t="s">
        <v>529</v>
      </c>
    </row>
    <row r="157" spans="1:65" s="2" customFormat="1" ht="16.5" customHeight="1" x14ac:dyDescent="0.2">
      <c r="A157" s="31"/>
      <c r="B157" s="133"/>
      <c r="C157" s="168" t="s">
        <v>443</v>
      </c>
      <c r="D157" s="168" t="s">
        <v>159</v>
      </c>
      <c r="E157" s="169" t="s">
        <v>2945</v>
      </c>
      <c r="F157" s="170" t="s">
        <v>2946</v>
      </c>
      <c r="G157" s="171" t="s">
        <v>161</v>
      </c>
      <c r="H157" s="172">
        <v>650</v>
      </c>
      <c r="I157" s="173"/>
      <c r="J157" s="173"/>
      <c r="K157" s="174"/>
      <c r="L157" s="175"/>
      <c r="M157" s="176"/>
      <c r="N157" s="177"/>
      <c r="O157" s="143"/>
      <c r="P157" s="143"/>
      <c r="Q157" s="143"/>
      <c r="R157" s="143"/>
      <c r="S157" s="143"/>
      <c r="T157" s="144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45" t="s">
        <v>2435</v>
      </c>
      <c r="AT157" s="145" t="s">
        <v>159</v>
      </c>
      <c r="AU157" s="145" t="s">
        <v>73</v>
      </c>
      <c r="AY157" s="18" t="s">
        <v>141</v>
      </c>
      <c r="BE157" s="146">
        <f t="shared" si="0"/>
        <v>0</v>
      </c>
      <c r="BF157" s="146">
        <f t="shared" si="1"/>
        <v>0</v>
      </c>
      <c r="BG157" s="146">
        <f t="shared" si="2"/>
        <v>0</v>
      </c>
      <c r="BH157" s="146">
        <f t="shared" si="3"/>
        <v>0</v>
      </c>
      <c r="BI157" s="146">
        <f t="shared" si="4"/>
        <v>0</v>
      </c>
      <c r="BJ157" s="18" t="s">
        <v>73</v>
      </c>
      <c r="BK157" s="146">
        <f t="shared" si="5"/>
        <v>0</v>
      </c>
      <c r="BL157" s="18" t="s">
        <v>1655</v>
      </c>
      <c r="BM157" s="145" t="s">
        <v>547</v>
      </c>
    </row>
    <row r="158" spans="1:65" s="2" customFormat="1" ht="33" customHeight="1" x14ac:dyDescent="0.2">
      <c r="A158" s="31"/>
      <c r="B158" s="133"/>
      <c r="C158" s="134" t="s">
        <v>461</v>
      </c>
      <c r="D158" s="134" t="s">
        <v>143</v>
      </c>
      <c r="E158" s="135" t="s">
        <v>2947</v>
      </c>
      <c r="F158" s="136" t="s">
        <v>2948</v>
      </c>
      <c r="G158" s="137" t="s">
        <v>161</v>
      </c>
      <c r="H158" s="138">
        <v>1450</v>
      </c>
      <c r="I158" s="139"/>
      <c r="J158" s="139"/>
      <c r="K158" s="140"/>
      <c r="L158" s="32"/>
      <c r="M158" s="141"/>
      <c r="N158" s="142"/>
      <c r="O158" s="143"/>
      <c r="P158" s="143"/>
      <c r="Q158" s="143"/>
      <c r="R158" s="143"/>
      <c r="S158" s="143"/>
      <c r="T158" s="144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45" t="s">
        <v>1655</v>
      </c>
      <c r="AT158" s="145" t="s">
        <v>143</v>
      </c>
      <c r="AU158" s="145" t="s">
        <v>73</v>
      </c>
      <c r="AY158" s="18" t="s">
        <v>141</v>
      </c>
      <c r="BE158" s="146">
        <f t="shared" si="0"/>
        <v>0</v>
      </c>
      <c r="BF158" s="146">
        <f t="shared" si="1"/>
        <v>0</v>
      </c>
      <c r="BG158" s="146">
        <f t="shared" si="2"/>
        <v>0</v>
      </c>
      <c r="BH158" s="146">
        <f t="shared" si="3"/>
        <v>0</v>
      </c>
      <c r="BI158" s="146">
        <f t="shared" si="4"/>
        <v>0</v>
      </c>
      <c r="BJ158" s="18" t="s">
        <v>73</v>
      </c>
      <c r="BK158" s="146">
        <f t="shared" si="5"/>
        <v>0</v>
      </c>
      <c r="BL158" s="18" t="s">
        <v>1655</v>
      </c>
      <c r="BM158" s="145" t="s">
        <v>1241</v>
      </c>
    </row>
    <row r="159" spans="1:65" s="2" customFormat="1" ht="16.5" customHeight="1" x14ac:dyDescent="0.2">
      <c r="A159" s="31"/>
      <c r="B159" s="133"/>
      <c r="C159" s="168" t="s">
        <v>476</v>
      </c>
      <c r="D159" s="168" t="s">
        <v>159</v>
      </c>
      <c r="E159" s="169" t="s">
        <v>2949</v>
      </c>
      <c r="F159" s="170" t="s">
        <v>2950</v>
      </c>
      <c r="G159" s="171" t="s">
        <v>161</v>
      </c>
      <c r="H159" s="172">
        <v>1450</v>
      </c>
      <c r="I159" s="173"/>
      <c r="J159" s="173"/>
      <c r="K159" s="174"/>
      <c r="L159" s="175"/>
      <c r="M159" s="176"/>
      <c r="N159" s="177"/>
      <c r="O159" s="143"/>
      <c r="P159" s="143"/>
      <c r="Q159" s="143"/>
      <c r="R159" s="143"/>
      <c r="S159" s="143"/>
      <c r="T159" s="14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45" t="s">
        <v>2435</v>
      </c>
      <c r="AT159" s="145" t="s">
        <v>159</v>
      </c>
      <c r="AU159" s="145" t="s">
        <v>73</v>
      </c>
      <c r="AY159" s="18" t="s">
        <v>141</v>
      </c>
      <c r="BE159" s="146">
        <f t="shared" si="0"/>
        <v>0</v>
      </c>
      <c r="BF159" s="146">
        <f t="shared" si="1"/>
        <v>0</v>
      </c>
      <c r="BG159" s="146">
        <f t="shared" si="2"/>
        <v>0</v>
      </c>
      <c r="BH159" s="146">
        <f t="shared" si="3"/>
        <v>0</v>
      </c>
      <c r="BI159" s="146">
        <f t="shared" si="4"/>
        <v>0</v>
      </c>
      <c r="BJ159" s="18" t="s">
        <v>73</v>
      </c>
      <c r="BK159" s="146">
        <f t="shared" si="5"/>
        <v>0</v>
      </c>
      <c r="BL159" s="18" t="s">
        <v>1655</v>
      </c>
      <c r="BM159" s="145" t="s">
        <v>1581</v>
      </c>
    </row>
    <row r="160" spans="1:65" s="2" customFormat="1" ht="16.5" customHeight="1" x14ac:dyDescent="0.2">
      <c r="A160" s="31"/>
      <c r="B160" s="133"/>
      <c r="C160" s="168" t="s">
        <v>481</v>
      </c>
      <c r="D160" s="168" t="s">
        <v>159</v>
      </c>
      <c r="E160" s="169" t="s">
        <v>2951</v>
      </c>
      <c r="F160" s="170" t="s">
        <v>2952</v>
      </c>
      <c r="G160" s="171" t="s">
        <v>161</v>
      </c>
      <c r="H160" s="172">
        <v>4500</v>
      </c>
      <c r="I160" s="173"/>
      <c r="J160" s="173"/>
      <c r="K160" s="174"/>
      <c r="L160" s="175"/>
      <c r="M160" s="176"/>
      <c r="N160" s="177"/>
      <c r="O160" s="143"/>
      <c r="P160" s="143"/>
      <c r="Q160" s="143"/>
      <c r="R160" s="143"/>
      <c r="S160" s="143"/>
      <c r="T160" s="144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45" t="s">
        <v>2435</v>
      </c>
      <c r="AT160" s="145" t="s">
        <v>159</v>
      </c>
      <c r="AU160" s="145" t="s">
        <v>73</v>
      </c>
      <c r="AY160" s="18" t="s">
        <v>141</v>
      </c>
      <c r="BE160" s="146">
        <f t="shared" si="0"/>
        <v>0</v>
      </c>
      <c r="BF160" s="146">
        <f t="shared" si="1"/>
        <v>0</v>
      </c>
      <c r="BG160" s="146">
        <f t="shared" si="2"/>
        <v>0</v>
      </c>
      <c r="BH160" s="146">
        <f t="shared" si="3"/>
        <v>0</v>
      </c>
      <c r="BI160" s="146">
        <f t="shared" si="4"/>
        <v>0</v>
      </c>
      <c r="BJ160" s="18" t="s">
        <v>73</v>
      </c>
      <c r="BK160" s="146">
        <f t="shared" si="5"/>
        <v>0</v>
      </c>
      <c r="BL160" s="18" t="s">
        <v>1655</v>
      </c>
      <c r="BM160" s="145" t="s">
        <v>1592</v>
      </c>
    </row>
    <row r="161" spans="1:65" s="2" customFormat="1" ht="16.5" customHeight="1" x14ac:dyDescent="0.2">
      <c r="A161" s="31"/>
      <c r="B161" s="133"/>
      <c r="C161" s="168" t="s">
        <v>486</v>
      </c>
      <c r="D161" s="168" t="s">
        <v>159</v>
      </c>
      <c r="E161" s="169" t="s">
        <v>2953</v>
      </c>
      <c r="F161" s="170" t="s">
        <v>2954</v>
      </c>
      <c r="G161" s="171" t="s">
        <v>161</v>
      </c>
      <c r="H161" s="172">
        <v>1500</v>
      </c>
      <c r="I161" s="173"/>
      <c r="J161" s="173"/>
      <c r="K161" s="174"/>
      <c r="L161" s="175"/>
      <c r="M161" s="176"/>
      <c r="N161" s="177"/>
      <c r="O161" s="143"/>
      <c r="P161" s="143"/>
      <c r="Q161" s="143"/>
      <c r="R161" s="143"/>
      <c r="S161" s="143"/>
      <c r="T161" s="14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45" t="s">
        <v>2435</v>
      </c>
      <c r="AT161" s="145" t="s">
        <v>159</v>
      </c>
      <c r="AU161" s="145" t="s">
        <v>73</v>
      </c>
      <c r="AY161" s="18" t="s">
        <v>141</v>
      </c>
      <c r="BE161" s="146">
        <f t="shared" si="0"/>
        <v>0</v>
      </c>
      <c r="BF161" s="146">
        <f t="shared" si="1"/>
        <v>0</v>
      </c>
      <c r="BG161" s="146">
        <f t="shared" si="2"/>
        <v>0</v>
      </c>
      <c r="BH161" s="146">
        <f t="shared" si="3"/>
        <v>0</v>
      </c>
      <c r="BI161" s="146">
        <f t="shared" si="4"/>
        <v>0</v>
      </c>
      <c r="BJ161" s="18" t="s">
        <v>73</v>
      </c>
      <c r="BK161" s="146">
        <f t="shared" si="5"/>
        <v>0</v>
      </c>
      <c r="BL161" s="18" t="s">
        <v>1655</v>
      </c>
      <c r="BM161" s="145" t="s">
        <v>518</v>
      </c>
    </row>
    <row r="162" spans="1:65" s="2" customFormat="1" ht="16.5" customHeight="1" x14ac:dyDescent="0.2">
      <c r="A162" s="31"/>
      <c r="B162" s="133"/>
      <c r="C162" s="168" t="s">
        <v>491</v>
      </c>
      <c r="D162" s="168" t="s">
        <v>159</v>
      </c>
      <c r="E162" s="169" t="s">
        <v>2955</v>
      </c>
      <c r="F162" s="170" t="s">
        <v>2956</v>
      </c>
      <c r="G162" s="171" t="s">
        <v>161</v>
      </c>
      <c r="H162" s="172">
        <v>1000</v>
      </c>
      <c r="I162" s="173"/>
      <c r="J162" s="173"/>
      <c r="K162" s="174"/>
      <c r="L162" s="175"/>
      <c r="M162" s="176"/>
      <c r="N162" s="177"/>
      <c r="O162" s="143"/>
      <c r="P162" s="143"/>
      <c r="Q162" s="143"/>
      <c r="R162" s="143"/>
      <c r="S162" s="143"/>
      <c r="T162" s="14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5" t="s">
        <v>2435</v>
      </c>
      <c r="AT162" s="145" t="s">
        <v>159</v>
      </c>
      <c r="AU162" s="145" t="s">
        <v>73</v>
      </c>
      <c r="AY162" s="18" t="s">
        <v>141</v>
      </c>
      <c r="BE162" s="146">
        <f t="shared" si="0"/>
        <v>0</v>
      </c>
      <c r="BF162" s="146">
        <f t="shared" si="1"/>
        <v>0</v>
      </c>
      <c r="BG162" s="146">
        <f t="shared" si="2"/>
        <v>0</v>
      </c>
      <c r="BH162" s="146">
        <f t="shared" si="3"/>
        <v>0</v>
      </c>
      <c r="BI162" s="146">
        <f t="shared" si="4"/>
        <v>0</v>
      </c>
      <c r="BJ162" s="18" t="s">
        <v>73</v>
      </c>
      <c r="BK162" s="146">
        <f t="shared" si="5"/>
        <v>0</v>
      </c>
      <c r="BL162" s="18" t="s">
        <v>1655</v>
      </c>
      <c r="BM162" s="145" t="s">
        <v>1606</v>
      </c>
    </row>
    <row r="163" spans="1:65" s="2" customFormat="1" ht="21.75" customHeight="1" x14ac:dyDescent="0.2">
      <c r="A163" s="31"/>
      <c r="B163" s="133"/>
      <c r="C163" s="134" t="s">
        <v>495</v>
      </c>
      <c r="D163" s="134" t="s">
        <v>143</v>
      </c>
      <c r="E163" s="135" t="s">
        <v>2957</v>
      </c>
      <c r="F163" s="136" t="s">
        <v>2958</v>
      </c>
      <c r="G163" s="137" t="s">
        <v>357</v>
      </c>
      <c r="H163" s="138">
        <v>60</v>
      </c>
      <c r="I163" s="139"/>
      <c r="J163" s="139"/>
      <c r="K163" s="140"/>
      <c r="L163" s="32"/>
      <c r="M163" s="141"/>
      <c r="N163" s="142"/>
      <c r="O163" s="143"/>
      <c r="P163" s="143"/>
      <c r="Q163" s="143"/>
      <c r="R163" s="143"/>
      <c r="S163" s="143"/>
      <c r="T163" s="144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45" t="s">
        <v>1655</v>
      </c>
      <c r="AT163" s="145" t="s">
        <v>143</v>
      </c>
      <c r="AU163" s="145" t="s">
        <v>73</v>
      </c>
      <c r="AY163" s="18" t="s">
        <v>141</v>
      </c>
      <c r="BE163" s="146">
        <f t="shared" si="0"/>
        <v>0</v>
      </c>
      <c r="BF163" s="146">
        <f t="shared" si="1"/>
        <v>0</v>
      </c>
      <c r="BG163" s="146">
        <f t="shared" si="2"/>
        <v>0</v>
      </c>
      <c r="BH163" s="146">
        <f t="shared" si="3"/>
        <v>0</v>
      </c>
      <c r="BI163" s="146">
        <f t="shared" si="4"/>
        <v>0</v>
      </c>
      <c r="BJ163" s="18" t="s">
        <v>73</v>
      </c>
      <c r="BK163" s="146">
        <f t="shared" si="5"/>
        <v>0</v>
      </c>
      <c r="BL163" s="18" t="s">
        <v>1655</v>
      </c>
      <c r="BM163" s="145" t="s">
        <v>552</v>
      </c>
    </row>
    <row r="164" spans="1:65" s="2" customFormat="1" ht="24" customHeight="1" x14ac:dyDescent="0.2">
      <c r="A164" s="31"/>
      <c r="B164" s="133"/>
      <c r="C164" s="168" t="s">
        <v>500</v>
      </c>
      <c r="D164" s="168" t="s">
        <v>159</v>
      </c>
      <c r="E164" s="169" t="s">
        <v>2959</v>
      </c>
      <c r="F164" s="170" t="s">
        <v>3440</v>
      </c>
      <c r="G164" s="171" t="s">
        <v>357</v>
      </c>
      <c r="H164" s="172">
        <v>60</v>
      </c>
      <c r="I164" s="173"/>
      <c r="J164" s="173"/>
      <c r="K164" s="174"/>
      <c r="L164" s="175"/>
      <c r="M164" s="176"/>
      <c r="N164" s="177"/>
      <c r="O164" s="143"/>
      <c r="P164" s="143"/>
      <c r="Q164" s="143"/>
      <c r="R164" s="143"/>
      <c r="S164" s="143"/>
      <c r="T164" s="144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45" t="s">
        <v>2435</v>
      </c>
      <c r="AT164" s="145" t="s">
        <v>159</v>
      </c>
      <c r="AU164" s="145" t="s">
        <v>73</v>
      </c>
      <c r="AY164" s="18" t="s">
        <v>141</v>
      </c>
      <c r="BE164" s="146">
        <f t="shared" si="0"/>
        <v>0</v>
      </c>
      <c r="BF164" s="146">
        <f t="shared" si="1"/>
        <v>0</v>
      </c>
      <c r="BG164" s="146">
        <f t="shared" si="2"/>
        <v>0</v>
      </c>
      <c r="BH164" s="146">
        <f t="shared" si="3"/>
        <v>0</v>
      </c>
      <c r="BI164" s="146">
        <f t="shared" si="4"/>
        <v>0</v>
      </c>
      <c r="BJ164" s="18" t="s">
        <v>73</v>
      </c>
      <c r="BK164" s="146">
        <f t="shared" si="5"/>
        <v>0</v>
      </c>
      <c r="BL164" s="18" t="s">
        <v>1655</v>
      </c>
      <c r="BM164" s="145" t="s">
        <v>1628</v>
      </c>
    </row>
    <row r="165" spans="1:65" s="2" customFormat="1" ht="16.5" customHeight="1" x14ac:dyDescent="0.2">
      <c r="A165" s="31"/>
      <c r="B165" s="133"/>
      <c r="C165" s="168" t="s">
        <v>504</v>
      </c>
      <c r="D165" s="168" t="s">
        <v>159</v>
      </c>
      <c r="E165" s="169" t="s">
        <v>2960</v>
      </c>
      <c r="F165" s="170" t="s">
        <v>3441</v>
      </c>
      <c r="G165" s="171" t="s">
        <v>357</v>
      </c>
      <c r="H165" s="172">
        <v>60</v>
      </c>
      <c r="I165" s="173"/>
      <c r="J165" s="173"/>
      <c r="K165" s="174"/>
      <c r="L165" s="175"/>
      <c r="M165" s="176"/>
      <c r="N165" s="177"/>
      <c r="O165" s="143"/>
      <c r="P165" s="143"/>
      <c r="Q165" s="143"/>
      <c r="R165" s="143"/>
      <c r="S165" s="143"/>
      <c r="T165" s="144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45" t="s">
        <v>2435</v>
      </c>
      <c r="AT165" s="145" t="s">
        <v>159</v>
      </c>
      <c r="AU165" s="145" t="s">
        <v>73</v>
      </c>
      <c r="AY165" s="18" t="s">
        <v>141</v>
      </c>
      <c r="BE165" s="146">
        <f t="shared" si="0"/>
        <v>0</v>
      </c>
      <c r="BF165" s="146">
        <f t="shared" si="1"/>
        <v>0</v>
      </c>
      <c r="BG165" s="146">
        <f t="shared" si="2"/>
        <v>0</v>
      </c>
      <c r="BH165" s="146">
        <f t="shared" si="3"/>
        <v>0</v>
      </c>
      <c r="BI165" s="146">
        <f t="shared" si="4"/>
        <v>0</v>
      </c>
      <c r="BJ165" s="18" t="s">
        <v>73</v>
      </c>
      <c r="BK165" s="146">
        <f t="shared" si="5"/>
        <v>0</v>
      </c>
      <c r="BL165" s="18" t="s">
        <v>1655</v>
      </c>
      <c r="BM165" s="145" t="s">
        <v>1655</v>
      </c>
    </row>
    <row r="166" spans="1:65" s="2" customFormat="1" ht="24.75" customHeight="1" x14ac:dyDescent="0.2">
      <c r="A166" s="31"/>
      <c r="B166" s="133"/>
      <c r="C166" s="168" t="s">
        <v>510</v>
      </c>
      <c r="D166" s="168" t="s">
        <v>159</v>
      </c>
      <c r="E166" s="169" t="s">
        <v>2961</v>
      </c>
      <c r="F166" s="170" t="s">
        <v>3442</v>
      </c>
      <c r="G166" s="171" t="s">
        <v>161</v>
      </c>
      <c r="H166" s="172">
        <v>40</v>
      </c>
      <c r="I166" s="173"/>
      <c r="J166" s="173"/>
      <c r="K166" s="174"/>
      <c r="L166" s="175"/>
      <c r="M166" s="176"/>
      <c r="N166" s="177"/>
      <c r="O166" s="143"/>
      <c r="P166" s="143"/>
      <c r="Q166" s="143"/>
      <c r="R166" s="143"/>
      <c r="S166" s="143"/>
      <c r="T166" s="14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45" t="s">
        <v>2435</v>
      </c>
      <c r="AT166" s="145" t="s">
        <v>159</v>
      </c>
      <c r="AU166" s="145" t="s">
        <v>73</v>
      </c>
      <c r="AY166" s="18" t="s">
        <v>141</v>
      </c>
      <c r="BE166" s="146">
        <f t="shared" ref="BE166:BE197" si="6">IF(N166="základná",J166,0)</f>
        <v>0</v>
      </c>
      <c r="BF166" s="146">
        <f t="shared" ref="BF166:BF197" si="7">IF(N166="znížená",J166,0)</f>
        <v>0</v>
      </c>
      <c r="BG166" s="146">
        <f t="shared" ref="BG166:BG197" si="8">IF(N166="zákl. prenesená",J166,0)</f>
        <v>0</v>
      </c>
      <c r="BH166" s="146">
        <f t="shared" ref="BH166:BH197" si="9">IF(N166="zníž. prenesená",J166,0)</f>
        <v>0</v>
      </c>
      <c r="BI166" s="146">
        <f t="shared" ref="BI166:BI197" si="10">IF(N166="nulová",J166,0)</f>
        <v>0</v>
      </c>
      <c r="BJ166" s="18" t="s">
        <v>73</v>
      </c>
      <c r="BK166" s="146">
        <f t="shared" ref="BK166:BK197" si="11">ROUND(I166*H166,2)</f>
        <v>0</v>
      </c>
      <c r="BL166" s="18" t="s">
        <v>1655</v>
      </c>
      <c r="BM166" s="145" t="s">
        <v>1670</v>
      </c>
    </row>
    <row r="167" spans="1:65" s="2" customFormat="1" ht="21.75" customHeight="1" x14ac:dyDescent="0.2">
      <c r="A167" s="31"/>
      <c r="B167" s="133"/>
      <c r="C167" s="134" t="s">
        <v>561</v>
      </c>
      <c r="D167" s="134" t="s">
        <v>143</v>
      </c>
      <c r="E167" s="135" t="s">
        <v>2962</v>
      </c>
      <c r="F167" s="136" t="s">
        <v>2963</v>
      </c>
      <c r="G167" s="137" t="s">
        <v>161</v>
      </c>
      <c r="H167" s="138">
        <v>662</v>
      </c>
      <c r="I167" s="139"/>
      <c r="J167" s="139"/>
      <c r="K167" s="140"/>
      <c r="L167" s="32"/>
      <c r="M167" s="141"/>
      <c r="N167" s="142"/>
      <c r="O167" s="143"/>
      <c r="P167" s="143"/>
      <c r="Q167" s="143"/>
      <c r="R167" s="143"/>
      <c r="S167" s="143"/>
      <c r="T167" s="14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45" t="s">
        <v>1655</v>
      </c>
      <c r="AT167" s="145" t="s">
        <v>143</v>
      </c>
      <c r="AU167" s="145" t="s">
        <v>73</v>
      </c>
      <c r="AY167" s="18" t="s">
        <v>141</v>
      </c>
      <c r="BE167" s="146">
        <f t="shared" si="6"/>
        <v>0</v>
      </c>
      <c r="BF167" s="146">
        <f t="shared" si="7"/>
        <v>0</v>
      </c>
      <c r="BG167" s="146">
        <f t="shared" si="8"/>
        <v>0</v>
      </c>
      <c r="BH167" s="146">
        <f t="shared" si="9"/>
        <v>0</v>
      </c>
      <c r="BI167" s="146">
        <f t="shared" si="10"/>
        <v>0</v>
      </c>
      <c r="BJ167" s="18" t="s">
        <v>73</v>
      </c>
      <c r="BK167" s="146">
        <f t="shared" si="11"/>
        <v>0</v>
      </c>
      <c r="BL167" s="18" t="s">
        <v>1655</v>
      </c>
      <c r="BM167" s="145" t="s">
        <v>1682</v>
      </c>
    </row>
    <row r="168" spans="1:65" s="2" customFormat="1" ht="21.75" customHeight="1" x14ac:dyDescent="0.2">
      <c r="A168" s="31"/>
      <c r="B168" s="133"/>
      <c r="C168" s="134" t="s">
        <v>566</v>
      </c>
      <c r="D168" s="134" t="s">
        <v>143</v>
      </c>
      <c r="E168" s="135" t="s">
        <v>2964</v>
      </c>
      <c r="F168" s="136" t="s">
        <v>2965</v>
      </c>
      <c r="G168" s="137" t="s">
        <v>161</v>
      </c>
      <c r="H168" s="138">
        <v>26</v>
      </c>
      <c r="I168" s="139"/>
      <c r="J168" s="139"/>
      <c r="K168" s="140"/>
      <c r="L168" s="32"/>
      <c r="M168" s="141"/>
      <c r="N168" s="142"/>
      <c r="O168" s="143"/>
      <c r="P168" s="143"/>
      <c r="Q168" s="143"/>
      <c r="R168" s="143"/>
      <c r="S168" s="143"/>
      <c r="T168" s="14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45" t="s">
        <v>1655</v>
      </c>
      <c r="AT168" s="145" t="s">
        <v>143</v>
      </c>
      <c r="AU168" s="145" t="s">
        <v>73</v>
      </c>
      <c r="AY168" s="18" t="s">
        <v>141</v>
      </c>
      <c r="BE168" s="146">
        <f t="shared" si="6"/>
        <v>0</v>
      </c>
      <c r="BF168" s="146">
        <f t="shared" si="7"/>
        <v>0</v>
      </c>
      <c r="BG168" s="146">
        <f t="shared" si="8"/>
        <v>0</v>
      </c>
      <c r="BH168" s="146">
        <f t="shared" si="9"/>
        <v>0</v>
      </c>
      <c r="BI168" s="146">
        <f t="shared" si="10"/>
        <v>0</v>
      </c>
      <c r="BJ168" s="18" t="s">
        <v>73</v>
      </c>
      <c r="BK168" s="146">
        <f t="shared" si="11"/>
        <v>0</v>
      </c>
      <c r="BL168" s="18" t="s">
        <v>1655</v>
      </c>
      <c r="BM168" s="145" t="s">
        <v>1689</v>
      </c>
    </row>
    <row r="169" spans="1:65" s="2" customFormat="1" ht="21.75" customHeight="1" x14ac:dyDescent="0.2">
      <c r="A169" s="31"/>
      <c r="B169" s="133"/>
      <c r="C169" s="134" t="s">
        <v>572</v>
      </c>
      <c r="D169" s="134" t="s">
        <v>143</v>
      </c>
      <c r="E169" s="135" t="s">
        <v>2966</v>
      </c>
      <c r="F169" s="136" t="s">
        <v>2967</v>
      </c>
      <c r="G169" s="137" t="s">
        <v>161</v>
      </c>
      <c r="H169" s="138">
        <v>240</v>
      </c>
      <c r="I169" s="139"/>
      <c r="J169" s="139"/>
      <c r="K169" s="140"/>
      <c r="L169" s="32"/>
      <c r="M169" s="141"/>
      <c r="N169" s="142"/>
      <c r="O169" s="143"/>
      <c r="P169" s="143"/>
      <c r="Q169" s="143"/>
      <c r="R169" s="143"/>
      <c r="S169" s="143"/>
      <c r="T169" s="144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45" t="s">
        <v>1655</v>
      </c>
      <c r="AT169" s="145" t="s">
        <v>143</v>
      </c>
      <c r="AU169" s="145" t="s">
        <v>73</v>
      </c>
      <c r="AY169" s="18" t="s">
        <v>141</v>
      </c>
      <c r="BE169" s="146">
        <f t="shared" si="6"/>
        <v>0</v>
      </c>
      <c r="BF169" s="146">
        <f t="shared" si="7"/>
        <v>0</v>
      </c>
      <c r="BG169" s="146">
        <f t="shared" si="8"/>
        <v>0</v>
      </c>
      <c r="BH169" s="146">
        <f t="shared" si="9"/>
        <v>0</v>
      </c>
      <c r="BI169" s="146">
        <f t="shared" si="10"/>
        <v>0</v>
      </c>
      <c r="BJ169" s="18" t="s">
        <v>73</v>
      </c>
      <c r="BK169" s="146">
        <f t="shared" si="11"/>
        <v>0</v>
      </c>
      <c r="BL169" s="18" t="s">
        <v>1655</v>
      </c>
      <c r="BM169" s="145" t="s">
        <v>1697</v>
      </c>
    </row>
    <row r="170" spans="1:65" s="2" customFormat="1" ht="21.75" customHeight="1" x14ac:dyDescent="0.2">
      <c r="A170" s="31"/>
      <c r="B170" s="133"/>
      <c r="C170" s="134" t="s">
        <v>576</v>
      </c>
      <c r="D170" s="134" t="s">
        <v>143</v>
      </c>
      <c r="E170" s="135" t="s">
        <v>2968</v>
      </c>
      <c r="F170" s="136" t="s">
        <v>2969</v>
      </c>
      <c r="G170" s="137" t="s">
        <v>161</v>
      </c>
      <c r="H170" s="138">
        <v>22</v>
      </c>
      <c r="I170" s="139"/>
      <c r="J170" s="139"/>
      <c r="K170" s="140"/>
      <c r="L170" s="32"/>
      <c r="M170" s="141"/>
      <c r="N170" s="142"/>
      <c r="O170" s="143"/>
      <c r="P170" s="143"/>
      <c r="Q170" s="143"/>
      <c r="R170" s="143"/>
      <c r="S170" s="143"/>
      <c r="T170" s="144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45" t="s">
        <v>1655</v>
      </c>
      <c r="AT170" s="145" t="s">
        <v>143</v>
      </c>
      <c r="AU170" s="145" t="s">
        <v>73</v>
      </c>
      <c r="AY170" s="18" t="s">
        <v>141</v>
      </c>
      <c r="BE170" s="146">
        <f t="shared" si="6"/>
        <v>0</v>
      </c>
      <c r="BF170" s="146">
        <f t="shared" si="7"/>
        <v>0</v>
      </c>
      <c r="BG170" s="146">
        <f t="shared" si="8"/>
        <v>0</v>
      </c>
      <c r="BH170" s="146">
        <f t="shared" si="9"/>
        <v>0</v>
      </c>
      <c r="BI170" s="146">
        <f t="shared" si="10"/>
        <v>0</v>
      </c>
      <c r="BJ170" s="18" t="s">
        <v>73</v>
      </c>
      <c r="BK170" s="146">
        <f t="shared" si="11"/>
        <v>0</v>
      </c>
      <c r="BL170" s="18" t="s">
        <v>1655</v>
      </c>
      <c r="BM170" s="145" t="s">
        <v>1705</v>
      </c>
    </row>
    <row r="171" spans="1:65" s="2" customFormat="1" ht="16.5" customHeight="1" x14ac:dyDescent="0.2">
      <c r="A171" s="31"/>
      <c r="B171" s="133"/>
      <c r="C171" s="168" t="s">
        <v>580</v>
      </c>
      <c r="D171" s="168" t="s">
        <v>159</v>
      </c>
      <c r="E171" s="169" t="s">
        <v>2970</v>
      </c>
      <c r="F171" s="170" t="s">
        <v>2971</v>
      </c>
      <c r="G171" s="171" t="s">
        <v>161</v>
      </c>
      <c r="H171" s="172">
        <v>22</v>
      </c>
      <c r="I171" s="173"/>
      <c r="J171" s="173"/>
      <c r="K171" s="174"/>
      <c r="L171" s="175"/>
      <c r="M171" s="176"/>
      <c r="N171" s="177"/>
      <c r="O171" s="143"/>
      <c r="P171" s="143"/>
      <c r="Q171" s="143"/>
      <c r="R171" s="143"/>
      <c r="S171" s="143"/>
      <c r="T171" s="14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5" t="s">
        <v>2435</v>
      </c>
      <c r="AT171" s="145" t="s">
        <v>159</v>
      </c>
      <c r="AU171" s="145" t="s">
        <v>73</v>
      </c>
      <c r="AY171" s="18" t="s">
        <v>141</v>
      </c>
      <c r="BE171" s="146">
        <f t="shared" si="6"/>
        <v>0</v>
      </c>
      <c r="BF171" s="146">
        <f t="shared" si="7"/>
        <v>0</v>
      </c>
      <c r="BG171" s="146">
        <f t="shared" si="8"/>
        <v>0</v>
      </c>
      <c r="BH171" s="146">
        <f t="shared" si="9"/>
        <v>0</v>
      </c>
      <c r="BI171" s="146">
        <f t="shared" si="10"/>
        <v>0</v>
      </c>
      <c r="BJ171" s="18" t="s">
        <v>73</v>
      </c>
      <c r="BK171" s="146">
        <f t="shared" si="11"/>
        <v>0</v>
      </c>
      <c r="BL171" s="18" t="s">
        <v>1655</v>
      </c>
      <c r="BM171" s="145" t="s">
        <v>1715</v>
      </c>
    </row>
    <row r="172" spans="1:65" s="2" customFormat="1" ht="21.75" customHeight="1" x14ac:dyDescent="0.2">
      <c r="A172" s="31"/>
      <c r="B172" s="133"/>
      <c r="C172" s="134" t="s">
        <v>586</v>
      </c>
      <c r="D172" s="134" t="s">
        <v>143</v>
      </c>
      <c r="E172" s="135" t="s">
        <v>2972</v>
      </c>
      <c r="F172" s="136" t="s">
        <v>2973</v>
      </c>
      <c r="G172" s="137" t="s">
        <v>161</v>
      </c>
      <c r="H172" s="138">
        <v>1</v>
      </c>
      <c r="I172" s="139"/>
      <c r="J172" s="139"/>
      <c r="K172" s="140"/>
      <c r="L172" s="32"/>
      <c r="M172" s="141"/>
      <c r="N172" s="142"/>
      <c r="O172" s="143"/>
      <c r="P172" s="143"/>
      <c r="Q172" s="143"/>
      <c r="R172" s="143"/>
      <c r="S172" s="143"/>
      <c r="T172" s="14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45" t="s">
        <v>1655</v>
      </c>
      <c r="AT172" s="145" t="s">
        <v>143</v>
      </c>
      <c r="AU172" s="145" t="s">
        <v>73</v>
      </c>
      <c r="AY172" s="18" t="s">
        <v>141</v>
      </c>
      <c r="BE172" s="146">
        <f t="shared" si="6"/>
        <v>0</v>
      </c>
      <c r="BF172" s="146">
        <f t="shared" si="7"/>
        <v>0</v>
      </c>
      <c r="BG172" s="146">
        <f t="shared" si="8"/>
        <v>0</v>
      </c>
      <c r="BH172" s="146">
        <f t="shared" si="9"/>
        <v>0</v>
      </c>
      <c r="BI172" s="146">
        <f t="shared" si="10"/>
        <v>0</v>
      </c>
      <c r="BJ172" s="18" t="s">
        <v>73</v>
      </c>
      <c r="BK172" s="146">
        <f t="shared" si="11"/>
        <v>0</v>
      </c>
      <c r="BL172" s="18" t="s">
        <v>1655</v>
      </c>
      <c r="BM172" s="145" t="s">
        <v>1727</v>
      </c>
    </row>
    <row r="173" spans="1:65" s="2" customFormat="1" ht="16.5" customHeight="1" x14ac:dyDescent="0.2">
      <c r="A173" s="31"/>
      <c r="B173" s="133"/>
      <c r="C173" s="168" t="s">
        <v>591</v>
      </c>
      <c r="D173" s="168" t="s">
        <v>159</v>
      </c>
      <c r="E173" s="169" t="s">
        <v>2974</v>
      </c>
      <c r="F173" s="170" t="s">
        <v>2975</v>
      </c>
      <c r="G173" s="171" t="s">
        <v>161</v>
      </c>
      <c r="H173" s="172">
        <v>1</v>
      </c>
      <c r="I173" s="173"/>
      <c r="J173" s="173"/>
      <c r="K173" s="174"/>
      <c r="L173" s="175"/>
      <c r="M173" s="176"/>
      <c r="N173" s="177"/>
      <c r="O173" s="143"/>
      <c r="P173" s="143"/>
      <c r="Q173" s="143"/>
      <c r="R173" s="143"/>
      <c r="S173" s="143"/>
      <c r="T173" s="144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45" t="s">
        <v>2435</v>
      </c>
      <c r="AT173" s="145" t="s">
        <v>159</v>
      </c>
      <c r="AU173" s="145" t="s">
        <v>73</v>
      </c>
      <c r="AY173" s="18" t="s">
        <v>141</v>
      </c>
      <c r="BE173" s="146">
        <f t="shared" si="6"/>
        <v>0</v>
      </c>
      <c r="BF173" s="146">
        <f t="shared" si="7"/>
        <v>0</v>
      </c>
      <c r="BG173" s="146">
        <f t="shared" si="8"/>
        <v>0</v>
      </c>
      <c r="BH173" s="146">
        <f t="shared" si="9"/>
        <v>0</v>
      </c>
      <c r="BI173" s="146">
        <f t="shared" si="10"/>
        <v>0</v>
      </c>
      <c r="BJ173" s="18" t="s">
        <v>73</v>
      </c>
      <c r="BK173" s="146">
        <f t="shared" si="11"/>
        <v>0</v>
      </c>
      <c r="BL173" s="18" t="s">
        <v>1655</v>
      </c>
      <c r="BM173" s="145" t="s">
        <v>1737</v>
      </c>
    </row>
    <row r="174" spans="1:65" s="2" customFormat="1" ht="21.75" customHeight="1" x14ac:dyDescent="0.2">
      <c r="A174" s="31"/>
      <c r="B174" s="133"/>
      <c r="C174" s="134" t="s">
        <v>597</v>
      </c>
      <c r="D174" s="134" t="s">
        <v>143</v>
      </c>
      <c r="E174" s="135" t="s">
        <v>2976</v>
      </c>
      <c r="F174" s="136" t="s">
        <v>2977</v>
      </c>
      <c r="G174" s="137" t="s">
        <v>161</v>
      </c>
      <c r="H174" s="138">
        <v>2</v>
      </c>
      <c r="I174" s="139"/>
      <c r="J174" s="139"/>
      <c r="K174" s="140"/>
      <c r="L174" s="32"/>
      <c r="M174" s="141"/>
      <c r="N174" s="142"/>
      <c r="O174" s="143"/>
      <c r="P174" s="143"/>
      <c r="Q174" s="143"/>
      <c r="R174" s="143"/>
      <c r="S174" s="143"/>
      <c r="T174" s="14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45" t="s">
        <v>1655</v>
      </c>
      <c r="AT174" s="145" t="s">
        <v>143</v>
      </c>
      <c r="AU174" s="145" t="s">
        <v>73</v>
      </c>
      <c r="AY174" s="18" t="s">
        <v>141</v>
      </c>
      <c r="BE174" s="146">
        <f t="shared" si="6"/>
        <v>0</v>
      </c>
      <c r="BF174" s="146">
        <f t="shared" si="7"/>
        <v>0</v>
      </c>
      <c r="BG174" s="146">
        <f t="shared" si="8"/>
        <v>0</v>
      </c>
      <c r="BH174" s="146">
        <f t="shared" si="9"/>
        <v>0</v>
      </c>
      <c r="BI174" s="146">
        <f t="shared" si="10"/>
        <v>0</v>
      </c>
      <c r="BJ174" s="18" t="s">
        <v>73</v>
      </c>
      <c r="BK174" s="146">
        <f t="shared" si="11"/>
        <v>0</v>
      </c>
      <c r="BL174" s="18" t="s">
        <v>1655</v>
      </c>
      <c r="BM174" s="145" t="s">
        <v>1746</v>
      </c>
    </row>
    <row r="175" spans="1:65" s="2" customFormat="1" ht="16.5" customHeight="1" x14ac:dyDescent="0.2">
      <c r="A175" s="31"/>
      <c r="B175" s="133"/>
      <c r="C175" s="168" t="s">
        <v>602</v>
      </c>
      <c r="D175" s="168" t="s">
        <v>159</v>
      </c>
      <c r="E175" s="169" t="s">
        <v>2978</v>
      </c>
      <c r="F175" s="170" t="s">
        <v>2979</v>
      </c>
      <c r="G175" s="171" t="s">
        <v>161</v>
      </c>
      <c r="H175" s="172">
        <v>2</v>
      </c>
      <c r="I175" s="173"/>
      <c r="J175" s="173"/>
      <c r="K175" s="174"/>
      <c r="L175" s="175"/>
      <c r="M175" s="176"/>
      <c r="N175" s="177"/>
      <c r="O175" s="143"/>
      <c r="P175" s="143"/>
      <c r="Q175" s="143"/>
      <c r="R175" s="143"/>
      <c r="S175" s="143"/>
      <c r="T175" s="144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45" t="s">
        <v>2435</v>
      </c>
      <c r="AT175" s="145" t="s">
        <v>159</v>
      </c>
      <c r="AU175" s="145" t="s">
        <v>73</v>
      </c>
      <c r="AY175" s="18" t="s">
        <v>141</v>
      </c>
      <c r="BE175" s="146">
        <f t="shared" si="6"/>
        <v>0</v>
      </c>
      <c r="BF175" s="146">
        <f t="shared" si="7"/>
        <v>0</v>
      </c>
      <c r="BG175" s="146">
        <f t="shared" si="8"/>
        <v>0</v>
      </c>
      <c r="BH175" s="146">
        <f t="shared" si="9"/>
        <v>0</v>
      </c>
      <c r="BI175" s="146">
        <f t="shared" si="10"/>
        <v>0</v>
      </c>
      <c r="BJ175" s="18" t="s">
        <v>73</v>
      </c>
      <c r="BK175" s="146">
        <f t="shared" si="11"/>
        <v>0</v>
      </c>
      <c r="BL175" s="18" t="s">
        <v>1655</v>
      </c>
      <c r="BM175" s="145" t="s">
        <v>1755</v>
      </c>
    </row>
    <row r="176" spans="1:65" s="2" customFormat="1" ht="21.75" customHeight="1" x14ac:dyDescent="0.2">
      <c r="A176" s="31"/>
      <c r="B176" s="133"/>
      <c r="C176" s="134" t="s">
        <v>1180</v>
      </c>
      <c r="D176" s="134" t="s">
        <v>143</v>
      </c>
      <c r="E176" s="135" t="s">
        <v>2980</v>
      </c>
      <c r="F176" s="136" t="s">
        <v>2981</v>
      </c>
      <c r="G176" s="137" t="s">
        <v>161</v>
      </c>
      <c r="H176" s="138">
        <v>6</v>
      </c>
      <c r="I176" s="139"/>
      <c r="J176" s="139"/>
      <c r="K176" s="140"/>
      <c r="L176" s="32"/>
      <c r="M176" s="141"/>
      <c r="N176" s="142"/>
      <c r="O176" s="143"/>
      <c r="P176" s="143"/>
      <c r="Q176" s="143"/>
      <c r="R176" s="143"/>
      <c r="S176" s="143"/>
      <c r="T176" s="14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5" t="s">
        <v>1655</v>
      </c>
      <c r="AT176" s="145" t="s">
        <v>143</v>
      </c>
      <c r="AU176" s="145" t="s">
        <v>73</v>
      </c>
      <c r="AY176" s="18" t="s">
        <v>141</v>
      </c>
      <c r="BE176" s="146">
        <f t="shared" si="6"/>
        <v>0</v>
      </c>
      <c r="BF176" s="146">
        <f t="shared" si="7"/>
        <v>0</v>
      </c>
      <c r="BG176" s="146">
        <f t="shared" si="8"/>
        <v>0</v>
      </c>
      <c r="BH176" s="146">
        <f t="shared" si="9"/>
        <v>0</v>
      </c>
      <c r="BI176" s="146">
        <f t="shared" si="10"/>
        <v>0</v>
      </c>
      <c r="BJ176" s="18" t="s">
        <v>73</v>
      </c>
      <c r="BK176" s="146">
        <f t="shared" si="11"/>
        <v>0</v>
      </c>
      <c r="BL176" s="18" t="s">
        <v>1655</v>
      </c>
      <c r="BM176" s="145" t="s">
        <v>1773</v>
      </c>
    </row>
    <row r="177" spans="1:65" s="2" customFormat="1" ht="16.5" customHeight="1" x14ac:dyDescent="0.2">
      <c r="A177" s="31"/>
      <c r="B177" s="133"/>
      <c r="C177" s="168" t="s">
        <v>1185</v>
      </c>
      <c r="D177" s="168" t="s">
        <v>159</v>
      </c>
      <c r="E177" s="169" t="s">
        <v>2982</v>
      </c>
      <c r="F177" s="170" t="s">
        <v>2983</v>
      </c>
      <c r="G177" s="171" t="s">
        <v>161</v>
      </c>
      <c r="H177" s="172">
        <v>6</v>
      </c>
      <c r="I177" s="173"/>
      <c r="J177" s="173"/>
      <c r="K177" s="174"/>
      <c r="L177" s="175"/>
      <c r="M177" s="176"/>
      <c r="N177" s="177"/>
      <c r="O177" s="143"/>
      <c r="P177" s="143"/>
      <c r="Q177" s="143"/>
      <c r="R177" s="143"/>
      <c r="S177" s="143"/>
      <c r="T177" s="144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45" t="s">
        <v>2435</v>
      </c>
      <c r="AT177" s="145" t="s">
        <v>159</v>
      </c>
      <c r="AU177" s="145" t="s">
        <v>73</v>
      </c>
      <c r="AY177" s="18" t="s">
        <v>141</v>
      </c>
      <c r="BE177" s="146">
        <f t="shared" si="6"/>
        <v>0</v>
      </c>
      <c r="BF177" s="146">
        <f t="shared" si="7"/>
        <v>0</v>
      </c>
      <c r="BG177" s="146">
        <f t="shared" si="8"/>
        <v>0</v>
      </c>
      <c r="BH177" s="146">
        <f t="shared" si="9"/>
        <v>0</v>
      </c>
      <c r="BI177" s="146">
        <f t="shared" si="10"/>
        <v>0</v>
      </c>
      <c r="BJ177" s="18" t="s">
        <v>73</v>
      </c>
      <c r="BK177" s="146">
        <f t="shared" si="11"/>
        <v>0</v>
      </c>
      <c r="BL177" s="18" t="s">
        <v>1655</v>
      </c>
      <c r="BM177" s="145" t="s">
        <v>1793</v>
      </c>
    </row>
    <row r="178" spans="1:65" s="2" customFormat="1" ht="21.75" customHeight="1" x14ac:dyDescent="0.2">
      <c r="A178" s="31"/>
      <c r="B178" s="133"/>
      <c r="C178" s="134" t="s">
        <v>1205</v>
      </c>
      <c r="D178" s="134" t="s">
        <v>143</v>
      </c>
      <c r="E178" s="135" t="s">
        <v>2984</v>
      </c>
      <c r="F178" s="136" t="s">
        <v>2985</v>
      </c>
      <c r="G178" s="137" t="s">
        <v>161</v>
      </c>
      <c r="H178" s="138">
        <v>11</v>
      </c>
      <c r="I178" s="139"/>
      <c r="J178" s="139"/>
      <c r="K178" s="140"/>
      <c r="L178" s="32"/>
      <c r="M178" s="141"/>
      <c r="N178" s="142"/>
      <c r="O178" s="143"/>
      <c r="P178" s="143"/>
      <c r="Q178" s="143"/>
      <c r="R178" s="143"/>
      <c r="S178" s="143"/>
      <c r="T178" s="144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45" t="s">
        <v>1655</v>
      </c>
      <c r="AT178" s="145" t="s">
        <v>143</v>
      </c>
      <c r="AU178" s="145" t="s">
        <v>73</v>
      </c>
      <c r="AY178" s="18" t="s">
        <v>141</v>
      </c>
      <c r="BE178" s="146">
        <f t="shared" si="6"/>
        <v>0</v>
      </c>
      <c r="BF178" s="146">
        <f t="shared" si="7"/>
        <v>0</v>
      </c>
      <c r="BG178" s="146">
        <f t="shared" si="8"/>
        <v>0</v>
      </c>
      <c r="BH178" s="146">
        <f t="shared" si="9"/>
        <v>0</v>
      </c>
      <c r="BI178" s="146">
        <f t="shared" si="10"/>
        <v>0</v>
      </c>
      <c r="BJ178" s="18" t="s">
        <v>73</v>
      </c>
      <c r="BK178" s="146">
        <f t="shared" si="11"/>
        <v>0</v>
      </c>
      <c r="BL178" s="18" t="s">
        <v>1655</v>
      </c>
      <c r="BM178" s="145" t="s">
        <v>1813</v>
      </c>
    </row>
    <row r="179" spans="1:65" s="2" customFormat="1" ht="16.5" customHeight="1" x14ac:dyDescent="0.2">
      <c r="A179" s="31"/>
      <c r="B179" s="133"/>
      <c r="C179" s="168" t="s">
        <v>529</v>
      </c>
      <c r="D179" s="168" t="s">
        <v>159</v>
      </c>
      <c r="E179" s="169" t="s">
        <v>2986</v>
      </c>
      <c r="F179" s="170" t="s">
        <v>2987</v>
      </c>
      <c r="G179" s="171" t="s">
        <v>161</v>
      </c>
      <c r="H179" s="172">
        <v>11</v>
      </c>
      <c r="I179" s="173"/>
      <c r="J179" s="173"/>
      <c r="K179" s="174"/>
      <c r="L179" s="175"/>
      <c r="M179" s="176"/>
      <c r="N179" s="177"/>
      <c r="O179" s="143"/>
      <c r="P179" s="143"/>
      <c r="Q179" s="143"/>
      <c r="R179" s="143"/>
      <c r="S179" s="143"/>
      <c r="T179" s="144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45" t="s">
        <v>2435</v>
      </c>
      <c r="AT179" s="145" t="s">
        <v>159</v>
      </c>
      <c r="AU179" s="145" t="s">
        <v>73</v>
      </c>
      <c r="AY179" s="18" t="s">
        <v>141</v>
      </c>
      <c r="BE179" s="146">
        <f t="shared" si="6"/>
        <v>0</v>
      </c>
      <c r="BF179" s="146">
        <f t="shared" si="7"/>
        <v>0</v>
      </c>
      <c r="BG179" s="146">
        <f t="shared" si="8"/>
        <v>0</v>
      </c>
      <c r="BH179" s="146">
        <f t="shared" si="9"/>
        <v>0</v>
      </c>
      <c r="BI179" s="146">
        <f t="shared" si="10"/>
        <v>0</v>
      </c>
      <c r="BJ179" s="18" t="s">
        <v>73</v>
      </c>
      <c r="BK179" s="146">
        <f t="shared" si="11"/>
        <v>0</v>
      </c>
      <c r="BL179" s="18" t="s">
        <v>1655</v>
      </c>
      <c r="BM179" s="145" t="s">
        <v>1835</v>
      </c>
    </row>
    <row r="180" spans="1:65" s="2" customFormat="1" ht="16.5" customHeight="1" x14ac:dyDescent="0.2">
      <c r="A180" s="31"/>
      <c r="B180" s="133"/>
      <c r="C180" s="168" t="s">
        <v>534</v>
      </c>
      <c r="D180" s="168" t="s">
        <v>159</v>
      </c>
      <c r="E180" s="169" t="s">
        <v>2988</v>
      </c>
      <c r="F180" s="170" t="s">
        <v>2989</v>
      </c>
      <c r="G180" s="171" t="s">
        <v>161</v>
      </c>
      <c r="H180" s="172">
        <v>11</v>
      </c>
      <c r="I180" s="173"/>
      <c r="J180" s="173"/>
      <c r="K180" s="174"/>
      <c r="L180" s="175"/>
      <c r="M180" s="176"/>
      <c r="N180" s="177"/>
      <c r="O180" s="143"/>
      <c r="P180" s="143"/>
      <c r="Q180" s="143"/>
      <c r="R180" s="143"/>
      <c r="S180" s="143"/>
      <c r="T180" s="144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45" t="s">
        <v>2435</v>
      </c>
      <c r="AT180" s="145" t="s">
        <v>159</v>
      </c>
      <c r="AU180" s="145" t="s">
        <v>73</v>
      </c>
      <c r="AY180" s="18" t="s">
        <v>141</v>
      </c>
      <c r="BE180" s="146">
        <f t="shared" si="6"/>
        <v>0</v>
      </c>
      <c r="BF180" s="146">
        <f t="shared" si="7"/>
        <v>0</v>
      </c>
      <c r="BG180" s="146">
        <f t="shared" si="8"/>
        <v>0</v>
      </c>
      <c r="BH180" s="146">
        <f t="shared" si="9"/>
        <v>0</v>
      </c>
      <c r="BI180" s="146">
        <f t="shared" si="10"/>
        <v>0</v>
      </c>
      <c r="BJ180" s="18" t="s">
        <v>73</v>
      </c>
      <c r="BK180" s="146">
        <f t="shared" si="11"/>
        <v>0</v>
      </c>
      <c r="BL180" s="18" t="s">
        <v>1655</v>
      </c>
      <c r="BM180" s="145" t="s">
        <v>1855</v>
      </c>
    </row>
    <row r="181" spans="1:65" s="2" customFormat="1" ht="16.5" customHeight="1" x14ac:dyDescent="0.2">
      <c r="A181" s="31"/>
      <c r="B181" s="133"/>
      <c r="C181" s="168" t="s">
        <v>547</v>
      </c>
      <c r="D181" s="168" t="s">
        <v>159</v>
      </c>
      <c r="E181" s="169" t="s">
        <v>2990</v>
      </c>
      <c r="F181" s="170" t="s">
        <v>2991</v>
      </c>
      <c r="G181" s="171" t="s">
        <v>161</v>
      </c>
      <c r="H181" s="172">
        <v>11</v>
      </c>
      <c r="I181" s="173"/>
      <c r="J181" s="173"/>
      <c r="K181" s="174"/>
      <c r="L181" s="175"/>
      <c r="M181" s="176"/>
      <c r="N181" s="177"/>
      <c r="O181" s="143"/>
      <c r="P181" s="143"/>
      <c r="Q181" s="143"/>
      <c r="R181" s="143"/>
      <c r="S181" s="143"/>
      <c r="T181" s="14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45" t="s">
        <v>2435</v>
      </c>
      <c r="AT181" s="145" t="s">
        <v>159</v>
      </c>
      <c r="AU181" s="145" t="s">
        <v>73</v>
      </c>
      <c r="AY181" s="18" t="s">
        <v>141</v>
      </c>
      <c r="BE181" s="146">
        <f t="shared" si="6"/>
        <v>0</v>
      </c>
      <c r="BF181" s="146">
        <f t="shared" si="7"/>
        <v>0</v>
      </c>
      <c r="BG181" s="146">
        <f t="shared" si="8"/>
        <v>0</v>
      </c>
      <c r="BH181" s="146">
        <f t="shared" si="9"/>
        <v>0</v>
      </c>
      <c r="BI181" s="146">
        <f t="shared" si="10"/>
        <v>0</v>
      </c>
      <c r="BJ181" s="18" t="s">
        <v>73</v>
      </c>
      <c r="BK181" s="146">
        <f t="shared" si="11"/>
        <v>0</v>
      </c>
      <c r="BL181" s="18" t="s">
        <v>1655</v>
      </c>
      <c r="BM181" s="145" t="s">
        <v>2197</v>
      </c>
    </row>
    <row r="182" spans="1:65" s="2" customFormat="1" ht="21.75" customHeight="1" x14ac:dyDescent="0.2">
      <c r="A182" s="31"/>
      <c r="B182" s="133"/>
      <c r="C182" s="134" t="s">
        <v>1236</v>
      </c>
      <c r="D182" s="134" t="s">
        <v>143</v>
      </c>
      <c r="E182" s="135" t="s">
        <v>2992</v>
      </c>
      <c r="F182" s="136" t="s">
        <v>2993</v>
      </c>
      <c r="G182" s="137" t="s">
        <v>161</v>
      </c>
      <c r="H182" s="138">
        <v>79</v>
      </c>
      <c r="I182" s="139"/>
      <c r="J182" s="139"/>
      <c r="K182" s="140"/>
      <c r="L182" s="32"/>
      <c r="M182" s="141"/>
      <c r="N182" s="142"/>
      <c r="O182" s="143"/>
      <c r="P182" s="143"/>
      <c r="Q182" s="143"/>
      <c r="R182" s="143"/>
      <c r="S182" s="143"/>
      <c r="T182" s="144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45" t="s">
        <v>1655</v>
      </c>
      <c r="AT182" s="145" t="s">
        <v>143</v>
      </c>
      <c r="AU182" s="145" t="s">
        <v>73</v>
      </c>
      <c r="AY182" s="18" t="s">
        <v>141</v>
      </c>
      <c r="BE182" s="146">
        <f t="shared" si="6"/>
        <v>0</v>
      </c>
      <c r="BF182" s="146">
        <f t="shared" si="7"/>
        <v>0</v>
      </c>
      <c r="BG182" s="146">
        <f t="shared" si="8"/>
        <v>0</v>
      </c>
      <c r="BH182" s="146">
        <f t="shared" si="9"/>
        <v>0</v>
      </c>
      <c r="BI182" s="146">
        <f t="shared" si="10"/>
        <v>0</v>
      </c>
      <c r="BJ182" s="18" t="s">
        <v>73</v>
      </c>
      <c r="BK182" s="146">
        <f t="shared" si="11"/>
        <v>0</v>
      </c>
      <c r="BL182" s="18" t="s">
        <v>1655</v>
      </c>
      <c r="BM182" s="145" t="s">
        <v>2199</v>
      </c>
    </row>
    <row r="183" spans="1:65" s="2" customFormat="1" ht="16.5" customHeight="1" x14ac:dyDescent="0.2">
      <c r="A183" s="31"/>
      <c r="B183" s="133"/>
      <c r="C183" s="168" t="s">
        <v>1241</v>
      </c>
      <c r="D183" s="168" t="s">
        <v>159</v>
      </c>
      <c r="E183" s="169" t="s">
        <v>2994</v>
      </c>
      <c r="F183" s="170" t="s">
        <v>2995</v>
      </c>
      <c r="G183" s="171" t="s">
        <v>161</v>
      </c>
      <c r="H183" s="172">
        <v>79</v>
      </c>
      <c r="I183" s="173"/>
      <c r="J183" s="173"/>
      <c r="K183" s="174"/>
      <c r="L183" s="175"/>
      <c r="M183" s="176"/>
      <c r="N183" s="177"/>
      <c r="O183" s="143"/>
      <c r="P183" s="143"/>
      <c r="Q183" s="143"/>
      <c r="R183" s="143"/>
      <c r="S183" s="143"/>
      <c r="T183" s="144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45" t="s">
        <v>2435</v>
      </c>
      <c r="AT183" s="145" t="s">
        <v>159</v>
      </c>
      <c r="AU183" s="145" t="s">
        <v>73</v>
      </c>
      <c r="AY183" s="18" t="s">
        <v>141</v>
      </c>
      <c r="BE183" s="146">
        <f t="shared" si="6"/>
        <v>0</v>
      </c>
      <c r="BF183" s="146">
        <f t="shared" si="7"/>
        <v>0</v>
      </c>
      <c r="BG183" s="146">
        <f t="shared" si="8"/>
        <v>0</v>
      </c>
      <c r="BH183" s="146">
        <f t="shared" si="9"/>
        <v>0</v>
      </c>
      <c r="BI183" s="146">
        <f t="shared" si="10"/>
        <v>0</v>
      </c>
      <c r="BJ183" s="18" t="s">
        <v>73</v>
      </c>
      <c r="BK183" s="146">
        <f t="shared" si="11"/>
        <v>0</v>
      </c>
      <c r="BL183" s="18" t="s">
        <v>1655</v>
      </c>
      <c r="BM183" s="145" t="s">
        <v>2202</v>
      </c>
    </row>
    <row r="184" spans="1:65" s="2" customFormat="1" ht="16.5" customHeight="1" x14ac:dyDescent="0.2">
      <c r="A184" s="31"/>
      <c r="B184" s="133"/>
      <c r="C184" s="168" t="s">
        <v>1576</v>
      </c>
      <c r="D184" s="168" t="s">
        <v>159</v>
      </c>
      <c r="E184" s="169" t="s">
        <v>2996</v>
      </c>
      <c r="F184" s="170" t="s">
        <v>2997</v>
      </c>
      <c r="G184" s="171" t="s">
        <v>161</v>
      </c>
      <c r="H184" s="172">
        <v>79</v>
      </c>
      <c r="I184" s="173"/>
      <c r="J184" s="173"/>
      <c r="K184" s="174"/>
      <c r="L184" s="175"/>
      <c r="M184" s="176"/>
      <c r="N184" s="177"/>
      <c r="O184" s="143"/>
      <c r="P184" s="143"/>
      <c r="Q184" s="143"/>
      <c r="R184" s="143"/>
      <c r="S184" s="143"/>
      <c r="T184" s="14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45" t="s">
        <v>2435</v>
      </c>
      <c r="AT184" s="145" t="s">
        <v>159</v>
      </c>
      <c r="AU184" s="145" t="s">
        <v>73</v>
      </c>
      <c r="AY184" s="18" t="s">
        <v>141</v>
      </c>
      <c r="BE184" s="146">
        <f t="shared" si="6"/>
        <v>0</v>
      </c>
      <c r="BF184" s="146">
        <f t="shared" si="7"/>
        <v>0</v>
      </c>
      <c r="BG184" s="146">
        <f t="shared" si="8"/>
        <v>0</v>
      </c>
      <c r="BH184" s="146">
        <f t="shared" si="9"/>
        <v>0</v>
      </c>
      <c r="BI184" s="146">
        <f t="shared" si="10"/>
        <v>0</v>
      </c>
      <c r="BJ184" s="18" t="s">
        <v>73</v>
      </c>
      <c r="BK184" s="146">
        <f t="shared" si="11"/>
        <v>0</v>
      </c>
      <c r="BL184" s="18" t="s">
        <v>1655</v>
      </c>
      <c r="BM184" s="145" t="s">
        <v>2204</v>
      </c>
    </row>
    <row r="185" spans="1:65" s="2" customFormat="1" ht="16.5" customHeight="1" x14ac:dyDescent="0.2">
      <c r="A185" s="31"/>
      <c r="B185" s="133"/>
      <c r="C185" s="168" t="s">
        <v>1581</v>
      </c>
      <c r="D185" s="168" t="s">
        <v>159</v>
      </c>
      <c r="E185" s="169" t="s">
        <v>2990</v>
      </c>
      <c r="F185" s="170" t="s">
        <v>2991</v>
      </c>
      <c r="G185" s="171" t="s">
        <v>161</v>
      </c>
      <c r="H185" s="172">
        <v>79</v>
      </c>
      <c r="I185" s="173"/>
      <c r="J185" s="173"/>
      <c r="K185" s="174"/>
      <c r="L185" s="175"/>
      <c r="M185" s="176"/>
      <c r="N185" s="177"/>
      <c r="O185" s="143"/>
      <c r="P185" s="143"/>
      <c r="Q185" s="143"/>
      <c r="R185" s="143"/>
      <c r="S185" s="143"/>
      <c r="T185" s="144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45" t="s">
        <v>2435</v>
      </c>
      <c r="AT185" s="145" t="s">
        <v>159</v>
      </c>
      <c r="AU185" s="145" t="s">
        <v>73</v>
      </c>
      <c r="AY185" s="18" t="s">
        <v>141</v>
      </c>
      <c r="BE185" s="146">
        <f t="shared" si="6"/>
        <v>0</v>
      </c>
      <c r="BF185" s="146">
        <f t="shared" si="7"/>
        <v>0</v>
      </c>
      <c r="BG185" s="146">
        <f t="shared" si="8"/>
        <v>0</v>
      </c>
      <c r="BH185" s="146">
        <f t="shared" si="9"/>
        <v>0</v>
      </c>
      <c r="BI185" s="146">
        <f t="shared" si="10"/>
        <v>0</v>
      </c>
      <c r="BJ185" s="18" t="s">
        <v>73</v>
      </c>
      <c r="BK185" s="146">
        <f t="shared" si="11"/>
        <v>0</v>
      </c>
      <c r="BL185" s="18" t="s">
        <v>1655</v>
      </c>
      <c r="BM185" s="145" t="s">
        <v>2207</v>
      </c>
    </row>
    <row r="186" spans="1:65" s="2" customFormat="1" ht="21.75" customHeight="1" x14ac:dyDescent="0.2">
      <c r="A186" s="31"/>
      <c r="B186" s="133"/>
      <c r="C186" s="134" t="s">
        <v>1586</v>
      </c>
      <c r="D186" s="134" t="s">
        <v>143</v>
      </c>
      <c r="E186" s="135" t="s">
        <v>2998</v>
      </c>
      <c r="F186" s="136" t="s">
        <v>2999</v>
      </c>
      <c r="G186" s="137" t="s">
        <v>161</v>
      </c>
      <c r="H186" s="138">
        <v>24</v>
      </c>
      <c r="I186" s="139"/>
      <c r="J186" s="139"/>
      <c r="K186" s="140"/>
      <c r="L186" s="32"/>
      <c r="M186" s="141"/>
      <c r="N186" s="142"/>
      <c r="O186" s="143"/>
      <c r="P186" s="143"/>
      <c r="Q186" s="143"/>
      <c r="R186" s="143"/>
      <c r="S186" s="143"/>
      <c r="T186" s="144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45" t="s">
        <v>1655</v>
      </c>
      <c r="AT186" s="145" t="s">
        <v>143</v>
      </c>
      <c r="AU186" s="145" t="s">
        <v>73</v>
      </c>
      <c r="AY186" s="18" t="s">
        <v>141</v>
      </c>
      <c r="BE186" s="146">
        <f t="shared" si="6"/>
        <v>0</v>
      </c>
      <c r="BF186" s="146">
        <f t="shared" si="7"/>
        <v>0</v>
      </c>
      <c r="BG186" s="146">
        <f t="shared" si="8"/>
        <v>0</v>
      </c>
      <c r="BH186" s="146">
        <f t="shared" si="9"/>
        <v>0</v>
      </c>
      <c r="BI186" s="146">
        <f t="shared" si="10"/>
        <v>0</v>
      </c>
      <c r="BJ186" s="18" t="s">
        <v>73</v>
      </c>
      <c r="BK186" s="146">
        <f t="shared" si="11"/>
        <v>0</v>
      </c>
      <c r="BL186" s="18" t="s">
        <v>1655</v>
      </c>
      <c r="BM186" s="145" t="s">
        <v>2209</v>
      </c>
    </row>
    <row r="187" spans="1:65" s="2" customFormat="1" ht="16.5" customHeight="1" x14ac:dyDescent="0.2">
      <c r="A187" s="31"/>
      <c r="B187" s="133"/>
      <c r="C187" s="168" t="s">
        <v>1592</v>
      </c>
      <c r="D187" s="168" t="s">
        <v>159</v>
      </c>
      <c r="E187" s="169" t="s">
        <v>3000</v>
      </c>
      <c r="F187" s="170" t="s">
        <v>3001</v>
      </c>
      <c r="G187" s="171" t="s">
        <v>161</v>
      </c>
      <c r="H187" s="172">
        <v>24</v>
      </c>
      <c r="I187" s="173"/>
      <c r="J187" s="173"/>
      <c r="K187" s="174"/>
      <c r="L187" s="175"/>
      <c r="M187" s="176"/>
      <c r="N187" s="177"/>
      <c r="O187" s="143"/>
      <c r="P187" s="143"/>
      <c r="Q187" s="143"/>
      <c r="R187" s="143"/>
      <c r="S187" s="143"/>
      <c r="T187" s="144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45" t="s">
        <v>2435</v>
      </c>
      <c r="AT187" s="145" t="s">
        <v>159</v>
      </c>
      <c r="AU187" s="145" t="s">
        <v>73</v>
      </c>
      <c r="AY187" s="18" t="s">
        <v>141</v>
      </c>
      <c r="BE187" s="146">
        <f t="shared" si="6"/>
        <v>0</v>
      </c>
      <c r="BF187" s="146">
        <f t="shared" si="7"/>
        <v>0</v>
      </c>
      <c r="BG187" s="146">
        <f t="shared" si="8"/>
        <v>0</v>
      </c>
      <c r="BH187" s="146">
        <f t="shared" si="9"/>
        <v>0</v>
      </c>
      <c r="BI187" s="146">
        <f t="shared" si="10"/>
        <v>0</v>
      </c>
      <c r="BJ187" s="18" t="s">
        <v>73</v>
      </c>
      <c r="BK187" s="146">
        <f t="shared" si="11"/>
        <v>0</v>
      </c>
      <c r="BL187" s="18" t="s">
        <v>1655</v>
      </c>
      <c r="BM187" s="145" t="s">
        <v>2212</v>
      </c>
    </row>
    <row r="188" spans="1:65" s="2" customFormat="1" ht="16.5" customHeight="1" x14ac:dyDescent="0.2">
      <c r="A188" s="31"/>
      <c r="B188" s="133"/>
      <c r="C188" s="168" t="s">
        <v>540</v>
      </c>
      <c r="D188" s="168" t="s">
        <v>159</v>
      </c>
      <c r="E188" s="169" t="s">
        <v>2996</v>
      </c>
      <c r="F188" s="170" t="s">
        <v>2997</v>
      </c>
      <c r="G188" s="171" t="s">
        <v>161</v>
      </c>
      <c r="H188" s="172">
        <v>24</v>
      </c>
      <c r="I188" s="173"/>
      <c r="J188" s="173"/>
      <c r="K188" s="174"/>
      <c r="L188" s="175"/>
      <c r="M188" s="176"/>
      <c r="N188" s="177"/>
      <c r="O188" s="143"/>
      <c r="P188" s="143"/>
      <c r="Q188" s="143"/>
      <c r="R188" s="143"/>
      <c r="S188" s="143"/>
      <c r="T188" s="144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45" t="s">
        <v>2435</v>
      </c>
      <c r="AT188" s="145" t="s">
        <v>159</v>
      </c>
      <c r="AU188" s="145" t="s">
        <v>73</v>
      </c>
      <c r="AY188" s="18" t="s">
        <v>141</v>
      </c>
      <c r="BE188" s="146">
        <f t="shared" si="6"/>
        <v>0</v>
      </c>
      <c r="BF188" s="146">
        <f t="shared" si="7"/>
        <v>0</v>
      </c>
      <c r="BG188" s="146">
        <f t="shared" si="8"/>
        <v>0</v>
      </c>
      <c r="BH188" s="146">
        <f t="shared" si="9"/>
        <v>0</v>
      </c>
      <c r="BI188" s="146">
        <f t="shared" si="10"/>
        <v>0</v>
      </c>
      <c r="BJ188" s="18" t="s">
        <v>73</v>
      </c>
      <c r="BK188" s="146">
        <f t="shared" si="11"/>
        <v>0</v>
      </c>
      <c r="BL188" s="18" t="s">
        <v>1655</v>
      </c>
      <c r="BM188" s="145" t="s">
        <v>2217</v>
      </c>
    </row>
    <row r="189" spans="1:65" s="2" customFormat="1" ht="16.5" customHeight="1" x14ac:dyDescent="0.2">
      <c r="A189" s="31"/>
      <c r="B189" s="133"/>
      <c r="C189" s="168" t="s">
        <v>518</v>
      </c>
      <c r="D189" s="168" t="s">
        <v>159</v>
      </c>
      <c r="E189" s="169" t="s">
        <v>2990</v>
      </c>
      <c r="F189" s="170" t="s">
        <v>2991</v>
      </c>
      <c r="G189" s="171" t="s">
        <v>161</v>
      </c>
      <c r="H189" s="172">
        <v>24</v>
      </c>
      <c r="I189" s="173"/>
      <c r="J189" s="173"/>
      <c r="K189" s="174"/>
      <c r="L189" s="175"/>
      <c r="M189" s="176"/>
      <c r="N189" s="177"/>
      <c r="O189" s="143"/>
      <c r="P189" s="143"/>
      <c r="Q189" s="143"/>
      <c r="R189" s="143"/>
      <c r="S189" s="143"/>
      <c r="T189" s="144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45" t="s">
        <v>2435</v>
      </c>
      <c r="AT189" s="145" t="s">
        <v>159</v>
      </c>
      <c r="AU189" s="145" t="s">
        <v>73</v>
      </c>
      <c r="AY189" s="18" t="s">
        <v>141</v>
      </c>
      <c r="BE189" s="146">
        <f t="shared" si="6"/>
        <v>0</v>
      </c>
      <c r="BF189" s="146">
        <f t="shared" si="7"/>
        <v>0</v>
      </c>
      <c r="BG189" s="146">
        <f t="shared" si="8"/>
        <v>0</v>
      </c>
      <c r="BH189" s="146">
        <f t="shared" si="9"/>
        <v>0</v>
      </c>
      <c r="BI189" s="146">
        <f t="shared" si="10"/>
        <v>0</v>
      </c>
      <c r="BJ189" s="18" t="s">
        <v>73</v>
      </c>
      <c r="BK189" s="146">
        <f t="shared" si="11"/>
        <v>0</v>
      </c>
      <c r="BL189" s="18" t="s">
        <v>1655</v>
      </c>
      <c r="BM189" s="145" t="s">
        <v>2220</v>
      </c>
    </row>
    <row r="190" spans="1:65" s="2" customFormat="1" ht="21.75" customHeight="1" x14ac:dyDescent="0.2">
      <c r="A190" s="31"/>
      <c r="B190" s="133"/>
      <c r="C190" s="134" t="s">
        <v>525</v>
      </c>
      <c r="D190" s="134" t="s">
        <v>143</v>
      </c>
      <c r="E190" s="135" t="s">
        <v>3002</v>
      </c>
      <c r="F190" s="136" t="s">
        <v>3003</v>
      </c>
      <c r="G190" s="137" t="s">
        <v>161</v>
      </c>
      <c r="H190" s="138">
        <v>2</v>
      </c>
      <c r="I190" s="139"/>
      <c r="J190" s="139"/>
      <c r="K190" s="140"/>
      <c r="L190" s="32"/>
      <c r="M190" s="141"/>
      <c r="N190" s="142"/>
      <c r="O190" s="143"/>
      <c r="P190" s="143"/>
      <c r="Q190" s="143"/>
      <c r="R190" s="143"/>
      <c r="S190" s="143"/>
      <c r="T190" s="144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45" t="s">
        <v>1655</v>
      </c>
      <c r="AT190" s="145" t="s">
        <v>143</v>
      </c>
      <c r="AU190" s="145" t="s">
        <v>73</v>
      </c>
      <c r="AY190" s="18" t="s">
        <v>141</v>
      </c>
      <c r="BE190" s="146">
        <f t="shared" si="6"/>
        <v>0</v>
      </c>
      <c r="BF190" s="146">
        <f t="shared" si="7"/>
        <v>0</v>
      </c>
      <c r="BG190" s="146">
        <f t="shared" si="8"/>
        <v>0</v>
      </c>
      <c r="BH190" s="146">
        <f t="shared" si="9"/>
        <v>0</v>
      </c>
      <c r="BI190" s="146">
        <f t="shared" si="10"/>
        <v>0</v>
      </c>
      <c r="BJ190" s="18" t="s">
        <v>73</v>
      </c>
      <c r="BK190" s="146">
        <f t="shared" si="11"/>
        <v>0</v>
      </c>
      <c r="BL190" s="18" t="s">
        <v>1655</v>
      </c>
      <c r="BM190" s="145" t="s">
        <v>2223</v>
      </c>
    </row>
    <row r="191" spans="1:65" s="2" customFormat="1" ht="16.5" customHeight="1" x14ac:dyDescent="0.2">
      <c r="A191" s="31"/>
      <c r="B191" s="133"/>
      <c r="C191" s="168" t="s">
        <v>1606</v>
      </c>
      <c r="D191" s="168" t="s">
        <v>159</v>
      </c>
      <c r="E191" s="169" t="s">
        <v>3004</v>
      </c>
      <c r="F191" s="170" t="s">
        <v>3005</v>
      </c>
      <c r="G191" s="171" t="s">
        <v>161</v>
      </c>
      <c r="H191" s="172">
        <v>2</v>
      </c>
      <c r="I191" s="173"/>
      <c r="J191" s="173"/>
      <c r="K191" s="174"/>
      <c r="L191" s="175"/>
      <c r="M191" s="176"/>
      <c r="N191" s="177"/>
      <c r="O191" s="143"/>
      <c r="P191" s="143"/>
      <c r="Q191" s="143"/>
      <c r="R191" s="143"/>
      <c r="S191" s="143"/>
      <c r="T191" s="144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45" t="s">
        <v>2435</v>
      </c>
      <c r="AT191" s="145" t="s">
        <v>159</v>
      </c>
      <c r="AU191" s="145" t="s">
        <v>73</v>
      </c>
      <c r="AY191" s="18" t="s">
        <v>141</v>
      </c>
      <c r="BE191" s="146">
        <f t="shared" si="6"/>
        <v>0</v>
      </c>
      <c r="BF191" s="146">
        <f t="shared" si="7"/>
        <v>0</v>
      </c>
      <c r="BG191" s="146">
        <f t="shared" si="8"/>
        <v>0</v>
      </c>
      <c r="BH191" s="146">
        <f t="shared" si="9"/>
        <v>0</v>
      </c>
      <c r="BI191" s="146">
        <f t="shared" si="10"/>
        <v>0</v>
      </c>
      <c r="BJ191" s="18" t="s">
        <v>73</v>
      </c>
      <c r="BK191" s="146">
        <f t="shared" si="11"/>
        <v>0</v>
      </c>
      <c r="BL191" s="18" t="s">
        <v>1655</v>
      </c>
      <c r="BM191" s="145" t="s">
        <v>2226</v>
      </c>
    </row>
    <row r="192" spans="1:65" s="2" customFormat="1" ht="16.5" customHeight="1" x14ac:dyDescent="0.2">
      <c r="A192" s="31"/>
      <c r="B192" s="133"/>
      <c r="C192" s="168" t="s">
        <v>1613</v>
      </c>
      <c r="D192" s="168" t="s">
        <v>159</v>
      </c>
      <c r="E192" s="169" t="s">
        <v>3006</v>
      </c>
      <c r="F192" s="170" t="s">
        <v>3007</v>
      </c>
      <c r="G192" s="171" t="s">
        <v>161</v>
      </c>
      <c r="H192" s="172">
        <v>2</v>
      </c>
      <c r="I192" s="173"/>
      <c r="J192" s="173"/>
      <c r="K192" s="174"/>
      <c r="L192" s="175"/>
      <c r="M192" s="176"/>
      <c r="N192" s="177"/>
      <c r="O192" s="143"/>
      <c r="P192" s="143"/>
      <c r="Q192" s="143"/>
      <c r="R192" s="143"/>
      <c r="S192" s="143"/>
      <c r="T192" s="144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45" t="s">
        <v>2435</v>
      </c>
      <c r="AT192" s="145" t="s">
        <v>159</v>
      </c>
      <c r="AU192" s="145" t="s">
        <v>73</v>
      </c>
      <c r="AY192" s="18" t="s">
        <v>141</v>
      </c>
      <c r="BE192" s="146">
        <f t="shared" si="6"/>
        <v>0</v>
      </c>
      <c r="BF192" s="146">
        <f t="shared" si="7"/>
        <v>0</v>
      </c>
      <c r="BG192" s="146">
        <f t="shared" si="8"/>
        <v>0</v>
      </c>
      <c r="BH192" s="146">
        <f t="shared" si="9"/>
        <v>0</v>
      </c>
      <c r="BI192" s="146">
        <f t="shared" si="10"/>
        <v>0</v>
      </c>
      <c r="BJ192" s="18" t="s">
        <v>73</v>
      </c>
      <c r="BK192" s="146">
        <f t="shared" si="11"/>
        <v>0</v>
      </c>
      <c r="BL192" s="18" t="s">
        <v>1655</v>
      </c>
      <c r="BM192" s="145" t="s">
        <v>2229</v>
      </c>
    </row>
    <row r="193" spans="1:65" s="2" customFormat="1" ht="16.5" customHeight="1" x14ac:dyDescent="0.2">
      <c r="A193" s="31"/>
      <c r="B193" s="133"/>
      <c r="C193" s="168" t="s">
        <v>552</v>
      </c>
      <c r="D193" s="168" t="s">
        <v>159</v>
      </c>
      <c r="E193" s="169" t="s">
        <v>2990</v>
      </c>
      <c r="F193" s="170" t="s">
        <v>2991</v>
      </c>
      <c r="G193" s="171" t="s">
        <v>161</v>
      </c>
      <c r="H193" s="172">
        <v>2</v>
      </c>
      <c r="I193" s="173"/>
      <c r="J193" s="173"/>
      <c r="K193" s="174"/>
      <c r="L193" s="175"/>
      <c r="M193" s="176"/>
      <c r="N193" s="177"/>
      <c r="O193" s="143"/>
      <c r="P193" s="143"/>
      <c r="Q193" s="143"/>
      <c r="R193" s="143"/>
      <c r="S193" s="143"/>
      <c r="T193" s="144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45" t="s">
        <v>2435</v>
      </c>
      <c r="AT193" s="145" t="s">
        <v>159</v>
      </c>
      <c r="AU193" s="145" t="s">
        <v>73</v>
      </c>
      <c r="AY193" s="18" t="s">
        <v>141</v>
      </c>
      <c r="BE193" s="146">
        <f t="shared" si="6"/>
        <v>0</v>
      </c>
      <c r="BF193" s="146">
        <f t="shared" si="7"/>
        <v>0</v>
      </c>
      <c r="BG193" s="146">
        <f t="shared" si="8"/>
        <v>0</v>
      </c>
      <c r="BH193" s="146">
        <f t="shared" si="9"/>
        <v>0</v>
      </c>
      <c r="BI193" s="146">
        <f t="shared" si="10"/>
        <v>0</v>
      </c>
      <c r="BJ193" s="18" t="s">
        <v>73</v>
      </c>
      <c r="BK193" s="146">
        <f t="shared" si="11"/>
        <v>0</v>
      </c>
      <c r="BL193" s="18" t="s">
        <v>1655</v>
      </c>
      <c r="BM193" s="145" t="s">
        <v>2232</v>
      </c>
    </row>
    <row r="194" spans="1:65" s="2" customFormat="1" ht="21.75" customHeight="1" x14ac:dyDescent="0.2">
      <c r="A194" s="31"/>
      <c r="B194" s="133"/>
      <c r="C194" s="134" t="s">
        <v>1620</v>
      </c>
      <c r="D194" s="134" t="s">
        <v>143</v>
      </c>
      <c r="E194" s="135" t="s">
        <v>3008</v>
      </c>
      <c r="F194" s="136" t="s">
        <v>3009</v>
      </c>
      <c r="G194" s="137" t="s">
        <v>161</v>
      </c>
      <c r="H194" s="138">
        <v>2</v>
      </c>
      <c r="I194" s="139"/>
      <c r="J194" s="139"/>
      <c r="K194" s="140"/>
      <c r="L194" s="32"/>
      <c r="M194" s="141"/>
      <c r="N194" s="142"/>
      <c r="O194" s="143"/>
      <c r="P194" s="143"/>
      <c r="Q194" s="143"/>
      <c r="R194" s="143"/>
      <c r="S194" s="143"/>
      <c r="T194" s="144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45" t="s">
        <v>1655</v>
      </c>
      <c r="AT194" s="145" t="s">
        <v>143</v>
      </c>
      <c r="AU194" s="145" t="s">
        <v>73</v>
      </c>
      <c r="AY194" s="18" t="s">
        <v>141</v>
      </c>
      <c r="BE194" s="146">
        <f t="shared" si="6"/>
        <v>0</v>
      </c>
      <c r="BF194" s="146">
        <f t="shared" si="7"/>
        <v>0</v>
      </c>
      <c r="BG194" s="146">
        <f t="shared" si="8"/>
        <v>0</v>
      </c>
      <c r="BH194" s="146">
        <f t="shared" si="9"/>
        <v>0</v>
      </c>
      <c r="BI194" s="146">
        <f t="shared" si="10"/>
        <v>0</v>
      </c>
      <c r="BJ194" s="18" t="s">
        <v>73</v>
      </c>
      <c r="BK194" s="146">
        <f t="shared" si="11"/>
        <v>0</v>
      </c>
      <c r="BL194" s="18" t="s">
        <v>1655</v>
      </c>
      <c r="BM194" s="145" t="s">
        <v>2235</v>
      </c>
    </row>
    <row r="195" spans="1:65" s="2" customFormat="1" ht="16.5" customHeight="1" x14ac:dyDescent="0.2">
      <c r="A195" s="31"/>
      <c r="B195" s="133"/>
      <c r="C195" s="168" t="s">
        <v>1628</v>
      </c>
      <c r="D195" s="168" t="s">
        <v>159</v>
      </c>
      <c r="E195" s="169" t="s">
        <v>3010</v>
      </c>
      <c r="F195" s="170" t="s">
        <v>3011</v>
      </c>
      <c r="G195" s="171" t="s">
        <v>161</v>
      </c>
      <c r="H195" s="172">
        <v>2</v>
      </c>
      <c r="I195" s="173"/>
      <c r="J195" s="173"/>
      <c r="K195" s="174"/>
      <c r="L195" s="175"/>
      <c r="M195" s="176"/>
      <c r="N195" s="177"/>
      <c r="O195" s="143"/>
      <c r="P195" s="143"/>
      <c r="Q195" s="143"/>
      <c r="R195" s="143"/>
      <c r="S195" s="143"/>
      <c r="T195" s="144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45" t="s">
        <v>2435</v>
      </c>
      <c r="AT195" s="145" t="s">
        <v>159</v>
      </c>
      <c r="AU195" s="145" t="s">
        <v>73</v>
      </c>
      <c r="AY195" s="18" t="s">
        <v>141</v>
      </c>
      <c r="BE195" s="146">
        <f t="shared" si="6"/>
        <v>0</v>
      </c>
      <c r="BF195" s="146">
        <f t="shared" si="7"/>
        <v>0</v>
      </c>
      <c r="BG195" s="146">
        <f t="shared" si="8"/>
        <v>0</v>
      </c>
      <c r="BH195" s="146">
        <f t="shared" si="9"/>
        <v>0</v>
      </c>
      <c r="BI195" s="146">
        <f t="shared" si="10"/>
        <v>0</v>
      </c>
      <c r="BJ195" s="18" t="s">
        <v>73</v>
      </c>
      <c r="BK195" s="146">
        <f t="shared" si="11"/>
        <v>0</v>
      </c>
      <c r="BL195" s="18" t="s">
        <v>1655</v>
      </c>
      <c r="BM195" s="145" t="s">
        <v>2238</v>
      </c>
    </row>
    <row r="196" spans="1:65" s="2" customFormat="1" ht="16.5" customHeight="1" x14ac:dyDescent="0.2">
      <c r="A196" s="31"/>
      <c r="B196" s="133"/>
      <c r="C196" s="168" t="s">
        <v>1633</v>
      </c>
      <c r="D196" s="168" t="s">
        <v>159</v>
      </c>
      <c r="E196" s="169" t="s">
        <v>3006</v>
      </c>
      <c r="F196" s="170" t="s">
        <v>3007</v>
      </c>
      <c r="G196" s="171" t="s">
        <v>161</v>
      </c>
      <c r="H196" s="172">
        <v>2</v>
      </c>
      <c r="I196" s="173"/>
      <c r="J196" s="173"/>
      <c r="K196" s="174"/>
      <c r="L196" s="175"/>
      <c r="M196" s="176"/>
      <c r="N196" s="177"/>
      <c r="O196" s="143"/>
      <c r="P196" s="143"/>
      <c r="Q196" s="143"/>
      <c r="R196" s="143"/>
      <c r="S196" s="143"/>
      <c r="T196" s="144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45" t="s">
        <v>2435</v>
      </c>
      <c r="AT196" s="145" t="s">
        <v>159</v>
      </c>
      <c r="AU196" s="145" t="s">
        <v>73</v>
      </c>
      <c r="AY196" s="18" t="s">
        <v>141</v>
      </c>
      <c r="BE196" s="146">
        <f t="shared" si="6"/>
        <v>0</v>
      </c>
      <c r="BF196" s="146">
        <f t="shared" si="7"/>
        <v>0</v>
      </c>
      <c r="BG196" s="146">
        <f t="shared" si="8"/>
        <v>0</v>
      </c>
      <c r="BH196" s="146">
        <f t="shared" si="9"/>
        <v>0</v>
      </c>
      <c r="BI196" s="146">
        <f t="shared" si="10"/>
        <v>0</v>
      </c>
      <c r="BJ196" s="18" t="s">
        <v>73</v>
      </c>
      <c r="BK196" s="146">
        <f t="shared" si="11"/>
        <v>0</v>
      </c>
      <c r="BL196" s="18" t="s">
        <v>1655</v>
      </c>
      <c r="BM196" s="145" t="s">
        <v>2241</v>
      </c>
    </row>
    <row r="197" spans="1:65" s="2" customFormat="1" ht="16.5" customHeight="1" x14ac:dyDescent="0.2">
      <c r="A197" s="31"/>
      <c r="B197" s="133"/>
      <c r="C197" s="168" t="s">
        <v>1655</v>
      </c>
      <c r="D197" s="168" t="s">
        <v>159</v>
      </c>
      <c r="E197" s="169" t="s">
        <v>2990</v>
      </c>
      <c r="F197" s="170" t="s">
        <v>2991</v>
      </c>
      <c r="G197" s="171" t="s">
        <v>161</v>
      </c>
      <c r="H197" s="172">
        <v>2</v>
      </c>
      <c r="I197" s="173"/>
      <c r="J197" s="173"/>
      <c r="K197" s="174"/>
      <c r="L197" s="175"/>
      <c r="M197" s="176"/>
      <c r="N197" s="177"/>
      <c r="O197" s="143"/>
      <c r="P197" s="143"/>
      <c r="Q197" s="143"/>
      <c r="R197" s="143"/>
      <c r="S197" s="143"/>
      <c r="T197" s="144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45" t="s">
        <v>2435</v>
      </c>
      <c r="AT197" s="145" t="s">
        <v>159</v>
      </c>
      <c r="AU197" s="145" t="s">
        <v>73</v>
      </c>
      <c r="AY197" s="18" t="s">
        <v>141</v>
      </c>
      <c r="BE197" s="146">
        <f t="shared" si="6"/>
        <v>0</v>
      </c>
      <c r="BF197" s="146">
        <f t="shared" si="7"/>
        <v>0</v>
      </c>
      <c r="BG197" s="146">
        <f t="shared" si="8"/>
        <v>0</v>
      </c>
      <c r="BH197" s="146">
        <f t="shared" si="9"/>
        <v>0</v>
      </c>
      <c r="BI197" s="146">
        <f t="shared" si="10"/>
        <v>0</v>
      </c>
      <c r="BJ197" s="18" t="s">
        <v>73</v>
      </c>
      <c r="BK197" s="146">
        <f t="shared" si="11"/>
        <v>0</v>
      </c>
      <c r="BL197" s="18" t="s">
        <v>1655</v>
      </c>
      <c r="BM197" s="145" t="s">
        <v>1857</v>
      </c>
    </row>
    <row r="198" spans="1:65" s="2" customFormat="1" ht="33" customHeight="1" x14ac:dyDescent="0.2">
      <c r="A198" s="31"/>
      <c r="B198" s="133"/>
      <c r="C198" s="134" t="s">
        <v>1661</v>
      </c>
      <c r="D198" s="134" t="s">
        <v>143</v>
      </c>
      <c r="E198" s="135" t="s">
        <v>3012</v>
      </c>
      <c r="F198" s="136" t="s">
        <v>3013</v>
      </c>
      <c r="G198" s="137" t="s">
        <v>161</v>
      </c>
      <c r="H198" s="138">
        <v>468</v>
      </c>
      <c r="I198" s="139"/>
      <c r="J198" s="139"/>
      <c r="K198" s="140"/>
      <c r="L198" s="32"/>
      <c r="M198" s="141"/>
      <c r="N198" s="142"/>
      <c r="O198" s="143"/>
      <c r="P198" s="143"/>
      <c r="Q198" s="143"/>
      <c r="R198" s="143"/>
      <c r="S198" s="143"/>
      <c r="T198" s="144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45" t="s">
        <v>1655</v>
      </c>
      <c r="AT198" s="145" t="s">
        <v>143</v>
      </c>
      <c r="AU198" s="145" t="s">
        <v>73</v>
      </c>
      <c r="AY198" s="18" t="s">
        <v>141</v>
      </c>
      <c r="BE198" s="146">
        <f t="shared" ref="BE198:BE229" si="12">IF(N198="základná",J198,0)</f>
        <v>0</v>
      </c>
      <c r="BF198" s="146">
        <f t="shared" ref="BF198:BF229" si="13">IF(N198="znížená",J198,0)</f>
        <v>0</v>
      </c>
      <c r="BG198" s="146">
        <f t="shared" ref="BG198:BG229" si="14">IF(N198="zákl. prenesená",J198,0)</f>
        <v>0</v>
      </c>
      <c r="BH198" s="146">
        <f t="shared" ref="BH198:BH229" si="15">IF(N198="zníž. prenesená",J198,0)</f>
        <v>0</v>
      </c>
      <c r="BI198" s="146">
        <f t="shared" ref="BI198:BI229" si="16">IF(N198="nulová",J198,0)</f>
        <v>0</v>
      </c>
      <c r="BJ198" s="18" t="s">
        <v>73</v>
      </c>
      <c r="BK198" s="146">
        <f t="shared" ref="BK198:BK229" si="17">ROUND(I198*H198,2)</f>
        <v>0</v>
      </c>
      <c r="BL198" s="18" t="s">
        <v>1655</v>
      </c>
      <c r="BM198" s="145" t="s">
        <v>2246</v>
      </c>
    </row>
    <row r="199" spans="1:65" s="2" customFormat="1" ht="16.5" customHeight="1" x14ac:dyDescent="0.2">
      <c r="A199" s="31"/>
      <c r="B199" s="133"/>
      <c r="C199" s="168" t="s">
        <v>1670</v>
      </c>
      <c r="D199" s="168" t="s">
        <v>159</v>
      </c>
      <c r="E199" s="169" t="s">
        <v>3014</v>
      </c>
      <c r="F199" s="170" t="s">
        <v>3015</v>
      </c>
      <c r="G199" s="171" t="s">
        <v>161</v>
      </c>
      <c r="H199" s="172">
        <v>468</v>
      </c>
      <c r="I199" s="173"/>
      <c r="J199" s="173"/>
      <c r="K199" s="174"/>
      <c r="L199" s="175"/>
      <c r="M199" s="176"/>
      <c r="N199" s="177"/>
      <c r="O199" s="143"/>
      <c r="P199" s="143"/>
      <c r="Q199" s="143"/>
      <c r="R199" s="143"/>
      <c r="S199" s="143"/>
      <c r="T199" s="144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45" t="s">
        <v>2435</v>
      </c>
      <c r="AT199" s="145" t="s">
        <v>159</v>
      </c>
      <c r="AU199" s="145" t="s">
        <v>73</v>
      </c>
      <c r="AY199" s="18" t="s">
        <v>141</v>
      </c>
      <c r="BE199" s="146">
        <f t="shared" si="12"/>
        <v>0</v>
      </c>
      <c r="BF199" s="146">
        <f t="shared" si="13"/>
        <v>0</v>
      </c>
      <c r="BG199" s="146">
        <f t="shared" si="14"/>
        <v>0</v>
      </c>
      <c r="BH199" s="146">
        <f t="shared" si="15"/>
        <v>0</v>
      </c>
      <c r="BI199" s="146">
        <f t="shared" si="16"/>
        <v>0</v>
      </c>
      <c r="BJ199" s="18" t="s">
        <v>73</v>
      </c>
      <c r="BK199" s="146">
        <f t="shared" si="17"/>
        <v>0</v>
      </c>
      <c r="BL199" s="18" t="s">
        <v>1655</v>
      </c>
      <c r="BM199" s="145" t="s">
        <v>2249</v>
      </c>
    </row>
    <row r="200" spans="1:65" s="2" customFormat="1" ht="21.75" customHeight="1" x14ac:dyDescent="0.2">
      <c r="A200" s="31"/>
      <c r="B200" s="133"/>
      <c r="C200" s="134" t="s">
        <v>1676</v>
      </c>
      <c r="D200" s="134" t="s">
        <v>143</v>
      </c>
      <c r="E200" s="135" t="s">
        <v>3016</v>
      </c>
      <c r="F200" s="136" t="s">
        <v>3017</v>
      </c>
      <c r="G200" s="137" t="s">
        <v>161</v>
      </c>
      <c r="H200" s="138">
        <v>96</v>
      </c>
      <c r="I200" s="139"/>
      <c r="J200" s="139"/>
      <c r="K200" s="140"/>
      <c r="L200" s="32"/>
      <c r="M200" s="141"/>
      <c r="N200" s="142"/>
      <c r="O200" s="143"/>
      <c r="P200" s="143"/>
      <c r="Q200" s="143"/>
      <c r="R200" s="143"/>
      <c r="S200" s="143"/>
      <c r="T200" s="144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45" t="s">
        <v>1655</v>
      </c>
      <c r="AT200" s="145" t="s">
        <v>143</v>
      </c>
      <c r="AU200" s="145" t="s">
        <v>73</v>
      </c>
      <c r="AY200" s="18" t="s">
        <v>141</v>
      </c>
      <c r="BE200" s="146">
        <f t="shared" si="12"/>
        <v>0</v>
      </c>
      <c r="BF200" s="146">
        <f t="shared" si="13"/>
        <v>0</v>
      </c>
      <c r="BG200" s="146">
        <f t="shared" si="14"/>
        <v>0</v>
      </c>
      <c r="BH200" s="146">
        <f t="shared" si="15"/>
        <v>0</v>
      </c>
      <c r="BI200" s="146">
        <f t="shared" si="16"/>
        <v>0</v>
      </c>
      <c r="BJ200" s="18" t="s">
        <v>73</v>
      </c>
      <c r="BK200" s="146">
        <f t="shared" si="17"/>
        <v>0</v>
      </c>
      <c r="BL200" s="18" t="s">
        <v>1655</v>
      </c>
      <c r="BM200" s="145" t="s">
        <v>2252</v>
      </c>
    </row>
    <row r="201" spans="1:65" s="2" customFormat="1" ht="16.5" customHeight="1" x14ac:dyDescent="0.2">
      <c r="A201" s="31"/>
      <c r="B201" s="133"/>
      <c r="C201" s="168" t="s">
        <v>1682</v>
      </c>
      <c r="D201" s="168" t="s">
        <v>159</v>
      </c>
      <c r="E201" s="169" t="s">
        <v>3018</v>
      </c>
      <c r="F201" s="170" t="s">
        <v>3019</v>
      </c>
      <c r="G201" s="171" t="s">
        <v>161</v>
      </c>
      <c r="H201" s="172">
        <v>96</v>
      </c>
      <c r="I201" s="173"/>
      <c r="J201" s="173"/>
      <c r="K201" s="174"/>
      <c r="L201" s="175"/>
      <c r="M201" s="176"/>
      <c r="N201" s="177"/>
      <c r="O201" s="143"/>
      <c r="P201" s="143"/>
      <c r="Q201" s="143"/>
      <c r="R201" s="143"/>
      <c r="S201" s="143"/>
      <c r="T201" s="144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45" t="s">
        <v>2435</v>
      </c>
      <c r="AT201" s="145" t="s">
        <v>159</v>
      </c>
      <c r="AU201" s="145" t="s">
        <v>73</v>
      </c>
      <c r="AY201" s="18" t="s">
        <v>141</v>
      </c>
      <c r="BE201" s="146">
        <f t="shared" si="12"/>
        <v>0</v>
      </c>
      <c r="BF201" s="146">
        <f t="shared" si="13"/>
        <v>0</v>
      </c>
      <c r="BG201" s="146">
        <f t="shared" si="14"/>
        <v>0</v>
      </c>
      <c r="BH201" s="146">
        <f t="shared" si="15"/>
        <v>0</v>
      </c>
      <c r="BI201" s="146">
        <f t="shared" si="16"/>
        <v>0</v>
      </c>
      <c r="BJ201" s="18" t="s">
        <v>73</v>
      </c>
      <c r="BK201" s="146">
        <f t="shared" si="17"/>
        <v>0</v>
      </c>
      <c r="BL201" s="18" t="s">
        <v>1655</v>
      </c>
      <c r="BM201" s="145" t="s">
        <v>2255</v>
      </c>
    </row>
    <row r="202" spans="1:65" s="2" customFormat="1" ht="21.75" customHeight="1" x14ac:dyDescent="0.2">
      <c r="A202" s="31"/>
      <c r="B202" s="133"/>
      <c r="C202" s="134" t="s">
        <v>1687</v>
      </c>
      <c r="D202" s="134" t="s">
        <v>143</v>
      </c>
      <c r="E202" s="135" t="s">
        <v>3020</v>
      </c>
      <c r="F202" s="136" t="s">
        <v>3021</v>
      </c>
      <c r="G202" s="137" t="s">
        <v>161</v>
      </c>
      <c r="H202" s="138">
        <v>4</v>
      </c>
      <c r="I202" s="139"/>
      <c r="J202" s="139"/>
      <c r="K202" s="140"/>
      <c r="L202" s="32"/>
      <c r="M202" s="141"/>
      <c r="N202" s="142"/>
      <c r="O202" s="143"/>
      <c r="P202" s="143"/>
      <c r="Q202" s="143"/>
      <c r="R202" s="143"/>
      <c r="S202" s="143"/>
      <c r="T202" s="144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45" t="s">
        <v>1655</v>
      </c>
      <c r="AT202" s="145" t="s">
        <v>143</v>
      </c>
      <c r="AU202" s="145" t="s">
        <v>73</v>
      </c>
      <c r="AY202" s="18" t="s">
        <v>141</v>
      </c>
      <c r="BE202" s="146">
        <f t="shared" si="12"/>
        <v>0</v>
      </c>
      <c r="BF202" s="146">
        <f t="shared" si="13"/>
        <v>0</v>
      </c>
      <c r="BG202" s="146">
        <f t="shared" si="14"/>
        <v>0</v>
      </c>
      <c r="BH202" s="146">
        <f t="shared" si="15"/>
        <v>0</v>
      </c>
      <c r="BI202" s="146">
        <f t="shared" si="16"/>
        <v>0</v>
      </c>
      <c r="BJ202" s="18" t="s">
        <v>73</v>
      </c>
      <c r="BK202" s="146">
        <f t="shared" si="17"/>
        <v>0</v>
      </c>
      <c r="BL202" s="18" t="s">
        <v>1655</v>
      </c>
      <c r="BM202" s="145" t="s">
        <v>2258</v>
      </c>
    </row>
    <row r="203" spans="1:65" s="2" customFormat="1" ht="16.5" customHeight="1" x14ac:dyDescent="0.2">
      <c r="A203" s="31"/>
      <c r="B203" s="133"/>
      <c r="C203" s="168" t="s">
        <v>1689</v>
      </c>
      <c r="D203" s="168" t="s">
        <v>159</v>
      </c>
      <c r="E203" s="169" t="s">
        <v>3022</v>
      </c>
      <c r="F203" s="170" t="s">
        <v>3377</v>
      </c>
      <c r="G203" s="171" t="s">
        <v>161</v>
      </c>
      <c r="H203" s="172">
        <v>4</v>
      </c>
      <c r="I203" s="173"/>
      <c r="J203" s="173"/>
      <c r="K203" s="174"/>
      <c r="L203" s="175"/>
      <c r="M203" s="176"/>
      <c r="N203" s="177"/>
      <c r="O203" s="143"/>
      <c r="P203" s="143"/>
      <c r="Q203" s="143"/>
      <c r="R203" s="143"/>
      <c r="S203" s="143"/>
      <c r="T203" s="144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45" t="s">
        <v>2435</v>
      </c>
      <c r="AT203" s="145" t="s">
        <v>159</v>
      </c>
      <c r="AU203" s="145" t="s">
        <v>73</v>
      </c>
      <c r="AY203" s="18" t="s">
        <v>141</v>
      </c>
      <c r="BE203" s="146">
        <f t="shared" si="12"/>
        <v>0</v>
      </c>
      <c r="BF203" s="146">
        <f t="shared" si="13"/>
        <v>0</v>
      </c>
      <c r="BG203" s="146">
        <f t="shared" si="14"/>
        <v>0</v>
      </c>
      <c r="BH203" s="146">
        <f t="shared" si="15"/>
        <v>0</v>
      </c>
      <c r="BI203" s="146">
        <f t="shared" si="16"/>
        <v>0</v>
      </c>
      <c r="BJ203" s="18" t="s">
        <v>73</v>
      </c>
      <c r="BK203" s="146">
        <f t="shared" si="17"/>
        <v>0</v>
      </c>
      <c r="BL203" s="18" t="s">
        <v>1655</v>
      </c>
      <c r="BM203" s="145" t="s">
        <v>2261</v>
      </c>
    </row>
    <row r="204" spans="1:65" s="2" customFormat="1" ht="16.5" customHeight="1" x14ac:dyDescent="0.2">
      <c r="A204" s="31"/>
      <c r="B204" s="133"/>
      <c r="C204" s="134" t="s">
        <v>1693</v>
      </c>
      <c r="D204" s="134" t="s">
        <v>143</v>
      </c>
      <c r="E204" s="135" t="s">
        <v>3023</v>
      </c>
      <c r="F204" s="136" t="s">
        <v>3024</v>
      </c>
      <c r="G204" s="137" t="s">
        <v>161</v>
      </c>
      <c r="H204" s="138">
        <v>12</v>
      </c>
      <c r="I204" s="139"/>
      <c r="J204" s="139"/>
      <c r="K204" s="140"/>
      <c r="L204" s="32"/>
      <c r="M204" s="141"/>
      <c r="N204" s="142"/>
      <c r="O204" s="143"/>
      <c r="P204" s="143"/>
      <c r="Q204" s="143"/>
      <c r="R204" s="143"/>
      <c r="S204" s="143"/>
      <c r="T204" s="144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45" t="s">
        <v>1655</v>
      </c>
      <c r="AT204" s="145" t="s">
        <v>143</v>
      </c>
      <c r="AU204" s="145" t="s">
        <v>73</v>
      </c>
      <c r="AY204" s="18" t="s">
        <v>141</v>
      </c>
      <c r="BE204" s="146">
        <f t="shared" si="12"/>
        <v>0</v>
      </c>
      <c r="BF204" s="146">
        <f t="shared" si="13"/>
        <v>0</v>
      </c>
      <c r="BG204" s="146">
        <f t="shared" si="14"/>
        <v>0</v>
      </c>
      <c r="BH204" s="146">
        <f t="shared" si="15"/>
        <v>0</v>
      </c>
      <c r="BI204" s="146">
        <f t="shared" si="16"/>
        <v>0</v>
      </c>
      <c r="BJ204" s="18" t="s">
        <v>73</v>
      </c>
      <c r="BK204" s="146">
        <f t="shared" si="17"/>
        <v>0</v>
      </c>
      <c r="BL204" s="18" t="s">
        <v>1655</v>
      </c>
      <c r="BM204" s="145" t="s">
        <v>2264</v>
      </c>
    </row>
    <row r="205" spans="1:65" s="2" customFormat="1" ht="16.5" customHeight="1" x14ac:dyDescent="0.2">
      <c r="A205" s="31"/>
      <c r="B205" s="133"/>
      <c r="C205" s="168" t="s">
        <v>1697</v>
      </c>
      <c r="D205" s="168" t="s">
        <v>159</v>
      </c>
      <c r="E205" s="169" t="s">
        <v>3025</v>
      </c>
      <c r="F205" s="170" t="s">
        <v>3026</v>
      </c>
      <c r="G205" s="171" t="s">
        <v>161</v>
      </c>
      <c r="H205" s="172">
        <v>1</v>
      </c>
      <c r="I205" s="173"/>
      <c r="J205" s="173"/>
      <c r="K205" s="174"/>
      <c r="L205" s="175"/>
      <c r="M205" s="176"/>
      <c r="N205" s="177"/>
      <c r="O205" s="143"/>
      <c r="P205" s="143"/>
      <c r="Q205" s="143"/>
      <c r="R205" s="143"/>
      <c r="S205" s="143"/>
      <c r="T205" s="144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45" t="s">
        <v>2435</v>
      </c>
      <c r="AT205" s="145" t="s">
        <v>159</v>
      </c>
      <c r="AU205" s="145" t="s">
        <v>73</v>
      </c>
      <c r="AY205" s="18" t="s">
        <v>141</v>
      </c>
      <c r="BE205" s="146">
        <f t="shared" si="12"/>
        <v>0</v>
      </c>
      <c r="BF205" s="146">
        <f t="shared" si="13"/>
        <v>0</v>
      </c>
      <c r="BG205" s="146">
        <f t="shared" si="14"/>
        <v>0</v>
      </c>
      <c r="BH205" s="146">
        <f t="shared" si="15"/>
        <v>0</v>
      </c>
      <c r="BI205" s="146">
        <f t="shared" si="16"/>
        <v>0</v>
      </c>
      <c r="BJ205" s="18" t="s">
        <v>73</v>
      </c>
      <c r="BK205" s="146">
        <f t="shared" si="17"/>
        <v>0</v>
      </c>
      <c r="BL205" s="18" t="s">
        <v>1655</v>
      </c>
      <c r="BM205" s="145" t="s">
        <v>2267</v>
      </c>
    </row>
    <row r="206" spans="1:65" s="2" customFormat="1" ht="16.5" customHeight="1" x14ac:dyDescent="0.2">
      <c r="A206" s="31"/>
      <c r="B206" s="133"/>
      <c r="C206" s="168" t="s">
        <v>1701</v>
      </c>
      <c r="D206" s="168" t="s">
        <v>159</v>
      </c>
      <c r="E206" s="169" t="s">
        <v>3027</v>
      </c>
      <c r="F206" s="170" t="s">
        <v>3028</v>
      </c>
      <c r="G206" s="171" t="s">
        <v>161</v>
      </c>
      <c r="H206" s="172">
        <v>1</v>
      </c>
      <c r="I206" s="173"/>
      <c r="J206" s="173"/>
      <c r="K206" s="174"/>
      <c r="L206" s="175"/>
      <c r="M206" s="176"/>
      <c r="N206" s="177"/>
      <c r="O206" s="143"/>
      <c r="P206" s="143"/>
      <c r="Q206" s="143"/>
      <c r="R206" s="143"/>
      <c r="S206" s="143"/>
      <c r="T206" s="144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45" t="s">
        <v>2435</v>
      </c>
      <c r="AT206" s="145" t="s">
        <v>159</v>
      </c>
      <c r="AU206" s="145" t="s">
        <v>73</v>
      </c>
      <c r="AY206" s="18" t="s">
        <v>141</v>
      </c>
      <c r="BE206" s="146">
        <f t="shared" si="12"/>
        <v>0</v>
      </c>
      <c r="BF206" s="146">
        <f t="shared" si="13"/>
        <v>0</v>
      </c>
      <c r="BG206" s="146">
        <f t="shared" si="14"/>
        <v>0</v>
      </c>
      <c r="BH206" s="146">
        <f t="shared" si="15"/>
        <v>0</v>
      </c>
      <c r="BI206" s="146">
        <f t="shared" si="16"/>
        <v>0</v>
      </c>
      <c r="BJ206" s="18" t="s">
        <v>73</v>
      </c>
      <c r="BK206" s="146">
        <f t="shared" si="17"/>
        <v>0</v>
      </c>
      <c r="BL206" s="18" t="s">
        <v>1655</v>
      </c>
      <c r="BM206" s="145" t="s">
        <v>2270</v>
      </c>
    </row>
    <row r="207" spans="1:65" s="2" customFormat="1" ht="16.5" customHeight="1" x14ac:dyDescent="0.2">
      <c r="A207" s="31"/>
      <c r="B207" s="133"/>
      <c r="C207" s="168" t="s">
        <v>1705</v>
      </c>
      <c r="D207" s="168" t="s">
        <v>159</v>
      </c>
      <c r="E207" s="169" t="s">
        <v>3029</v>
      </c>
      <c r="F207" s="170" t="s">
        <v>3030</v>
      </c>
      <c r="G207" s="171" t="s">
        <v>161</v>
      </c>
      <c r="H207" s="172">
        <v>1</v>
      </c>
      <c r="I207" s="173"/>
      <c r="J207" s="173"/>
      <c r="K207" s="174"/>
      <c r="L207" s="175"/>
      <c r="M207" s="176"/>
      <c r="N207" s="177"/>
      <c r="O207" s="143"/>
      <c r="P207" s="143"/>
      <c r="Q207" s="143"/>
      <c r="R207" s="143"/>
      <c r="S207" s="143"/>
      <c r="T207" s="144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45" t="s">
        <v>2435</v>
      </c>
      <c r="AT207" s="145" t="s">
        <v>159</v>
      </c>
      <c r="AU207" s="145" t="s">
        <v>73</v>
      </c>
      <c r="AY207" s="18" t="s">
        <v>141</v>
      </c>
      <c r="BE207" s="146">
        <f t="shared" si="12"/>
        <v>0</v>
      </c>
      <c r="BF207" s="146">
        <f t="shared" si="13"/>
        <v>0</v>
      </c>
      <c r="BG207" s="146">
        <f t="shared" si="14"/>
        <v>0</v>
      </c>
      <c r="BH207" s="146">
        <f t="shared" si="15"/>
        <v>0</v>
      </c>
      <c r="BI207" s="146">
        <f t="shared" si="16"/>
        <v>0</v>
      </c>
      <c r="BJ207" s="18" t="s">
        <v>73</v>
      </c>
      <c r="BK207" s="146">
        <f t="shared" si="17"/>
        <v>0</v>
      </c>
      <c r="BL207" s="18" t="s">
        <v>1655</v>
      </c>
      <c r="BM207" s="145" t="s">
        <v>2273</v>
      </c>
    </row>
    <row r="208" spans="1:65" s="2" customFormat="1" ht="16.5" customHeight="1" x14ac:dyDescent="0.2">
      <c r="A208" s="31"/>
      <c r="B208" s="133"/>
      <c r="C208" s="168" t="s">
        <v>1710</v>
      </c>
      <c r="D208" s="168" t="s">
        <v>159</v>
      </c>
      <c r="E208" s="169" t="s">
        <v>3031</v>
      </c>
      <c r="F208" s="170" t="s">
        <v>3032</v>
      </c>
      <c r="G208" s="171" t="s">
        <v>161</v>
      </c>
      <c r="H208" s="172">
        <v>1</v>
      </c>
      <c r="I208" s="173"/>
      <c r="J208" s="173"/>
      <c r="K208" s="174"/>
      <c r="L208" s="175"/>
      <c r="M208" s="176"/>
      <c r="N208" s="177"/>
      <c r="O208" s="143"/>
      <c r="P208" s="143"/>
      <c r="Q208" s="143"/>
      <c r="R208" s="143"/>
      <c r="S208" s="143"/>
      <c r="T208" s="144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45" t="s">
        <v>2435</v>
      </c>
      <c r="AT208" s="145" t="s">
        <v>159</v>
      </c>
      <c r="AU208" s="145" t="s">
        <v>73</v>
      </c>
      <c r="AY208" s="18" t="s">
        <v>141</v>
      </c>
      <c r="BE208" s="146">
        <f t="shared" si="12"/>
        <v>0</v>
      </c>
      <c r="BF208" s="146">
        <f t="shared" si="13"/>
        <v>0</v>
      </c>
      <c r="BG208" s="146">
        <f t="shared" si="14"/>
        <v>0</v>
      </c>
      <c r="BH208" s="146">
        <f t="shared" si="15"/>
        <v>0</v>
      </c>
      <c r="BI208" s="146">
        <f t="shared" si="16"/>
        <v>0</v>
      </c>
      <c r="BJ208" s="18" t="s">
        <v>73</v>
      </c>
      <c r="BK208" s="146">
        <f t="shared" si="17"/>
        <v>0</v>
      </c>
      <c r="BL208" s="18" t="s">
        <v>1655</v>
      </c>
      <c r="BM208" s="145" t="s">
        <v>2276</v>
      </c>
    </row>
    <row r="209" spans="1:65" s="2" customFormat="1" ht="16.5" customHeight="1" x14ac:dyDescent="0.2">
      <c r="A209" s="31"/>
      <c r="B209" s="133"/>
      <c r="C209" s="168" t="s">
        <v>1715</v>
      </c>
      <c r="D209" s="168" t="s">
        <v>159</v>
      </c>
      <c r="E209" s="169" t="s">
        <v>3033</v>
      </c>
      <c r="F209" s="170" t="s">
        <v>3034</v>
      </c>
      <c r="G209" s="171" t="s">
        <v>161</v>
      </c>
      <c r="H209" s="172">
        <v>1</v>
      </c>
      <c r="I209" s="173"/>
      <c r="J209" s="173"/>
      <c r="K209" s="174"/>
      <c r="L209" s="175"/>
      <c r="M209" s="176"/>
      <c r="N209" s="177"/>
      <c r="O209" s="143"/>
      <c r="P209" s="143"/>
      <c r="Q209" s="143"/>
      <c r="R209" s="143"/>
      <c r="S209" s="143"/>
      <c r="T209" s="144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45" t="s">
        <v>2435</v>
      </c>
      <c r="AT209" s="145" t="s">
        <v>159</v>
      </c>
      <c r="AU209" s="145" t="s">
        <v>73</v>
      </c>
      <c r="AY209" s="18" t="s">
        <v>141</v>
      </c>
      <c r="BE209" s="146">
        <f t="shared" si="12"/>
        <v>0</v>
      </c>
      <c r="BF209" s="146">
        <f t="shared" si="13"/>
        <v>0</v>
      </c>
      <c r="BG209" s="146">
        <f t="shared" si="14"/>
        <v>0</v>
      </c>
      <c r="BH209" s="146">
        <f t="shared" si="15"/>
        <v>0</v>
      </c>
      <c r="BI209" s="146">
        <f t="shared" si="16"/>
        <v>0</v>
      </c>
      <c r="BJ209" s="18" t="s">
        <v>73</v>
      </c>
      <c r="BK209" s="146">
        <f t="shared" si="17"/>
        <v>0</v>
      </c>
      <c r="BL209" s="18" t="s">
        <v>1655</v>
      </c>
      <c r="BM209" s="145" t="s">
        <v>2279</v>
      </c>
    </row>
    <row r="210" spans="1:65" s="2" customFormat="1" ht="16.5" customHeight="1" x14ac:dyDescent="0.2">
      <c r="A210" s="31"/>
      <c r="B210" s="133"/>
      <c r="C210" s="168" t="s">
        <v>1722</v>
      </c>
      <c r="D210" s="168" t="s">
        <v>159</v>
      </c>
      <c r="E210" s="169" t="s">
        <v>3035</v>
      </c>
      <c r="F210" s="170" t="s">
        <v>3036</v>
      </c>
      <c r="G210" s="171" t="s">
        <v>161</v>
      </c>
      <c r="H210" s="172">
        <v>1</v>
      </c>
      <c r="I210" s="173"/>
      <c r="J210" s="173"/>
      <c r="K210" s="174"/>
      <c r="L210" s="175"/>
      <c r="M210" s="176"/>
      <c r="N210" s="177"/>
      <c r="O210" s="143"/>
      <c r="P210" s="143"/>
      <c r="Q210" s="143"/>
      <c r="R210" s="143"/>
      <c r="S210" s="143"/>
      <c r="T210" s="144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45" t="s">
        <v>2435</v>
      </c>
      <c r="AT210" s="145" t="s">
        <v>159</v>
      </c>
      <c r="AU210" s="145" t="s">
        <v>73</v>
      </c>
      <c r="AY210" s="18" t="s">
        <v>141</v>
      </c>
      <c r="BE210" s="146">
        <f t="shared" si="12"/>
        <v>0</v>
      </c>
      <c r="BF210" s="146">
        <f t="shared" si="13"/>
        <v>0</v>
      </c>
      <c r="BG210" s="146">
        <f t="shared" si="14"/>
        <v>0</v>
      </c>
      <c r="BH210" s="146">
        <f t="shared" si="15"/>
        <v>0</v>
      </c>
      <c r="BI210" s="146">
        <f t="shared" si="16"/>
        <v>0</v>
      </c>
      <c r="BJ210" s="18" t="s">
        <v>73</v>
      </c>
      <c r="BK210" s="146">
        <f t="shared" si="17"/>
        <v>0</v>
      </c>
      <c r="BL210" s="18" t="s">
        <v>1655</v>
      </c>
      <c r="BM210" s="145" t="s">
        <v>2282</v>
      </c>
    </row>
    <row r="211" spans="1:65" s="2" customFormat="1" ht="16.5" customHeight="1" x14ac:dyDescent="0.2">
      <c r="A211" s="31"/>
      <c r="B211" s="133"/>
      <c r="C211" s="168" t="s">
        <v>1727</v>
      </c>
      <c r="D211" s="168" t="s">
        <v>159</v>
      </c>
      <c r="E211" s="169" t="s">
        <v>3037</v>
      </c>
      <c r="F211" s="170" t="s">
        <v>3038</v>
      </c>
      <c r="G211" s="171" t="s">
        <v>161</v>
      </c>
      <c r="H211" s="172">
        <v>1</v>
      </c>
      <c r="I211" s="173"/>
      <c r="J211" s="173"/>
      <c r="K211" s="174"/>
      <c r="L211" s="175"/>
      <c r="M211" s="176"/>
      <c r="N211" s="177"/>
      <c r="O211" s="143"/>
      <c r="P211" s="143"/>
      <c r="Q211" s="143"/>
      <c r="R211" s="143"/>
      <c r="S211" s="143"/>
      <c r="T211" s="144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45" t="s">
        <v>2435</v>
      </c>
      <c r="AT211" s="145" t="s">
        <v>159</v>
      </c>
      <c r="AU211" s="145" t="s">
        <v>73</v>
      </c>
      <c r="AY211" s="18" t="s">
        <v>141</v>
      </c>
      <c r="BE211" s="146">
        <f t="shared" si="12"/>
        <v>0</v>
      </c>
      <c r="BF211" s="146">
        <f t="shared" si="13"/>
        <v>0</v>
      </c>
      <c r="BG211" s="146">
        <f t="shared" si="14"/>
        <v>0</v>
      </c>
      <c r="BH211" s="146">
        <f t="shared" si="15"/>
        <v>0</v>
      </c>
      <c r="BI211" s="146">
        <f t="shared" si="16"/>
        <v>0</v>
      </c>
      <c r="BJ211" s="18" t="s">
        <v>73</v>
      </c>
      <c r="BK211" s="146">
        <f t="shared" si="17"/>
        <v>0</v>
      </c>
      <c r="BL211" s="18" t="s">
        <v>1655</v>
      </c>
      <c r="BM211" s="145" t="s">
        <v>2285</v>
      </c>
    </row>
    <row r="212" spans="1:65" s="2" customFormat="1" ht="16.5" customHeight="1" x14ac:dyDescent="0.2">
      <c r="A212" s="31"/>
      <c r="B212" s="133"/>
      <c r="C212" s="168" t="s">
        <v>1733</v>
      </c>
      <c r="D212" s="168" t="s">
        <v>159</v>
      </c>
      <c r="E212" s="169" t="s">
        <v>3039</v>
      </c>
      <c r="F212" s="170" t="s">
        <v>3040</v>
      </c>
      <c r="G212" s="171" t="s">
        <v>161</v>
      </c>
      <c r="H212" s="172">
        <v>1</v>
      </c>
      <c r="I212" s="173"/>
      <c r="J212" s="173"/>
      <c r="K212" s="174"/>
      <c r="L212" s="175"/>
      <c r="M212" s="176"/>
      <c r="N212" s="177"/>
      <c r="O212" s="143"/>
      <c r="P212" s="143"/>
      <c r="Q212" s="143"/>
      <c r="R212" s="143"/>
      <c r="S212" s="143"/>
      <c r="T212" s="144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45" t="s">
        <v>2435</v>
      </c>
      <c r="AT212" s="145" t="s">
        <v>159</v>
      </c>
      <c r="AU212" s="145" t="s">
        <v>73</v>
      </c>
      <c r="AY212" s="18" t="s">
        <v>141</v>
      </c>
      <c r="BE212" s="146">
        <f t="shared" si="12"/>
        <v>0</v>
      </c>
      <c r="BF212" s="146">
        <f t="shared" si="13"/>
        <v>0</v>
      </c>
      <c r="BG212" s="146">
        <f t="shared" si="14"/>
        <v>0</v>
      </c>
      <c r="BH212" s="146">
        <f t="shared" si="15"/>
        <v>0</v>
      </c>
      <c r="BI212" s="146">
        <f t="shared" si="16"/>
        <v>0</v>
      </c>
      <c r="BJ212" s="18" t="s">
        <v>73</v>
      </c>
      <c r="BK212" s="146">
        <f t="shared" si="17"/>
        <v>0</v>
      </c>
      <c r="BL212" s="18" t="s">
        <v>1655</v>
      </c>
      <c r="BM212" s="145" t="s">
        <v>2288</v>
      </c>
    </row>
    <row r="213" spans="1:65" s="2" customFormat="1" ht="16.5" customHeight="1" x14ac:dyDescent="0.2">
      <c r="A213" s="31"/>
      <c r="B213" s="133"/>
      <c r="C213" s="168" t="s">
        <v>1737</v>
      </c>
      <c r="D213" s="168" t="s">
        <v>159</v>
      </c>
      <c r="E213" s="169" t="s">
        <v>3041</v>
      </c>
      <c r="F213" s="170" t="s">
        <v>3042</v>
      </c>
      <c r="G213" s="171" t="s">
        <v>161</v>
      </c>
      <c r="H213" s="172">
        <v>1</v>
      </c>
      <c r="I213" s="173"/>
      <c r="J213" s="173"/>
      <c r="K213" s="174"/>
      <c r="L213" s="175"/>
      <c r="M213" s="176"/>
      <c r="N213" s="177"/>
      <c r="O213" s="143"/>
      <c r="P213" s="143"/>
      <c r="Q213" s="143"/>
      <c r="R213" s="143"/>
      <c r="S213" s="143"/>
      <c r="T213" s="144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45" t="s">
        <v>2435</v>
      </c>
      <c r="AT213" s="145" t="s">
        <v>159</v>
      </c>
      <c r="AU213" s="145" t="s">
        <v>73</v>
      </c>
      <c r="AY213" s="18" t="s">
        <v>141</v>
      </c>
      <c r="BE213" s="146">
        <f t="shared" si="12"/>
        <v>0</v>
      </c>
      <c r="BF213" s="146">
        <f t="shared" si="13"/>
        <v>0</v>
      </c>
      <c r="BG213" s="146">
        <f t="shared" si="14"/>
        <v>0</v>
      </c>
      <c r="BH213" s="146">
        <f t="shared" si="15"/>
        <v>0</v>
      </c>
      <c r="BI213" s="146">
        <f t="shared" si="16"/>
        <v>0</v>
      </c>
      <c r="BJ213" s="18" t="s">
        <v>73</v>
      </c>
      <c r="BK213" s="146">
        <f t="shared" si="17"/>
        <v>0</v>
      </c>
      <c r="BL213" s="18" t="s">
        <v>1655</v>
      </c>
      <c r="BM213" s="145" t="s">
        <v>2291</v>
      </c>
    </row>
    <row r="214" spans="1:65" s="2" customFormat="1" ht="16.5" customHeight="1" x14ac:dyDescent="0.2">
      <c r="A214" s="31"/>
      <c r="B214" s="133"/>
      <c r="C214" s="168" t="s">
        <v>1741</v>
      </c>
      <c r="D214" s="168" t="s">
        <v>159</v>
      </c>
      <c r="E214" s="169" t="s">
        <v>3043</v>
      </c>
      <c r="F214" s="170" t="s">
        <v>3044</v>
      </c>
      <c r="G214" s="171" t="s">
        <v>161</v>
      </c>
      <c r="H214" s="172">
        <v>1</v>
      </c>
      <c r="I214" s="173"/>
      <c r="J214" s="173"/>
      <c r="K214" s="174"/>
      <c r="L214" s="175"/>
      <c r="M214" s="176"/>
      <c r="N214" s="177"/>
      <c r="O214" s="143"/>
      <c r="P214" s="143"/>
      <c r="Q214" s="143"/>
      <c r="R214" s="143"/>
      <c r="S214" s="143"/>
      <c r="T214" s="144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45" t="s">
        <v>2435</v>
      </c>
      <c r="AT214" s="145" t="s">
        <v>159</v>
      </c>
      <c r="AU214" s="145" t="s">
        <v>73</v>
      </c>
      <c r="AY214" s="18" t="s">
        <v>141</v>
      </c>
      <c r="BE214" s="146">
        <f t="shared" si="12"/>
        <v>0</v>
      </c>
      <c r="BF214" s="146">
        <f t="shared" si="13"/>
        <v>0</v>
      </c>
      <c r="BG214" s="146">
        <f t="shared" si="14"/>
        <v>0</v>
      </c>
      <c r="BH214" s="146">
        <f t="shared" si="15"/>
        <v>0</v>
      </c>
      <c r="BI214" s="146">
        <f t="shared" si="16"/>
        <v>0</v>
      </c>
      <c r="BJ214" s="18" t="s">
        <v>73</v>
      </c>
      <c r="BK214" s="146">
        <f t="shared" si="17"/>
        <v>0</v>
      </c>
      <c r="BL214" s="18" t="s">
        <v>1655</v>
      </c>
      <c r="BM214" s="145" t="s">
        <v>2294</v>
      </c>
    </row>
    <row r="215" spans="1:65" s="2" customFormat="1" ht="16.5" customHeight="1" x14ac:dyDescent="0.2">
      <c r="A215" s="31"/>
      <c r="B215" s="133"/>
      <c r="C215" s="168" t="s">
        <v>1746</v>
      </c>
      <c r="D215" s="168" t="s">
        <v>159</v>
      </c>
      <c r="E215" s="169" t="s">
        <v>3045</v>
      </c>
      <c r="F215" s="170" t="s">
        <v>3046</v>
      </c>
      <c r="G215" s="171" t="s">
        <v>161</v>
      </c>
      <c r="H215" s="172">
        <v>1</v>
      </c>
      <c r="I215" s="173"/>
      <c r="J215" s="173"/>
      <c r="K215" s="174"/>
      <c r="L215" s="175"/>
      <c r="M215" s="176"/>
      <c r="N215" s="177"/>
      <c r="O215" s="143"/>
      <c r="P215" s="143"/>
      <c r="Q215" s="143"/>
      <c r="R215" s="143"/>
      <c r="S215" s="143"/>
      <c r="T215" s="144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45" t="s">
        <v>2435</v>
      </c>
      <c r="AT215" s="145" t="s">
        <v>159</v>
      </c>
      <c r="AU215" s="145" t="s">
        <v>73</v>
      </c>
      <c r="AY215" s="18" t="s">
        <v>141</v>
      </c>
      <c r="BE215" s="146">
        <f t="shared" si="12"/>
        <v>0</v>
      </c>
      <c r="BF215" s="146">
        <f t="shared" si="13"/>
        <v>0</v>
      </c>
      <c r="BG215" s="146">
        <f t="shared" si="14"/>
        <v>0</v>
      </c>
      <c r="BH215" s="146">
        <f t="shared" si="15"/>
        <v>0</v>
      </c>
      <c r="BI215" s="146">
        <f t="shared" si="16"/>
        <v>0</v>
      </c>
      <c r="BJ215" s="18" t="s">
        <v>73</v>
      </c>
      <c r="BK215" s="146">
        <f t="shared" si="17"/>
        <v>0</v>
      </c>
      <c r="BL215" s="18" t="s">
        <v>1655</v>
      </c>
      <c r="BM215" s="145" t="s">
        <v>2297</v>
      </c>
    </row>
    <row r="216" spans="1:65" s="2" customFormat="1" ht="16.5" customHeight="1" x14ac:dyDescent="0.2">
      <c r="A216" s="31"/>
      <c r="B216" s="133"/>
      <c r="C216" s="168" t="s">
        <v>1751</v>
      </c>
      <c r="D216" s="168" t="s">
        <v>159</v>
      </c>
      <c r="E216" s="169" t="s">
        <v>3047</v>
      </c>
      <c r="F216" s="170" t="s">
        <v>3048</v>
      </c>
      <c r="G216" s="171" t="s">
        <v>161</v>
      </c>
      <c r="H216" s="172">
        <v>1</v>
      </c>
      <c r="I216" s="173"/>
      <c r="J216" s="173"/>
      <c r="K216" s="174"/>
      <c r="L216" s="175"/>
      <c r="M216" s="176"/>
      <c r="N216" s="177"/>
      <c r="O216" s="143"/>
      <c r="P216" s="143"/>
      <c r="Q216" s="143"/>
      <c r="R216" s="143"/>
      <c r="S216" s="143"/>
      <c r="T216" s="144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45" t="s">
        <v>2435</v>
      </c>
      <c r="AT216" s="145" t="s">
        <v>159</v>
      </c>
      <c r="AU216" s="145" t="s">
        <v>73</v>
      </c>
      <c r="AY216" s="18" t="s">
        <v>141</v>
      </c>
      <c r="BE216" s="146">
        <f t="shared" si="12"/>
        <v>0</v>
      </c>
      <c r="BF216" s="146">
        <f t="shared" si="13"/>
        <v>0</v>
      </c>
      <c r="BG216" s="146">
        <f t="shared" si="14"/>
        <v>0</v>
      </c>
      <c r="BH216" s="146">
        <f t="shared" si="15"/>
        <v>0</v>
      </c>
      <c r="BI216" s="146">
        <f t="shared" si="16"/>
        <v>0</v>
      </c>
      <c r="BJ216" s="18" t="s">
        <v>73</v>
      </c>
      <c r="BK216" s="146">
        <f t="shared" si="17"/>
        <v>0</v>
      </c>
      <c r="BL216" s="18" t="s">
        <v>1655</v>
      </c>
      <c r="BM216" s="145" t="s">
        <v>2300</v>
      </c>
    </row>
    <row r="217" spans="1:65" s="2" customFormat="1" ht="16.5" customHeight="1" x14ac:dyDescent="0.2">
      <c r="A217" s="31"/>
      <c r="B217" s="133"/>
      <c r="C217" s="134" t="s">
        <v>1755</v>
      </c>
      <c r="D217" s="134" t="s">
        <v>143</v>
      </c>
      <c r="E217" s="135" t="s">
        <v>3049</v>
      </c>
      <c r="F217" s="136" t="s">
        <v>3050</v>
      </c>
      <c r="G217" s="137" t="s">
        <v>161</v>
      </c>
      <c r="H217" s="138">
        <v>1</v>
      </c>
      <c r="I217" s="139"/>
      <c r="J217" s="139"/>
      <c r="K217" s="140"/>
      <c r="L217" s="32"/>
      <c r="M217" s="141"/>
      <c r="N217" s="142"/>
      <c r="O217" s="143"/>
      <c r="P217" s="143"/>
      <c r="Q217" s="143"/>
      <c r="R217" s="143"/>
      <c r="S217" s="143"/>
      <c r="T217" s="144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45" t="s">
        <v>1655</v>
      </c>
      <c r="AT217" s="145" t="s">
        <v>143</v>
      </c>
      <c r="AU217" s="145" t="s">
        <v>73</v>
      </c>
      <c r="AY217" s="18" t="s">
        <v>141</v>
      </c>
      <c r="BE217" s="146">
        <f t="shared" si="12"/>
        <v>0</v>
      </c>
      <c r="BF217" s="146">
        <f t="shared" si="13"/>
        <v>0</v>
      </c>
      <c r="BG217" s="146">
        <f t="shared" si="14"/>
        <v>0</v>
      </c>
      <c r="BH217" s="146">
        <f t="shared" si="15"/>
        <v>0</v>
      </c>
      <c r="BI217" s="146">
        <f t="shared" si="16"/>
        <v>0</v>
      </c>
      <c r="BJ217" s="18" t="s">
        <v>73</v>
      </c>
      <c r="BK217" s="146">
        <f t="shared" si="17"/>
        <v>0</v>
      </c>
      <c r="BL217" s="18" t="s">
        <v>1655</v>
      </c>
      <c r="BM217" s="145" t="s">
        <v>2303</v>
      </c>
    </row>
    <row r="218" spans="1:65" s="2" customFormat="1" ht="16.5" customHeight="1" x14ac:dyDescent="0.2">
      <c r="A218" s="31"/>
      <c r="B218" s="133"/>
      <c r="C218" s="168" t="s">
        <v>1764</v>
      </c>
      <c r="D218" s="168" t="s">
        <v>159</v>
      </c>
      <c r="E218" s="169" t="s">
        <v>3051</v>
      </c>
      <c r="F218" s="170" t="s">
        <v>3052</v>
      </c>
      <c r="G218" s="171" t="s">
        <v>161</v>
      </c>
      <c r="H218" s="172">
        <v>1</v>
      </c>
      <c r="I218" s="173"/>
      <c r="J218" s="173"/>
      <c r="K218" s="174"/>
      <c r="L218" s="175"/>
      <c r="M218" s="176"/>
      <c r="N218" s="177"/>
      <c r="O218" s="143"/>
      <c r="P218" s="143"/>
      <c r="Q218" s="143"/>
      <c r="R218" s="143"/>
      <c r="S218" s="143"/>
      <c r="T218" s="144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45" t="s">
        <v>2435</v>
      </c>
      <c r="AT218" s="145" t="s">
        <v>159</v>
      </c>
      <c r="AU218" s="145" t="s">
        <v>73</v>
      </c>
      <c r="AY218" s="18" t="s">
        <v>141</v>
      </c>
      <c r="BE218" s="146">
        <f t="shared" si="12"/>
        <v>0</v>
      </c>
      <c r="BF218" s="146">
        <f t="shared" si="13"/>
        <v>0</v>
      </c>
      <c r="BG218" s="146">
        <f t="shared" si="14"/>
        <v>0</v>
      </c>
      <c r="BH218" s="146">
        <f t="shared" si="15"/>
        <v>0</v>
      </c>
      <c r="BI218" s="146">
        <f t="shared" si="16"/>
        <v>0</v>
      </c>
      <c r="BJ218" s="18" t="s">
        <v>73</v>
      </c>
      <c r="BK218" s="146">
        <f t="shared" si="17"/>
        <v>0</v>
      </c>
      <c r="BL218" s="18" t="s">
        <v>1655</v>
      </c>
      <c r="BM218" s="145" t="s">
        <v>2306</v>
      </c>
    </row>
    <row r="219" spans="1:65" s="2" customFormat="1" ht="21.75" customHeight="1" x14ac:dyDescent="0.2">
      <c r="A219" s="31"/>
      <c r="B219" s="133"/>
      <c r="C219" s="134" t="s">
        <v>1773</v>
      </c>
      <c r="D219" s="134" t="s">
        <v>143</v>
      </c>
      <c r="E219" s="135" t="s">
        <v>3053</v>
      </c>
      <c r="F219" s="136" t="s">
        <v>3054</v>
      </c>
      <c r="G219" s="137" t="s">
        <v>161</v>
      </c>
      <c r="H219" s="138">
        <v>103</v>
      </c>
      <c r="I219" s="139"/>
      <c r="J219" s="139"/>
      <c r="K219" s="140"/>
      <c r="L219" s="32"/>
      <c r="M219" s="141"/>
      <c r="N219" s="142"/>
      <c r="O219" s="143"/>
      <c r="P219" s="143"/>
      <c r="Q219" s="143"/>
      <c r="R219" s="143"/>
      <c r="S219" s="143"/>
      <c r="T219" s="144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45" t="s">
        <v>1655</v>
      </c>
      <c r="AT219" s="145" t="s">
        <v>143</v>
      </c>
      <c r="AU219" s="145" t="s">
        <v>73</v>
      </c>
      <c r="AY219" s="18" t="s">
        <v>141</v>
      </c>
      <c r="BE219" s="146">
        <f t="shared" si="12"/>
        <v>0</v>
      </c>
      <c r="BF219" s="146">
        <f t="shared" si="13"/>
        <v>0</v>
      </c>
      <c r="BG219" s="146">
        <f t="shared" si="14"/>
        <v>0</v>
      </c>
      <c r="BH219" s="146">
        <f t="shared" si="15"/>
        <v>0</v>
      </c>
      <c r="BI219" s="146">
        <f t="shared" si="16"/>
        <v>0</v>
      </c>
      <c r="BJ219" s="18" t="s">
        <v>73</v>
      </c>
      <c r="BK219" s="146">
        <f t="shared" si="17"/>
        <v>0</v>
      </c>
      <c r="BL219" s="18" t="s">
        <v>1655</v>
      </c>
      <c r="BM219" s="145" t="s">
        <v>2309</v>
      </c>
    </row>
    <row r="220" spans="1:65" s="2" customFormat="1" ht="16.5" customHeight="1" x14ac:dyDescent="0.2">
      <c r="A220" s="31"/>
      <c r="B220" s="133"/>
      <c r="C220" s="168" t="s">
        <v>1778</v>
      </c>
      <c r="D220" s="168" t="s">
        <v>159</v>
      </c>
      <c r="E220" s="169" t="s">
        <v>3055</v>
      </c>
      <c r="F220" s="170" t="s">
        <v>3056</v>
      </c>
      <c r="G220" s="171" t="s">
        <v>161</v>
      </c>
      <c r="H220" s="172">
        <v>103</v>
      </c>
      <c r="I220" s="173"/>
      <c r="J220" s="173"/>
      <c r="K220" s="174"/>
      <c r="L220" s="175"/>
      <c r="M220" s="176"/>
      <c r="N220" s="177"/>
      <c r="O220" s="143"/>
      <c r="P220" s="143"/>
      <c r="Q220" s="143"/>
      <c r="R220" s="143"/>
      <c r="S220" s="143"/>
      <c r="T220" s="144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45" t="s">
        <v>2435</v>
      </c>
      <c r="AT220" s="145" t="s">
        <v>159</v>
      </c>
      <c r="AU220" s="145" t="s">
        <v>73</v>
      </c>
      <c r="AY220" s="18" t="s">
        <v>141</v>
      </c>
      <c r="BE220" s="146">
        <f t="shared" si="12"/>
        <v>0</v>
      </c>
      <c r="BF220" s="146">
        <f t="shared" si="13"/>
        <v>0</v>
      </c>
      <c r="BG220" s="146">
        <f t="shared" si="14"/>
        <v>0</v>
      </c>
      <c r="BH220" s="146">
        <f t="shared" si="15"/>
        <v>0</v>
      </c>
      <c r="BI220" s="146">
        <f t="shared" si="16"/>
        <v>0</v>
      </c>
      <c r="BJ220" s="18" t="s">
        <v>73</v>
      </c>
      <c r="BK220" s="146">
        <f t="shared" si="17"/>
        <v>0</v>
      </c>
      <c r="BL220" s="18" t="s">
        <v>1655</v>
      </c>
      <c r="BM220" s="145" t="s">
        <v>2312</v>
      </c>
    </row>
    <row r="221" spans="1:65" s="2" customFormat="1" ht="16.5" customHeight="1" x14ac:dyDescent="0.2">
      <c r="A221" s="31"/>
      <c r="B221" s="133"/>
      <c r="C221" s="134" t="s">
        <v>1793</v>
      </c>
      <c r="D221" s="134" t="s">
        <v>143</v>
      </c>
      <c r="E221" s="135" t="s">
        <v>3057</v>
      </c>
      <c r="F221" s="136" t="s">
        <v>3058</v>
      </c>
      <c r="G221" s="137" t="s">
        <v>161</v>
      </c>
      <c r="H221" s="138">
        <v>1334</v>
      </c>
      <c r="I221" s="139"/>
      <c r="J221" s="139"/>
      <c r="K221" s="140"/>
      <c r="L221" s="32"/>
      <c r="M221" s="141"/>
      <c r="N221" s="142"/>
      <c r="O221" s="143"/>
      <c r="P221" s="143"/>
      <c r="Q221" s="143"/>
      <c r="R221" s="143"/>
      <c r="S221" s="143"/>
      <c r="T221" s="144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45" t="s">
        <v>1655</v>
      </c>
      <c r="AT221" s="145" t="s">
        <v>143</v>
      </c>
      <c r="AU221" s="145" t="s">
        <v>73</v>
      </c>
      <c r="AY221" s="18" t="s">
        <v>141</v>
      </c>
      <c r="BE221" s="146">
        <f t="shared" si="12"/>
        <v>0</v>
      </c>
      <c r="BF221" s="146">
        <f t="shared" si="13"/>
        <v>0</v>
      </c>
      <c r="BG221" s="146">
        <f t="shared" si="14"/>
        <v>0</v>
      </c>
      <c r="BH221" s="146">
        <f t="shared" si="15"/>
        <v>0</v>
      </c>
      <c r="BI221" s="146">
        <f t="shared" si="16"/>
        <v>0</v>
      </c>
      <c r="BJ221" s="18" t="s">
        <v>73</v>
      </c>
      <c r="BK221" s="146">
        <f t="shared" si="17"/>
        <v>0</v>
      </c>
      <c r="BL221" s="18" t="s">
        <v>1655</v>
      </c>
      <c r="BM221" s="145" t="s">
        <v>2315</v>
      </c>
    </row>
    <row r="222" spans="1:65" s="2" customFormat="1" ht="21.75" customHeight="1" x14ac:dyDescent="0.2">
      <c r="A222" s="31"/>
      <c r="B222" s="133"/>
      <c r="C222" s="168" t="s">
        <v>1807</v>
      </c>
      <c r="D222" s="168" t="s">
        <v>159</v>
      </c>
      <c r="E222" s="169" t="s">
        <v>3059</v>
      </c>
      <c r="F222" s="170" t="s">
        <v>3418</v>
      </c>
      <c r="G222" s="171" t="s">
        <v>161</v>
      </c>
      <c r="H222" s="172">
        <v>8</v>
      </c>
      <c r="I222" s="173"/>
      <c r="J222" s="173"/>
      <c r="K222" s="174"/>
      <c r="L222" s="175"/>
      <c r="M222" s="176"/>
      <c r="N222" s="177"/>
      <c r="O222" s="143"/>
      <c r="P222" s="143"/>
      <c r="Q222" s="143"/>
      <c r="R222" s="143"/>
      <c r="S222" s="143"/>
      <c r="T222" s="144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45" t="s">
        <v>2435</v>
      </c>
      <c r="AT222" s="145" t="s">
        <v>159</v>
      </c>
      <c r="AU222" s="145" t="s">
        <v>73</v>
      </c>
      <c r="AY222" s="18" t="s">
        <v>141</v>
      </c>
      <c r="BE222" s="146">
        <f t="shared" si="12"/>
        <v>0</v>
      </c>
      <c r="BF222" s="146">
        <f t="shared" si="13"/>
        <v>0</v>
      </c>
      <c r="BG222" s="146">
        <f t="shared" si="14"/>
        <v>0</v>
      </c>
      <c r="BH222" s="146">
        <f t="shared" si="15"/>
        <v>0</v>
      </c>
      <c r="BI222" s="146">
        <f t="shared" si="16"/>
        <v>0</v>
      </c>
      <c r="BJ222" s="18" t="s">
        <v>73</v>
      </c>
      <c r="BK222" s="146">
        <f t="shared" si="17"/>
        <v>0</v>
      </c>
      <c r="BL222" s="18" t="s">
        <v>1655</v>
      </c>
      <c r="BM222" s="145" t="s">
        <v>2318</v>
      </c>
    </row>
    <row r="223" spans="1:65" s="2" customFormat="1" ht="16.5" customHeight="1" x14ac:dyDescent="0.2">
      <c r="A223" s="31"/>
      <c r="B223" s="133"/>
      <c r="C223" s="168" t="s">
        <v>1813</v>
      </c>
      <c r="D223" s="168" t="s">
        <v>159</v>
      </c>
      <c r="E223" s="169" t="s">
        <v>3060</v>
      </c>
      <c r="F223" s="170" t="s">
        <v>3420</v>
      </c>
      <c r="G223" s="171" t="s">
        <v>161</v>
      </c>
      <c r="H223" s="172">
        <v>8</v>
      </c>
      <c r="I223" s="173"/>
      <c r="J223" s="173"/>
      <c r="K223" s="174"/>
      <c r="L223" s="175"/>
      <c r="M223" s="176"/>
      <c r="N223" s="177"/>
      <c r="O223" s="143"/>
      <c r="P223" s="143"/>
      <c r="Q223" s="143"/>
      <c r="R223" s="143"/>
      <c r="S223" s="143"/>
      <c r="T223" s="144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45" t="s">
        <v>2435</v>
      </c>
      <c r="AT223" s="145" t="s">
        <v>159</v>
      </c>
      <c r="AU223" s="145" t="s">
        <v>73</v>
      </c>
      <c r="AY223" s="18" t="s">
        <v>141</v>
      </c>
      <c r="BE223" s="146">
        <f t="shared" si="12"/>
        <v>0</v>
      </c>
      <c r="BF223" s="146">
        <f t="shared" si="13"/>
        <v>0</v>
      </c>
      <c r="BG223" s="146">
        <f t="shared" si="14"/>
        <v>0</v>
      </c>
      <c r="BH223" s="146">
        <f t="shared" si="15"/>
        <v>0</v>
      </c>
      <c r="BI223" s="146">
        <f t="shared" si="16"/>
        <v>0</v>
      </c>
      <c r="BJ223" s="18" t="s">
        <v>73</v>
      </c>
      <c r="BK223" s="146">
        <f t="shared" si="17"/>
        <v>0</v>
      </c>
      <c r="BL223" s="18" t="s">
        <v>1655</v>
      </c>
      <c r="BM223" s="145" t="s">
        <v>2321</v>
      </c>
    </row>
    <row r="224" spans="1:65" s="2" customFormat="1" ht="21.75" customHeight="1" x14ac:dyDescent="0.2">
      <c r="A224" s="31"/>
      <c r="B224" s="133"/>
      <c r="C224" s="168" t="s">
        <v>1826</v>
      </c>
      <c r="D224" s="168" t="s">
        <v>159</v>
      </c>
      <c r="E224" s="169" t="s">
        <v>3061</v>
      </c>
      <c r="F224" s="170" t="s">
        <v>3419</v>
      </c>
      <c r="G224" s="171" t="s">
        <v>161</v>
      </c>
      <c r="H224" s="172">
        <v>88</v>
      </c>
      <c r="I224" s="173"/>
      <c r="J224" s="173"/>
      <c r="K224" s="174"/>
      <c r="L224" s="175"/>
      <c r="M224" s="176"/>
      <c r="N224" s="177"/>
      <c r="O224" s="143"/>
      <c r="P224" s="143"/>
      <c r="Q224" s="143"/>
      <c r="R224" s="143"/>
      <c r="S224" s="143"/>
      <c r="T224" s="144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45" t="s">
        <v>2435</v>
      </c>
      <c r="AT224" s="145" t="s">
        <v>159</v>
      </c>
      <c r="AU224" s="145" t="s">
        <v>73</v>
      </c>
      <c r="AY224" s="18" t="s">
        <v>141</v>
      </c>
      <c r="BE224" s="146">
        <f t="shared" si="12"/>
        <v>0</v>
      </c>
      <c r="BF224" s="146">
        <f t="shared" si="13"/>
        <v>0</v>
      </c>
      <c r="BG224" s="146">
        <f t="shared" si="14"/>
        <v>0</v>
      </c>
      <c r="BH224" s="146">
        <f t="shared" si="15"/>
        <v>0</v>
      </c>
      <c r="BI224" s="146">
        <f t="shared" si="16"/>
        <v>0</v>
      </c>
      <c r="BJ224" s="18" t="s">
        <v>73</v>
      </c>
      <c r="BK224" s="146">
        <f t="shared" si="17"/>
        <v>0</v>
      </c>
      <c r="BL224" s="18" t="s">
        <v>1655</v>
      </c>
      <c r="BM224" s="145" t="s">
        <v>2324</v>
      </c>
    </row>
    <row r="225" spans="1:65" s="2" customFormat="1" ht="16.5" customHeight="1" x14ac:dyDescent="0.2">
      <c r="A225" s="31"/>
      <c r="B225" s="133"/>
      <c r="C225" s="168" t="s">
        <v>1835</v>
      </c>
      <c r="D225" s="168" t="s">
        <v>159</v>
      </c>
      <c r="E225" s="169" t="s">
        <v>3062</v>
      </c>
      <c r="F225" s="170" t="s">
        <v>3421</v>
      </c>
      <c r="G225" s="171" t="s">
        <v>161</v>
      </c>
      <c r="H225" s="172">
        <v>72</v>
      </c>
      <c r="I225" s="173"/>
      <c r="J225" s="173"/>
      <c r="K225" s="174"/>
      <c r="L225" s="175"/>
      <c r="M225" s="176"/>
      <c r="N225" s="177"/>
      <c r="O225" s="143"/>
      <c r="P225" s="143"/>
      <c r="Q225" s="143"/>
      <c r="R225" s="143"/>
      <c r="S225" s="143"/>
      <c r="T225" s="144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45" t="s">
        <v>2435</v>
      </c>
      <c r="AT225" s="145" t="s">
        <v>159</v>
      </c>
      <c r="AU225" s="145" t="s">
        <v>73</v>
      </c>
      <c r="AY225" s="18" t="s">
        <v>141</v>
      </c>
      <c r="BE225" s="146">
        <f t="shared" si="12"/>
        <v>0</v>
      </c>
      <c r="BF225" s="146">
        <f t="shared" si="13"/>
        <v>0</v>
      </c>
      <c r="BG225" s="146">
        <f t="shared" si="14"/>
        <v>0</v>
      </c>
      <c r="BH225" s="146">
        <f t="shared" si="15"/>
        <v>0</v>
      </c>
      <c r="BI225" s="146">
        <f t="shared" si="16"/>
        <v>0</v>
      </c>
      <c r="BJ225" s="18" t="s">
        <v>73</v>
      </c>
      <c r="BK225" s="146">
        <f t="shared" si="17"/>
        <v>0</v>
      </c>
      <c r="BL225" s="18" t="s">
        <v>1655</v>
      </c>
      <c r="BM225" s="145" t="s">
        <v>2327</v>
      </c>
    </row>
    <row r="226" spans="1:65" s="2" customFormat="1" ht="21.75" customHeight="1" x14ac:dyDescent="0.2">
      <c r="A226" s="31"/>
      <c r="B226" s="133"/>
      <c r="C226" s="168" t="s">
        <v>1849</v>
      </c>
      <c r="D226" s="168" t="s">
        <v>159</v>
      </c>
      <c r="E226" s="169" t="s">
        <v>3063</v>
      </c>
      <c r="F226" s="170" t="s">
        <v>3422</v>
      </c>
      <c r="G226" s="171" t="s">
        <v>161</v>
      </c>
      <c r="H226" s="172">
        <v>647</v>
      </c>
      <c r="I226" s="173"/>
      <c r="J226" s="173"/>
      <c r="K226" s="174"/>
      <c r="L226" s="175"/>
      <c r="M226" s="176"/>
      <c r="N226" s="177"/>
      <c r="O226" s="143"/>
      <c r="P226" s="143"/>
      <c r="Q226" s="143"/>
      <c r="R226" s="143"/>
      <c r="S226" s="143"/>
      <c r="T226" s="144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45" t="s">
        <v>2435</v>
      </c>
      <c r="AT226" s="145" t="s">
        <v>159</v>
      </c>
      <c r="AU226" s="145" t="s">
        <v>73</v>
      </c>
      <c r="AY226" s="18" t="s">
        <v>141</v>
      </c>
      <c r="BE226" s="146">
        <f t="shared" si="12"/>
        <v>0</v>
      </c>
      <c r="BF226" s="146">
        <f t="shared" si="13"/>
        <v>0</v>
      </c>
      <c r="BG226" s="146">
        <f t="shared" si="14"/>
        <v>0</v>
      </c>
      <c r="BH226" s="146">
        <f t="shared" si="15"/>
        <v>0</v>
      </c>
      <c r="BI226" s="146">
        <f t="shared" si="16"/>
        <v>0</v>
      </c>
      <c r="BJ226" s="18" t="s">
        <v>73</v>
      </c>
      <c r="BK226" s="146">
        <f t="shared" si="17"/>
        <v>0</v>
      </c>
      <c r="BL226" s="18" t="s">
        <v>1655</v>
      </c>
      <c r="BM226" s="145" t="s">
        <v>2330</v>
      </c>
    </row>
    <row r="227" spans="1:65" s="2" customFormat="1" ht="16.5" customHeight="1" x14ac:dyDescent="0.2">
      <c r="A227" s="31"/>
      <c r="B227" s="133"/>
      <c r="C227" s="168" t="s">
        <v>1855</v>
      </c>
      <c r="D227" s="168" t="s">
        <v>159</v>
      </c>
      <c r="E227" s="169" t="s">
        <v>3064</v>
      </c>
      <c r="F227" s="170" t="s">
        <v>3420</v>
      </c>
      <c r="G227" s="171" t="s">
        <v>161</v>
      </c>
      <c r="H227" s="172">
        <v>391</v>
      </c>
      <c r="I227" s="173"/>
      <c r="J227" s="173"/>
      <c r="K227" s="174"/>
      <c r="L227" s="175"/>
      <c r="M227" s="176"/>
      <c r="N227" s="177"/>
      <c r="O227" s="143"/>
      <c r="P227" s="143"/>
      <c r="Q227" s="143"/>
      <c r="R227" s="143"/>
      <c r="S227" s="143"/>
      <c r="T227" s="144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45" t="s">
        <v>2435</v>
      </c>
      <c r="AT227" s="145" t="s">
        <v>159</v>
      </c>
      <c r="AU227" s="145" t="s">
        <v>73</v>
      </c>
      <c r="AY227" s="18" t="s">
        <v>141</v>
      </c>
      <c r="BE227" s="146">
        <f t="shared" si="12"/>
        <v>0</v>
      </c>
      <c r="BF227" s="146">
        <f t="shared" si="13"/>
        <v>0</v>
      </c>
      <c r="BG227" s="146">
        <f t="shared" si="14"/>
        <v>0</v>
      </c>
      <c r="BH227" s="146">
        <f t="shared" si="15"/>
        <v>0</v>
      </c>
      <c r="BI227" s="146">
        <f t="shared" si="16"/>
        <v>0</v>
      </c>
      <c r="BJ227" s="18" t="s">
        <v>73</v>
      </c>
      <c r="BK227" s="146">
        <f t="shared" si="17"/>
        <v>0</v>
      </c>
      <c r="BL227" s="18" t="s">
        <v>1655</v>
      </c>
      <c r="BM227" s="145" t="s">
        <v>2335</v>
      </c>
    </row>
    <row r="228" spans="1:65" s="2" customFormat="1" ht="21.75" customHeight="1" x14ac:dyDescent="0.2">
      <c r="A228" s="31"/>
      <c r="B228" s="133"/>
      <c r="C228" s="168" t="s">
        <v>1862</v>
      </c>
      <c r="D228" s="168" t="s">
        <v>159</v>
      </c>
      <c r="E228" s="169" t="s">
        <v>3065</v>
      </c>
      <c r="F228" s="170" t="s">
        <v>3429</v>
      </c>
      <c r="G228" s="171" t="s">
        <v>161</v>
      </c>
      <c r="H228" s="172">
        <v>12</v>
      </c>
      <c r="I228" s="173"/>
      <c r="J228" s="173"/>
      <c r="K228" s="174"/>
      <c r="L228" s="175"/>
      <c r="M228" s="176"/>
      <c r="N228" s="177"/>
      <c r="O228" s="143"/>
      <c r="P228" s="143"/>
      <c r="Q228" s="143"/>
      <c r="R228" s="143"/>
      <c r="S228" s="143"/>
      <c r="T228" s="144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45" t="s">
        <v>2435</v>
      </c>
      <c r="AT228" s="145" t="s">
        <v>159</v>
      </c>
      <c r="AU228" s="145" t="s">
        <v>73</v>
      </c>
      <c r="AY228" s="18" t="s">
        <v>141</v>
      </c>
      <c r="BE228" s="146">
        <f t="shared" si="12"/>
        <v>0</v>
      </c>
      <c r="BF228" s="146">
        <f t="shared" si="13"/>
        <v>0</v>
      </c>
      <c r="BG228" s="146">
        <f t="shared" si="14"/>
        <v>0</v>
      </c>
      <c r="BH228" s="146">
        <f t="shared" si="15"/>
        <v>0</v>
      </c>
      <c r="BI228" s="146">
        <f t="shared" si="16"/>
        <v>0</v>
      </c>
      <c r="BJ228" s="18" t="s">
        <v>73</v>
      </c>
      <c r="BK228" s="146">
        <f t="shared" si="17"/>
        <v>0</v>
      </c>
      <c r="BL228" s="18" t="s">
        <v>1655</v>
      </c>
      <c r="BM228" s="145" t="s">
        <v>2338</v>
      </c>
    </row>
    <row r="229" spans="1:65" s="2" customFormat="1" ht="21.75" customHeight="1" x14ac:dyDescent="0.2">
      <c r="A229" s="31"/>
      <c r="B229" s="133"/>
      <c r="C229" s="168" t="s">
        <v>2197</v>
      </c>
      <c r="D229" s="168" t="s">
        <v>159</v>
      </c>
      <c r="E229" s="169" t="s">
        <v>3066</v>
      </c>
      <c r="F229" s="170" t="s">
        <v>3428</v>
      </c>
      <c r="G229" s="171" t="s">
        <v>161</v>
      </c>
      <c r="H229" s="172">
        <v>95</v>
      </c>
      <c r="I229" s="173"/>
      <c r="J229" s="173"/>
      <c r="K229" s="174"/>
      <c r="L229" s="175"/>
      <c r="M229" s="176"/>
      <c r="N229" s="177"/>
      <c r="O229" s="143"/>
      <c r="P229" s="143"/>
      <c r="Q229" s="143"/>
      <c r="R229" s="143"/>
      <c r="S229" s="143"/>
      <c r="T229" s="144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45" t="s">
        <v>2435</v>
      </c>
      <c r="AT229" s="145" t="s">
        <v>159</v>
      </c>
      <c r="AU229" s="145" t="s">
        <v>73</v>
      </c>
      <c r="AY229" s="18" t="s">
        <v>141</v>
      </c>
      <c r="BE229" s="146">
        <f t="shared" si="12"/>
        <v>0</v>
      </c>
      <c r="BF229" s="146">
        <f t="shared" si="13"/>
        <v>0</v>
      </c>
      <c r="BG229" s="146">
        <f t="shared" si="14"/>
        <v>0</v>
      </c>
      <c r="BH229" s="146">
        <f t="shared" si="15"/>
        <v>0</v>
      </c>
      <c r="BI229" s="146">
        <f t="shared" si="16"/>
        <v>0</v>
      </c>
      <c r="BJ229" s="18" t="s">
        <v>73</v>
      </c>
      <c r="BK229" s="146">
        <f t="shared" si="17"/>
        <v>0</v>
      </c>
      <c r="BL229" s="18" t="s">
        <v>1655</v>
      </c>
      <c r="BM229" s="145" t="s">
        <v>2341</v>
      </c>
    </row>
    <row r="230" spans="1:65" s="2" customFormat="1" ht="21.75" customHeight="1" x14ac:dyDescent="0.2">
      <c r="A230" s="31"/>
      <c r="B230" s="133"/>
      <c r="C230" s="168" t="s">
        <v>2342</v>
      </c>
      <c r="D230" s="168" t="s">
        <v>159</v>
      </c>
      <c r="E230" s="169" t="s">
        <v>3067</v>
      </c>
      <c r="F230" s="170" t="s">
        <v>3427</v>
      </c>
      <c r="G230" s="171" t="s">
        <v>161</v>
      </c>
      <c r="H230" s="172">
        <v>70</v>
      </c>
      <c r="I230" s="173"/>
      <c r="J230" s="173"/>
      <c r="K230" s="174"/>
      <c r="L230" s="175"/>
      <c r="M230" s="176"/>
      <c r="N230" s="177"/>
      <c r="O230" s="143"/>
      <c r="P230" s="143"/>
      <c r="Q230" s="143"/>
      <c r="R230" s="143"/>
      <c r="S230" s="143"/>
      <c r="T230" s="144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45" t="s">
        <v>2435</v>
      </c>
      <c r="AT230" s="145" t="s">
        <v>159</v>
      </c>
      <c r="AU230" s="145" t="s">
        <v>73</v>
      </c>
      <c r="AY230" s="18" t="s">
        <v>141</v>
      </c>
      <c r="BE230" s="146">
        <f t="shared" ref="BE230:BE261" si="18">IF(N230="základná",J230,0)</f>
        <v>0</v>
      </c>
      <c r="BF230" s="146">
        <f t="shared" ref="BF230:BF261" si="19">IF(N230="znížená",J230,0)</f>
        <v>0</v>
      </c>
      <c r="BG230" s="146">
        <f t="shared" ref="BG230:BG261" si="20">IF(N230="zákl. prenesená",J230,0)</f>
        <v>0</v>
      </c>
      <c r="BH230" s="146">
        <f t="shared" ref="BH230:BH261" si="21">IF(N230="zníž. prenesená",J230,0)</f>
        <v>0</v>
      </c>
      <c r="BI230" s="146">
        <f t="shared" ref="BI230:BI261" si="22">IF(N230="nulová",J230,0)</f>
        <v>0</v>
      </c>
      <c r="BJ230" s="18" t="s">
        <v>73</v>
      </c>
      <c r="BK230" s="146">
        <f t="shared" ref="BK230:BK261" si="23">ROUND(I230*H230,2)</f>
        <v>0</v>
      </c>
      <c r="BL230" s="18" t="s">
        <v>1655</v>
      </c>
      <c r="BM230" s="145" t="s">
        <v>2345</v>
      </c>
    </row>
    <row r="231" spans="1:65" s="2" customFormat="1" ht="21.75" customHeight="1" x14ac:dyDescent="0.2">
      <c r="A231" s="31"/>
      <c r="B231" s="133"/>
      <c r="C231" s="168" t="s">
        <v>2199</v>
      </c>
      <c r="D231" s="168" t="s">
        <v>159</v>
      </c>
      <c r="E231" s="169" t="s">
        <v>3068</v>
      </c>
      <c r="F231" s="170" t="s">
        <v>3424</v>
      </c>
      <c r="G231" s="171" t="s">
        <v>161</v>
      </c>
      <c r="H231" s="172">
        <v>113</v>
      </c>
      <c r="I231" s="173"/>
      <c r="J231" s="173"/>
      <c r="K231" s="174"/>
      <c r="L231" s="175"/>
      <c r="M231" s="176"/>
      <c r="N231" s="177"/>
      <c r="O231" s="143"/>
      <c r="P231" s="143"/>
      <c r="Q231" s="143"/>
      <c r="R231" s="143"/>
      <c r="S231" s="143"/>
      <c r="T231" s="144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45" t="s">
        <v>2435</v>
      </c>
      <c r="AT231" s="145" t="s">
        <v>159</v>
      </c>
      <c r="AU231" s="145" t="s">
        <v>73</v>
      </c>
      <c r="AY231" s="18" t="s">
        <v>141</v>
      </c>
      <c r="BE231" s="146">
        <f t="shared" si="18"/>
        <v>0</v>
      </c>
      <c r="BF231" s="146">
        <f t="shared" si="19"/>
        <v>0</v>
      </c>
      <c r="BG231" s="146">
        <f t="shared" si="20"/>
        <v>0</v>
      </c>
      <c r="BH231" s="146">
        <f t="shared" si="21"/>
        <v>0</v>
      </c>
      <c r="BI231" s="146">
        <f t="shared" si="22"/>
        <v>0</v>
      </c>
      <c r="BJ231" s="18" t="s">
        <v>73</v>
      </c>
      <c r="BK231" s="146">
        <f t="shared" si="23"/>
        <v>0</v>
      </c>
      <c r="BL231" s="18" t="s">
        <v>1655</v>
      </c>
      <c r="BM231" s="145" t="s">
        <v>2348</v>
      </c>
    </row>
    <row r="232" spans="1:65" s="2" customFormat="1" ht="21.75" customHeight="1" x14ac:dyDescent="0.2">
      <c r="A232" s="31"/>
      <c r="B232" s="133"/>
      <c r="C232" s="168" t="s">
        <v>508</v>
      </c>
      <c r="D232" s="168" t="s">
        <v>159</v>
      </c>
      <c r="E232" s="169" t="s">
        <v>3069</v>
      </c>
      <c r="F232" s="170" t="s">
        <v>3423</v>
      </c>
      <c r="G232" s="171" t="s">
        <v>161</v>
      </c>
      <c r="H232" s="172">
        <v>161</v>
      </c>
      <c r="I232" s="173"/>
      <c r="J232" s="173"/>
      <c r="K232" s="174"/>
      <c r="L232" s="175"/>
      <c r="M232" s="176"/>
      <c r="N232" s="177"/>
      <c r="O232" s="143"/>
      <c r="P232" s="143"/>
      <c r="Q232" s="143"/>
      <c r="R232" s="143"/>
      <c r="S232" s="143"/>
      <c r="T232" s="144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45" t="s">
        <v>2435</v>
      </c>
      <c r="AT232" s="145" t="s">
        <v>159</v>
      </c>
      <c r="AU232" s="145" t="s">
        <v>73</v>
      </c>
      <c r="AY232" s="18" t="s">
        <v>141</v>
      </c>
      <c r="BE232" s="146">
        <f t="shared" si="18"/>
        <v>0</v>
      </c>
      <c r="BF232" s="146">
        <f t="shared" si="19"/>
        <v>0</v>
      </c>
      <c r="BG232" s="146">
        <f t="shared" si="20"/>
        <v>0</v>
      </c>
      <c r="BH232" s="146">
        <f t="shared" si="21"/>
        <v>0</v>
      </c>
      <c r="BI232" s="146">
        <f t="shared" si="22"/>
        <v>0</v>
      </c>
      <c r="BJ232" s="18" t="s">
        <v>73</v>
      </c>
      <c r="BK232" s="146">
        <f t="shared" si="23"/>
        <v>0</v>
      </c>
      <c r="BL232" s="18" t="s">
        <v>1655</v>
      </c>
      <c r="BM232" s="145" t="s">
        <v>2350</v>
      </c>
    </row>
    <row r="233" spans="1:65" s="2" customFormat="1" ht="21.75" customHeight="1" x14ac:dyDescent="0.2">
      <c r="A233" s="31"/>
      <c r="B233" s="133"/>
      <c r="C233" s="168" t="s">
        <v>2202</v>
      </c>
      <c r="D233" s="168" t="s">
        <v>159</v>
      </c>
      <c r="E233" s="169" t="s">
        <v>3070</v>
      </c>
      <c r="F233" s="170" t="s">
        <v>3425</v>
      </c>
      <c r="G233" s="171" t="s">
        <v>161</v>
      </c>
      <c r="H233" s="172">
        <v>25</v>
      </c>
      <c r="I233" s="173"/>
      <c r="J233" s="173"/>
      <c r="K233" s="174"/>
      <c r="L233" s="175"/>
      <c r="M233" s="176"/>
      <c r="N233" s="177"/>
      <c r="O233" s="143"/>
      <c r="P233" s="143"/>
      <c r="Q233" s="143"/>
      <c r="R233" s="143"/>
      <c r="S233" s="143"/>
      <c r="T233" s="144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45" t="s">
        <v>2435</v>
      </c>
      <c r="AT233" s="145" t="s">
        <v>159</v>
      </c>
      <c r="AU233" s="145" t="s">
        <v>73</v>
      </c>
      <c r="AY233" s="18" t="s">
        <v>141</v>
      </c>
      <c r="BE233" s="146">
        <f t="shared" si="18"/>
        <v>0</v>
      </c>
      <c r="BF233" s="146">
        <f t="shared" si="19"/>
        <v>0</v>
      </c>
      <c r="BG233" s="146">
        <f t="shared" si="20"/>
        <v>0</v>
      </c>
      <c r="BH233" s="146">
        <f t="shared" si="21"/>
        <v>0</v>
      </c>
      <c r="BI233" s="146">
        <f t="shared" si="22"/>
        <v>0</v>
      </c>
      <c r="BJ233" s="18" t="s">
        <v>73</v>
      </c>
      <c r="BK233" s="146">
        <f t="shared" si="23"/>
        <v>0</v>
      </c>
      <c r="BL233" s="18" t="s">
        <v>1655</v>
      </c>
      <c r="BM233" s="145" t="s">
        <v>2353</v>
      </c>
    </row>
    <row r="234" spans="1:65" s="2" customFormat="1" ht="21.75" customHeight="1" x14ac:dyDescent="0.2">
      <c r="A234" s="31"/>
      <c r="B234" s="133"/>
      <c r="C234" s="168" t="s">
        <v>2354</v>
      </c>
      <c r="D234" s="168" t="s">
        <v>159</v>
      </c>
      <c r="E234" s="169" t="s">
        <v>3071</v>
      </c>
      <c r="F234" s="170" t="s">
        <v>3426</v>
      </c>
      <c r="G234" s="171" t="s">
        <v>161</v>
      </c>
      <c r="H234" s="172">
        <v>67</v>
      </c>
      <c r="I234" s="173"/>
      <c r="J234" s="173"/>
      <c r="K234" s="174"/>
      <c r="L234" s="175"/>
      <c r="M234" s="176"/>
      <c r="N234" s="177"/>
      <c r="O234" s="143"/>
      <c r="P234" s="143"/>
      <c r="Q234" s="143"/>
      <c r="R234" s="143"/>
      <c r="S234" s="143"/>
      <c r="T234" s="144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45" t="s">
        <v>2435</v>
      </c>
      <c r="AT234" s="145" t="s">
        <v>159</v>
      </c>
      <c r="AU234" s="145" t="s">
        <v>73</v>
      </c>
      <c r="AY234" s="18" t="s">
        <v>141</v>
      </c>
      <c r="BE234" s="146">
        <f t="shared" si="18"/>
        <v>0</v>
      </c>
      <c r="BF234" s="146">
        <f t="shared" si="19"/>
        <v>0</v>
      </c>
      <c r="BG234" s="146">
        <f t="shared" si="20"/>
        <v>0</v>
      </c>
      <c r="BH234" s="146">
        <f t="shared" si="21"/>
        <v>0</v>
      </c>
      <c r="BI234" s="146">
        <f t="shared" si="22"/>
        <v>0</v>
      </c>
      <c r="BJ234" s="18" t="s">
        <v>73</v>
      </c>
      <c r="BK234" s="146">
        <f t="shared" si="23"/>
        <v>0</v>
      </c>
      <c r="BL234" s="18" t="s">
        <v>1655</v>
      </c>
      <c r="BM234" s="145" t="s">
        <v>2356</v>
      </c>
    </row>
    <row r="235" spans="1:65" s="2" customFormat="1" ht="21.75" customHeight="1" x14ac:dyDescent="0.2">
      <c r="A235" s="31"/>
      <c r="B235" s="133"/>
      <c r="C235" s="168" t="s">
        <v>2204</v>
      </c>
      <c r="D235" s="168" t="s">
        <v>159</v>
      </c>
      <c r="E235" s="169" t="s">
        <v>3072</v>
      </c>
      <c r="F235" s="170" t="s">
        <v>3430</v>
      </c>
      <c r="G235" s="171" t="s">
        <v>161</v>
      </c>
      <c r="H235" s="172">
        <v>37</v>
      </c>
      <c r="I235" s="173"/>
      <c r="J235" s="173"/>
      <c r="K235" s="174"/>
      <c r="L235" s="175"/>
      <c r="M235" s="176"/>
      <c r="N235" s="177"/>
      <c r="O235" s="143"/>
      <c r="P235" s="143"/>
      <c r="Q235" s="143"/>
      <c r="R235" s="143"/>
      <c r="S235" s="143"/>
      <c r="T235" s="144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45" t="s">
        <v>2435</v>
      </c>
      <c r="AT235" s="145" t="s">
        <v>159</v>
      </c>
      <c r="AU235" s="145" t="s">
        <v>73</v>
      </c>
      <c r="AY235" s="18" t="s">
        <v>141</v>
      </c>
      <c r="BE235" s="146">
        <f t="shared" si="18"/>
        <v>0</v>
      </c>
      <c r="BF235" s="146">
        <f t="shared" si="19"/>
        <v>0</v>
      </c>
      <c r="BG235" s="146">
        <f t="shared" si="20"/>
        <v>0</v>
      </c>
      <c r="BH235" s="146">
        <f t="shared" si="21"/>
        <v>0</v>
      </c>
      <c r="BI235" s="146">
        <f t="shared" si="22"/>
        <v>0</v>
      </c>
      <c r="BJ235" s="18" t="s">
        <v>73</v>
      </c>
      <c r="BK235" s="146">
        <f t="shared" si="23"/>
        <v>0</v>
      </c>
      <c r="BL235" s="18" t="s">
        <v>1655</v>
      </c>
      <c r="BM235" s="145" t="s">
        <v>2358</v>
      </c>
    </row>
    <row r="236" spans="1:65" s="2" customFormat="1" ht="21.75" customHeight="1" x14ac:dyDescent="0.2">
      <c r="A236" s="31"/>
      <c r="B236" s="133"/>
      <c r="C236" s="168" t="s">
        <v>2359</v>
      </c>
      <c r="D236" s="168" t="s">
        <v>159</v>
      </c>
      <c r="E236" s="169" t="s">
        <v>3073</v>
      </c>
      <c r="F236" s="170" t="s">
        <v>3431</v>
      </c>
      <c r="G236" s="171" t="s">
        <v>161</v>
      </c>
      <c r="H236" s="172">
        <v>11</v>
      </c>
      <c r="I236" s="173"/>
      <c r="J236" s="173"/>
      <c r="K236" s="174"/>
      <c r="L236" s="175"/>
      <c r="M236" s="176"/>
      <c r="N236" s="177"/>
      <c r="O236" s="143"/>
      <c r="P236" s="143"/>
      <c r="Q236" s="143"/>
      <c r="R236" s="143"/>
      <c r="S236" s="143"/>
      <c r="T236" s="144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45" t="s">
        <v>2435</v>
      </c>
      <c r="AT236" s="145" t="s">
        <v>159</v>
      </c>
      <c r="AU236" s="145" t="s">
        <v>73</v>
      </c>
      <c r="AY236" s="18" t="s">
        <v>141</v>
      </c>
      <c r="BE236" s="146">
        <f t="shared" si="18"/>
        <v>0</v>
      </c>
      <c r="BF236" s="146">
        <f t="shared" si="19"/>
        <v>0</v>
      </c>
      <c r="BG236" s="146">
        <f t="shared" si="20"/>
        <v>0</v>
      </c>
      <c r="BH236" s="146">
        <f t="shared" si="21"/>
        <v>0</v>
      </c>
      <c r="BI236" s="146">
        <f t="shared" si="22"/>
        <v>0</v>
      </c>
      <c r="BJ236" s="18" t="s">
        <v>73</v>
      </c>
      <c r="BK236" s="146">
        <f t="shared" si="23"/>
        <v>0</v>
      </c>
      <c r="BL236" s="18" t="s">
        <v>1655</v>
      </c>
      <c r="BM236" s="145" t="s">
        <v>2362</v>
      </c>
    </row>
    <row r="237" spans="1:65" s="2" customFormat="1" ht="21.75" customHeight="1" x14ac:dyDescent="0.2">
      <c r="A237" s="31"/>
      <c r="B237" s="133"/>
      <c r="C237" s="134" t="s">
        <v>2207</v>
      </c>
      <c r="D237" s="134" t="s">
        <v>143</v>
      </c>
      <c r="E237" s="135" t="s">
        <v>3074</v>
      </c>
      <c r="F237" s="136" t="s">
        <v>3075</v>
      </c>
      <c r="G237" s="137" t="s">
        <v>161</v>
      </c>
      <c r="H237" s="138">
        <v>16</v>
      </c>
      <c r="I237" s="139"/>
      <c r="J237" s="139"/>
      <c r="K237" s="140"/>
      <c r="L237" s="32"/>
      <c r="M237" s="141"/>
      <c r="N237" s="142"/>
      <c r="O237" s="143"/>
      <c r="P237" s="143"/>
      <c r="Q237" s="143"/>
      <c r="R237" s="143"/>
      <c r="S237" s="143"/>
      <c r="T237" s="144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45" t="s">
        <v>1655</v>
      </c>
      <c r="AT237" s="145" t="s">
        <v>143</v>
      </c>
      <c r="AU237" s="145" t="s">
        <v>73</v>
      </c>
      <c r="AY237" s="18" t="s">
        <v>141</v>
      </c>
      <c r="BE237" s="146">
        <f t="shared" si="18"/>
        <v>0</v>
      </c>
      <c r="BF237" s="146">
        <f t="shared" si="19"/>
        <v>0</v>
      </c>
      <c r="BG237" s="146">
        <f t="shared" si="20"/>
        <v>0</v>
      </c>
      <c r="BH237" s="146">
        <f t="shared" si="21"/>
        <v>0</v>
      </c>
      <c r="BI237" s="146">
        <f t="shared" si="22"/>
        <v>0</v>
      </c>
      <c r="BJ237" s="18" t="s">
        <v>73</v>
      </c>
      <c r="BK237" s="146">
        <f t="shared" si="23"/>
        <v>0</v>
      </c>
      <c r="BL237" s="18" t="s">
        <v>1655</v>
      </c>
      <c r="BM237" s="145" t="s">
        <v>2365</v>
      </c>
    </row>
    <row r="238" spans="1:65" s="2" customFormat="1" ht="33" customHeight="1" x14ac:dyDescent="0.2">
      <c r="A238" s="31"/>
      <c r="B238" s="133"/>
      <c r="C238" s="168" t="s">
        <v>2366</v>
      </c>
      <c r="D238" s="168" t="s">
        <v>159</v>
      </c>
      <c r="E238" s="169" t="s">
        <v>3076</v>
      </c>
      <c r="F238" s="170" t="s">
        <v>3432</v>
      </c>
      <c r="G238" s="171" t="s">
        <v>161</v>
      </c>
      <c r="H238" s="172">
        <v>16</v>
      </c>
      <c r="I238" s="173"/>
      <c r="J238" s="173"/>
      <c r="K238" s="174"/>
      <c r="L238" s="175"/>
      <c r="M238" s="176"/>
      <c r="N238" s="177"/>
      <c r="O238" s="143"/>
      <c r="P238" s="143"/>
      <c r="Q238" s="143"/>
      <c r="R238" s="143"/>
      <c r="S238" s="143"/>
      <c r="T238" s="144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45" t="s">
        <v>2435</v>
      </c>
      <c r="AT238" s="145" t="s">
        <v>159</v>
      </c>
      <c r="AU238" s="145" t="s">
        <v>73</v>
      </c>
      <c r="AY238" s="18" t="s">
        <v>141</v>
      </c>
      <c r="BE238" s="146">
        <f t="shared" si="18"/>
        <v>0</v>
      </c>
      <c r="BF238" s="146">
        <f t="shared" si="19"/>
        <v>0</v>
      </c>
      <c r="BG238" s="146">
        <f t="shared" si="20"/>
        <v>0</v>
      </c>
      <c r="BH238" s="146">
        <f t="shared" si="21"/>
        <v>0</v>
      </c>
      <c r="BI238" s="146">
        <f t="shared" si="22"/>
        <v>0</v>
      </c>
      <c r="BJ238" s="18" t="s">
        <v>73</v>
      </c>
      <c r="BK238" s="146">
        <f t="shared" si="23"/>
        <v>0</v>
      </c>
      <c r="BL238" s="18" t="s">
        <v>1655</v>
      </c>
      <c r="BM238" s="145" t="s">
        <v>2369</v>
      </c>
    </row>
    <row r="239" spans="1:65" s="2" customFormat="1" ht="16.5" customHeight="1" x14ac:dyDescent="0.2">
      <c r="A239" s="31"/>
      <c r="B239" s="133"/>
      <c r="C239" s="134" t="s">
        <v>2209</v>
      </c>
      <c r="D239" s="134" t="s">
        <v>143</v>
      </c>
      <c r="E239" s="135" t="s">
        <v>3077</v>
      </c>
      <c r="F239" s="136" t="s">
        <v>3078</v>
      </c>
      <c r="G239" s="137" t="s">
        <v>161</v>
      </c>
      <c r="H239" s="138">
        <v>16</v>
      </c>
      <c r="I239" s="139"/>
      <c r="J239" s="139"/>
      <c r="K239" s="140"/>
      <c r="L239" s="32"/>
      <c r="M239" s="141"/>
      <c r="N239" s="142"/>
      <c r="O239" s="143"/>
      <c r="P239" s="143"/>
      <c r="Q239" s="143"/>
      <c r="R239" s="143"/>
      <c r="S239" s="143"/>
      <c r="T239" s="144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45" t="s">
        <v>1655</v>
      </c>
      <c r="AT239" s="145" t="s">
        <v>143</v>
      </c>
      <c r="AU239" s="145" t="s">
        <v>73</v>
      </c>
      <c r="AY239" s="18" t="s">
        <v>141</v>
      </c>
      <c r="BE239" s="146">
        <f t="shared" si="18"/>
        <v>0</v>
      </c>
      <c r="BF239" s="146">
        <f t="shared" si="19"/>
        <v>0</v>
      </c>
      <c r="BG239" s="146">
        <f t="shared" si="20"/>
        <v>0</v>
      </c>
      <c r="BH239" s="146">
        <f t="shared" si="21"/>
        <v>0</v>
      </c>
      <c r="BI239" s="146">
        <f t="shared" si="22"/>
        <v>0</v>
      </c>
      <c r="BJ239" s="18" t="s">
        <v>73</v>
      </c>
      <c r="BK239" s="146">
        <f t="shared" si="23"/>
        <v>0</v>
      </c>
      <c r="BL239" s="18" t="s">
        <v>1655</v>
      </c>
      <c r="BM239" s="145" t="s">
        <v>2372</v>
      </c>
    </row>
    <row r="240" spans="1:65" s="2" customFormat="1" ht="16.5" customHeight="1" x14ac:dyDescent="0.2">
      <c r="A240" s="31"/>
      <c r="B240" s="133"/>
      <c r="C240" s="168" t="s">
        <v>2373</v>
      </c>
      <c r="D240" s="168" t="s">
        <v>159</v>
      </c>
      <c r="E240" s="169" t="s">
        <v>3079</v>
      </c>
      <c r="F240" s="170" t="s">
        <v>3378</v>
      </c>
      <c r="G240" s="171" t="s">
        <v>161</v>
      </c>
      <c r="H240" s="172">
        <v>16</v>
      </c>
      <c r="I240" s="173"/>
      <c r="J240" s="173"/>
      <c r="K240" s="174"/>
      <c r="L240" s="175"/>
      <c r="M240" s="176"/>
      <c r="N240" s="177"/>
      <c r="O240" s="143"/>
      <c r="P240" s="143"/>
      <c r="Q240" s="143"/>
      <c r="R240" s="143"/>
      <c r="S240" s="143"/>
      <c r="T240" s="144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45" t="s">
        <v>2435</v>
      </c>
      <c r="AT240" s="145" t="s">
        <v>159</v>
      </c>
      <c r="AU240" s="145" t="s">
        <v>73</v>
      </c>
      <c r="AY240" s="18" t="s">
        <v>141</v>
      </c>
      <c r="BE240" s="146">
        <f t="shared" si="18"/>
        <v>0</v>
      </c>
      <c r="BF240" s="146">
        <f t="shared" si="19"/>
        <v>0</v>
      </c>
      <c r="BG240" s="146">
        <f t="shared" si="20"/>
        <v>0</v>
      </c>
      <c r="BH240" s="146">
        <f t="shared" si="21"/>
        <v>0</v>
      </c>
      <c r="BI240" s="146">
        <f t="shared" si="22"/>
        <v>0</v>
      </c>
      <c r="BJ240" s="18" t="s">
        <v>73</v>
      </c>
      <c r="BK240" s="146">
        <f t="shared" si="23"/>
        <v>0</v>
      </c>
      <c r="BL240" s="18" t="s">
        <v>1655</v>
      </c>
      <c r="BM240" s="145" t="s">
        <v>2376</v>
      </c>
    </row>
    <row r="241" spans="1:65" s="2" customFormat="1" ht="16.5" customHeight="1" x14ac:dyDescent="0.2">
      <c r="A241" s="31"/>
      <c r="B241" s="133"/>
      <c r="C241" s="134" t="s">
        <v>2212</v>
      </c>
      <c r="D241" s="134" t="s">
        <v>143</v>
      </c>
      <c r="E241" s="135" t="s">
        <v>3080</v>
      </c>
      <c r="F241" s="136" t="s">
        <v>3081</v>
      </c>
      <c r="G241" s="137" t="s">
        <v>161</v>
      </c>
      <c r="H241" s="138">
        <v>20</v>
      </c>
      <c r="I241" s="139"/>
      <c r="J241" s="139"/>
      <c r="K241" s="140"/>
      <c r="L241" s="32"/>
      <c r="M241" s="141"/>
      <c r="N241" s="142"/>
      <c r="O241" s="143"/>
      <c r="P241" s="143"/>
      <c r="Q241" s="143"/>
      <c r="R241" s="143"/>
      <c r="S241" s="143"/>
      <c r="T241" s="144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45" t="s">
        <v>1655</v>
      </c>
      <c r="AT241" s="145" t="s">
        <v>143</v>
      </c>
      <c r="AU241" s="145" t="s">
        <v>73</v>
      </c>
      <c r="AY241" s="18" t="s">
        <v>141</v>
      </c>
      <c r="BE241" s="146">
        <f t="shared" si="18"/>
        <v>0</v>
      </c>
      <c r="BF241" s="146">
        <f t="shared" si="19"/>
        <v>0</v>
      </c>
      <c r="BG241" s="146">
        <f t="shared" si="20"/>
        <v>0</v>
      </c>
      <c r="BH241" s="146">
        <f t="shared" si="21"/>
        <v>0</v>
      </c>
      <c r="BI241" s="146">
        <f t="shared" si="22"/>
        <v>0</v>
      </c>
      <c r="BJ241" s="18" t="s">
        <v>73</v>
      </c>
      <c r="BK241" s="146">
        <f t="shared" si="23"/>
        <v>0</v>
      </c>
      <c r="BL241" s="18" t="s">
        <v>1655</v>
      </c>
      <c r="BM241" s="145" t="s">
        <v>2377</v>
      </c>
    </row>
    <row r="242" spans="1:65" s="2" customFormat="1" ht="16.5" customHeight="1" x14ac:dyDescent="0.2">
      <c r="A242" s="31"/>
      <c r="B242" s="133"/>
      <c r="C242" s="168" t="s">
        <v>2378</v>
      </c>
      <c r="D242" s="168" t="s">
        <v>159</v>
      </c>
      <c r="E242" s="169" t="s">
        <v>3082</v>
      </c>
      <c r="F242" s="170" t="s">
        <v>3083</v>
      </c>
      <c r="G242" s="171" t="s">
        <v>161</v>
      </c>
      <c r="H242" s="172">
        <v>20</v>
      </c>
      <c r="I242" s="173"/>
      <c r="J242" s="173"/>
      <c r="K242" s="174"/>
      <c r="L242" s="175"/>
      <c r="M242" s="176"/>
      <c r="N242" s="177"/>
      <c r="O242" s="143"/>
      <c r="P242" s="143"/>
      <c r="Q242" s="143"/>
      <c r="R242" s="143"/>
      <c r="S242" s="143"/>
      <c r="T242" s="144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45" t="s">
        <v>2435</v>
      </c>
      <c r="AT242" s="145" t="s">
        <v>159</v>
      </c>
      <c r="AU242" s="145" t="s">
        <v>73</v>
      </c>
      <c r="AY242" s="18" t="s">
        <v>141</v>
      </c>
      <c r="BE242" s="146">
        <f t="shared" si="18"/>
        <v>0</v>
      </c>
      <c r="BF242" s="146">
        <f t="shared" si="19"/>
        <v>0</v>
      </c>
      <c r="BG242" s="146">
        <f t="shared" si="20"/>
        <v>0</v>
      </c>
      <c r="BH242" s="146">
        <f t="shared" si="21"/>
        <v>0</v>
      </c>
      <c r="BI242" s="146">
        <f t="shared" si="22"/>
        <v>0</v>
      </c>
      <c r="BJ242" s="18" t="s">
        <v>73</v>
      </c>
      <c r="BK242" s="146">
        <f t="shared" si="23"/>
        <v>0</v>
      </c>
      <c r="BL242" s="18" t="s">
        <v>1655</v>
      </c>
      <c r="BM242" s="145" t="s">
        <v>2381</v>
      </c>
    </row>
    <row r="243" spans="1:65" s="2" customFormat="1" ht="16.5" customHeight="1" x14ac:dyDescent="0.2">
      <c r="A243" s="31"/>
      <c r="B243" s="133"/>
      <c r="C243" s="168" t="s">
        <v>2217</v>
      </c>
      <c r="D243" s="168" t="s">
        <v>159</v>
      </c>
      <c r="E243" s="169" t="s">
        <v>3084</v>
      </c>
      <c r="F243" s="170" t="s">
        <v>3085</v>
      </c>
      <c r="G243" s="171" t="s">
        <v>161</v>
      </c>
      <c r="H243" s="172">
        <v>20</v>
      </c>
      <c r="I243" s="173"/>
      <c r="J243" s="173"/>
      <c r="K243" s="174"/>
      <c r="L243" s="175"/>
      <c r="M243" s="176"/>
      <c r="N243" s="177"/>
      <c r="O243" s="143"/>
      <c r="P243" s="143"/>
      <c r="Q243" s="143"/>
      <c r="R243" s="143"/>
      <c r="S243" s="143"/>
      <c r="T243" s="144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45" t="s">
        <v>2435</v>
      </c>
      <c r="AT243" s="145" t="s">
        <v>159</v>
      </c>
      <c r="AU243" s="145" t="s">
        <v>73</v>
      </c>
      <c r="AY243" s="18" t="s">
        <v>141</v>
      </c>
      <c r="BE243" s="146">
        <f t="shared" si="18"/>
        <v>0</v>
      </c>
      <c r="BF243" s="146">
        <f t="shared" si="19"/>
        <v>0</v>
      </c>
      <c r="BG243" s="146">
        <f t="shared" si="20"/>
        <v>0</v>
      </c>
      <c r="BH243" s="146">
        <f t="shared" si="21"/>
        <v>0</v>
      </c>
      <c r="BI243" s="146">
        <f t="shared" si="22"/>
        <v>0</v>
      </c>
      <c r="BJ243" s="18" t="s">
        <v>73</v>
      </c>
      <c r="BK243" s="146">
        <f t="shared" si="23"/>
        <v>0</v>
      </c>
      <c r="BL243" s="18" t="s">
        <v>1655</v>
      </c>
      <c r="BM243" s="145" t="s">
        <v>2383</v>
      </c>
    </row>
    <row r="244" spans="1:65" s="2" customFormat="1" ht="16.5" customHeight="1" x14ac:dyDescent="0.2">
      <c r="A244" s="31"/>
      <c r="B244" s="133"/>
      <c r="C244" s="134" t="s">
        <v>2384</v>
      </c>
      <c r="D244" s="134" t="s">
        <v>143</v>
      </c>
      <c r="E244" s="135" t="s">
        <v>3086</v>
      </c>
      <c r="F244" s="136" t="s">
        <v>3445</v>
      </c>
      <c r="G244" s="137" t="s">
        <v>161</v>
      </c>
      <c r="H244" s="138">
        <v>70</v>
      </c>
      <c r="I244" s="139"/>
      <c r="J244" s="139"/>
      <c r="K244" s="140"/>
      <c r="L244" s="32"/>
      <c r="M244" s="141"/>
      <c r="N244" s="142"/>
      <c r="O244" s="143"/>
      <c r="P244" s="143"/>
      <c r="Q244" s="143"/>
      <c r="R244" s="143"/>
      <c r="S244" s="143"/>
      <c r="T244" s="144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45" t="s">
        <v>1655</v>
      </c>
      <c r="AT244" s="145" t="s">
        <v>143</v>
      </c>
      <c r="AU244" s="145" t="s">
        <v>73</v>
      </c>
      <c r="AY244" s="18" t="s">
        <v>141</v>
      </c>
      <c r="BE244" s="146">
        <f t="shared" si="18"/>
        <v>0</v>
      </c>
      <c r="BF244" s="146">
        <f t="shared" si="19"/>
        <v>0</v>
      </c>
      <c r="BG244" s="146">
        <f t="shared" si="20"/>
        <v>0</v>
      </c>
      <c r="BH244" s="146">
        <f t="shared" si="21"/>
        <v>0</v>
      </c>
      <c r="BI244" s="146">
        <f t="shared" si="22"/>
        <v>0</v>
      </c>
      <c r="BJ244" s="18" t="s">
        <v>73</v>
      </c>
      <c r="BK244" s="146">
        <f t="shared" si="23"/>
        <v>0</v>
      </c>
      <c r="BL244" s="18" t="s">
        <v>1655</v>
      </c>
      <c r="BM244" s="145" t="s">
        <v>2386</v>
      </c>
    </row>
    <row r="245" spans="1:65" s="2" customFormat="1" ht="21.75" customHeight="1" x14ac:dyDescent="0.2">
      <c r="A245" s="31"/>
      <c r="B245" s="133"/>
      <c r="C245" s="168" t="s">
        <v>2220</v>
      </c>
      <c r="D245" s="168" t="s">
        <v>159</v>
      </c>
      <c r="E245" s="169" t="s">
        <v>3087</v>
      </c>
      <c r="F245" s="170" t="s">
        <v>3444</v>
      </c>
      <c r="G245" s="171" t="s">
        <v>161</v>
      </c>
      <c r="H245" s="172">
        <v>70</v>
      </c>
      <c r="I245" s="173"/>
      <c r="J245" s="173"/>
      <c r="K245" s="174"/>
      <c r="L245" s="175"/>
      <c r="M245" s="176"/>
      <c r="N245" s="177"/>
      <c r="O245" s="143"/>
      <c r="P245" s="143"/>
      <c r="Q245" s="143"/>
      <c r="R245" s="143"/>
      <c r="S245" s="143"/>
      <c r="T245" s="144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45" t="s">
        <v>2435</v>
      </c>
      <c r="AT245" s="145" t="s">
        <v>159</v>
      </c>
      <c r="AU245" s="145" t="s">
        <v>73</v>
      </c>
      <c r="AY245" s="18" t="s">
        <v>141</v>
      </c>
      <c r="BE245" s="146">
        <f t="shared" si="18"/>
        <v>0</v>
      </c>
      <c r="BF245" s="146">
        <f t="shared" si="19"/>
        <v>0</v>
      </c>
      <c r="BG245" s="146">
        <f t="shared" si="20"/>
        <v>0</v>
      </c>
      <c r="BH245" s="146">
        <f t="shared" si="21"/>
        <v>0</v>
      </c>
      <c r="BI245" s="146">
        <f t="shared" si="22"/>
        <v>0</v>
      </c>
      <c r="BJ245" s="18" t="s">
        <v>73</v>
      </c>
      <c r="BK245" s="146">
        <f t="shared" si="23"/>
        <v>0</v>
      </c>
      <c r="BL245" s="18" t="s">
        <v>1655</v>
      </c>
      <c r="BM245" s="145" t="s">
        <v>2387</v>
      </c>
    </row>
    <row r="246" spans="1:65" s="2" customFormat="1" ht="21.75" customHeight="1" x14ac:dyDescent="0.2">
      <c r="A246" s="31"/>
      <c r="B246" s="133"/>
      <c r="C246" s="168" t="s">
        <v>2388</v>
      </c>
      <c r="D246" s="168" t="s">
        <v>159</v>
      </c>
      <c r="E246" s="169" t="s">
        <v>3088</v>
      </c>
      <c r="F246" s="170" t="s">
        <v>3089</v>
      </c>
      <c r="G246" s="171" t="s">
        <v>161</v>
      </c>
      <c r="H246" s="172">
        <v>70</v>
      </c>
      <c r="I246" s="173"/>
      <c r="J246" s="173"/>
      <c r="K246" s="174"/>
      <c r="L246" s="175"/>
      <c r="M246" s="176"/>
      <c r="N246" s="177"/>
      <c r="O246" s="143"/>
      <c r="P246" s="143"/>
      <c r="Q246" s="143"/>
      <c r="R246" s="143"/>
      <c r="S246" s="143"/>
      <c r="T246" s="144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45" t="s">
        <v>2435</v>
      </c>
      <c r="AT246" s="145" t="s">
        <v>159</v>
      </c>
      <c r="AU246" s="145" t="s">
        <v>73</v>
      </c>
      <c r="AY246" s="18" t="s">
        <v>141</v>
      </c>
      <c r="BE246" s="146">
        <f t="shared" si="18"/>
        <v>0</v>
      </c>
      <c r="BF246" s="146">
        <f t="shared" si="19"/>
        <v>0</v>
      </c>
      <c r="BG246" s="146">
        <f t="shared" si="20"/>
        <v>0</v>
      </c>
      <c r="BH246" s="146">
        <f t="shared" si="21"/>
        <v>0</v>
      </c>
      <c r="BI246" s="146">
        <f t="shared" si="22"/>
        <v>0</v>
      </c>
      <c r="BJ246" s="18" t="s">
        <v>73</v>
      </c>
      <c r="BK246" s="146">
        <f t="shared" si="23"/>
        <v>0</v>
      </c>
      <c r="BL246" s="18" t="s">
        <v>1655</v>
      </c>
      <c r="BM246" s="145" t="s">
        <v>2390</v>
      </c>
    </row>
    <row r="247" spans="1:65" s="2" customFormat="1" ht="21.75" customHeight="1" x14ac:dyDescent="0.2">
      <c r="A247" s="31"/>
      <c r="B247" s="133"/>
      <c r="C247" s="134" t="s">
        <v>2223</v>
      </c>
      <c r="D247" s="134" t="s">
        <v>143</v>
      </c>
      <c r="E247" s="135" t="s">
        <v>3090</v>
      </c>
      <c r="F247" s="136" t="s">
        <v>3091</v>
      </c>
      <c r="G247" s="137" t="s">
        <v>357</v>
      </c>
      <c r="H247" s="138">
        <v>1200</v>
      </c>
      <c r="I247" s="139"/>
      <c r="J247" s="139"/>
      <c r="K247" s="140"/>
      <c r="L247" s="32"/>
      <c r="M247" s="141"/>
      <c r="N247" s="142"/>
      <c r="O247" s="143"/>
      <c r="P247" s="143"/>
      <c r="Q247" s="143"/>
      <c r="R247" s="143"/>
      <c r="S247" s="143"/>
      <c r="T247" s="144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45" t="s">
        <v>1655</v>
      </c>
      <c r="AT247" s="145" t="s">
        <v>143</v>
      </c>
      <c r="AU247" s="145" t="s">
        <v>73</v>
      </c>
      <c r="AY247" s="18" t="s">
        <v>141</v>
      </c>
      <c r="BE247" s="146">
        <f t="shared" si="18"/>
        <v>0</v>
      </c>
      <c r="BF247" s="146">
        <f t="shared" si="19"/>
        <v>0</v>
      </c>
      <c r="BG247" s="146">
        <f t="shared" si="20"/>
        <v>0</v>
      </c>
      <c r="BH247" s="146">
        <f t="shared" si="21"/>
        <v>0</v>
      </c>
      <c r="BI247" s="146">
        <f t="shared" si="22"/>
        <v>0</v>
      </c>
      <c r="BJ247" s="18" t="s">
        <v>73</v>
      </c>
      <c r="BK247" s="146">
        <f t="shared" si="23"/>
        <v>0</v>
      </c>
      <c r="BL247" s="18" t="s">
        <v>1655</v>
      </c>
      <c r="BM247" s="145" t="s">
        <v>2391</v>
      </c>
    </row>
    <row r="248" spans="1:65" s="2" customFormat="1" ht="16.5" customHeight="1" x14ac:dyDescent="0.2">
      <c r="A248" s="31"/>
      <c r="B248" s="133"/>
      <c r="C248" s="168" t="s">
        <v>2392</v>
      </c>
      <c r="D248" s="168" t="s">
        <v>159</v>
      </c>
      <c r="E248" s="169" t="s">
        <v>3092</v>
      </c>
      <c r="F248" s="170" t="s">
        <v>3093</v>
      </c>
      <c r="G248" s="171" t="s">
        <v>357</v>
      </c>
      <c r="H248" s="172">
        <v>1200</v>
      </c>
      <c r="I248" s="173"/>
      <c r="J248" s="173"/>
      <c r="K248" s="174"/>
      <c r="L248" s="175"/>
      <c r="M248" s="176"/>
      <c r="N248" s="177"/>
      <c r="O248" s="143"/>
      <c r="P248" s="143"/>
      <c r="Q248" s="143"/>
      <c r="R248" s="143"/>
      <c r="S248" s="143"/>
      <c r="T248" s="144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45" t="s">
        <v>2435</v>
      </c>
      <c r="AT248" s="145" t="s">
        <v>159</v>
      </c>
      <c r="AU248" s="145" t="s">
        <v>73</v>
      </c>
      <c r="AY248" s="18" t="s">
        <v>141</v>
      </c>
      <c r="BE248" s="146">
        <f t="shared" si="18"/>
        <v>0</v>
      </c>
      <c r="BF248" s="146">
        <f t="shared" si="19"/>
        <v>0</v>
      </c>
      <c r="BG248" s="146">
        <f t="shared" si="20"/>
        <v>0</v>
      </c>
      <c r="BH248" s="146">
        <f t="shared" si="21"/>
        <v>0</v>
      </c>
      <c r="BI248" s="146">
        <f t="shared" si="22"/>
        <v>0</v>
      </c>
      <c r="BJ248" s="18" t="s">
        <v>73</v>
      </c>
      <c r="BK248" s="146">
        <f t="shared" si="23"/>
        <v>0</v>
      </c>
      <c r="BL248" s="18" t="s">
        <v>1655</v>
      </c>
      <c r="BM248" s="145" t="s">
        <v>2394</v>
      </c>
    </row>
    <row r="249" spans="1:65" s="2" customFormat="1" ht="21.75" customHeight="1" x14ac:dyDescent="0.2">
      <c r="A249" s="31"/>
      <c r="B249" s="133"/>
      <c r="C249" s="134" t="s">
        <v>2226</v>
      </c>
      <c r="D249" s="134" t="s">
        <v>143</v>
      </c>
      <c r="E249" s="135" t="s">
        <v>3094</v>
      </c>
      <c r="F249" s="136" t="s">
        <v>3095</v>
      </c>
      <c r="G249" s="137" t="s">
        <v>357</v>
      </c>
      <c r="H249" s="138">
        <v>750</v>
      </c>
      <c r="I249" s="139"/>
      <c r="J249" s="139"/>
      <c r="K249" s="140"/>
      <c r="L249" s="32"/>
      <c r="M249" s="141"/>
      <c r="N249" s="142"/>
      <c r="O249" s="143"/>
      <c r="P249" s="143"/>
      <c r="Q249" s="143"/>
      <c r="R249" s="143"/>
      <c r="S249" s="143"/>
      <c r="T249" s="144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45" t="s">
        <v>1655</v>
      </c>
      <c r="AT249" s="145" t="s">
        <v>143</v>
      </c>
      <c r="AU249" s="145" t="s">
        <v>73</v>
      </c>
      <c r="AY249" s="18" t="s">
        <v>141</v>
      </c>
      <c r="BE249" s="146">
        <f t="shared" si="18"/>
        <v>0</v>
      </c>
      <c r="BF249" s="146">
        <f t="shared" si="19"/>
        <v>0</v>
      </c>
      <c r="BG249" s="146">
        <f t="shared" si="20"/>
        <v>0</v>
      </c>
      <c r="BH249" s="146">
        <f t="shared" si="21"/>
        <v>0</v>
      </c>
      <c r="BI249" s="146">
        <f t="shared" si="22"/>
        <v>0</v>
      </c>
      <c r="BJ249" s="18" t="s">
        <v>73</v>
      </c>
      <c r="BK249" s="146">
        <f t="shared" si="23"/>
        <v>0</v>
      </c>
      <c r="BL249" s="18" t="s">
        <v>1655</v>
      </c>
      <c r="BM249" s="145" t="s">
        <v>2395</v>
      </c>
    </row>
    <row r="250" spans="1:65" s="2" customFormat="1" ht="16.5" customHeight="1" x14ac:dyDescent="0.2">
      <c r="A250" s="31"/>
      <c r="B250" s="133"/>
      <c r="C250" s="168" t="s">
        <v>2396</v>
      </c>
      <c r="D250" s="168" t="s">
        <v>159</v>
      </c>
      <c r="E250" s="169" t="s">
        <v>3096</v>
      </c>
      <c r="F250" s="170" t="s">
        <v>3097</v>
      </c>
      <c r="G250" s="171" t="s">
        <v>357</v>
      </c>
      <c r="H250" s="172">
        <v>750</v>
      </c>
      <c r="I250" s="173"/>
      <c r="J250" s="173"/>
      <c r="K250" s="174"/>
      <c r="L250" s="175"/>
      <c r="M250" s="176"/>
      <c r="N250" s="177"/>
      <c r="O250" s="143"/>
      <c r="P250" s="143"/>
      <c r="Q250" s="143"/>
      <c r="R250" s="143"/>
      <c r="S250" s="143"/>
      <c r="T250" s="144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45" t="s">
        <v>2435</v>
      </c>
      <c r="AT250" s="145" t="s">
        <v>159</v>
      </c>
      <c r="AU250" s="145" t="s">
        <v>73</v>
      </c>
      <c r="AY250" s="18" t="s">
        <v>141</v>
      </c>
      <c r="BE250" s="146">
        <f t="shared" si="18"/>
        <v>0</v>
      </c>
      <c r="BF250" s="146">
        <f t="shared" si="19"/>
        <v>0</v>
      </c>
      <c r="BG250" s="146">
        <f t="shared" si="20"/>
        <v>0</v>
      </c>
      <c r="BH250" s="146">
        <f t="shared" si="21"/>
        <v>0</v>
      </c>
      <c r="BI250" s="146">
        <f t="shared" si="22"/>
        <v>0</v>
      </c>
      <c r="BJ250" s="18" t="s">
        <v>73</v>
      </c>
      <c r="BK250" s="146">
        <f t="shared" si="23"/>
        <v>0</v>
      </c>
      <c r="BL250" s="18" t="s">
        <v>1655</v>
      </c>
      <c r="BM250" s="145" t="s">
        <v>2399</v>
      </c>
    </row>
    <row r="251" spans="1:65" s="2" customFormat="1" ht="21.75" customHeight="1" x14ac:dyDescent="0.2">
      <c r="A251" s="31"/>
      <c r="B251" s="133"/>
      <c r="C251" s="134" t="s">
        <v>2229</v>
      </c>
      <c r="D251" s="134" t="s">
        <v>143</v>
      </c>
      <c r="E251" s="135" t="s">
        <v>3098</v>
      </c>
      <c r="F251" s="136" t="s">
        <v>3099</v>
      </c>
      <c r="G251" s="137" t="s">
        <v>357</v>
      </c>
      <c r="H251" s="138">
        <v>100</v>
      </c>
      <c r="I251" s="139"/>
      <c r="J251" s="139"/>
      <c r="K251" s="140"/>
      <c r="L251" s="32"/>
      <c r="M251" s="141"/>
      <c r="N251" s="142"/>
      <c r="O251" s="143"/>
      <c r="P251" s="143"/>
      <c r="Q251" s="143"/>
      <c r="R251" s="143"/>
      <c r="S251" s="143"/>
      <c r="T251" s="144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45" t="s">
        <v>1655</v>
      </c>
      <c r="AT251" s="145" t="s">
        <v>143</v>
      </c>
      <c r="AU251" s="145" t="s">
        <v>73</v>
      </c>
      <c r="AY251" s="18" t="s">
        <v>141</v>
      </c>
      <c r="BE251" s="146">
        <f t="shared" si="18"/>
        <v>0</v>
      </c>
      <c r="BF251" s="146">
        <f t="shared" si="19"/>
        <v>0</v>
      </c>
      <c r="BG251" s="146">
        <f t="shared" si="20"/>
        <v>0</v>
      </c>
      <c r="BH251" s="146">
        <f t="shared" si="21"/>
        <v>0</v>
      </c>
      <c r="BI251" s="146">
        <f t="shared" si="22"/>
        <v>0</v>
      </c>
      <c r="BJ251" s="18" t="s">
        <v>73</v>
      </c>
      <c r="BK251" s="146">
        <f t="shared" si="23"/>
        <v>0</v>
      </c>
      <c r="BL251" s="18" t="s">
        <v>1655</v>
      </c>
      <c r="BM251" s="145" t="s">
        <v>2402</v>
      </c>
    </row>
    <row r="252" spans="1:65" s="2" customFormat="1" ht="16.5" customHeight="1" x14ac:dyDescent="0.2">
      <c r="A252" s="31"/>
      <c r="B252" s="133"/>
      <c r="C252" s="168" t="s">
        <v>2403</v>
      </c>
      <c r="D252" s="168" t="s">
        <v>159</v>
      </c>
      <c r="E252" s="169" t="s">
        <v>3100</v>
      </c>
      <c r="F252" s="170" t="s">
        <v>3101</v>
      </c>
      <c r="G252" s="171" t="s">
        <v>357</v>
      </c>
      <c r="H252" s="172">
        <v>100</v>
      </c>
      <c r="I252" s="173"/>
      <c r="J252" s="173"/>
      <c r="K252" s="174"/>
      <c r="L252" s="175"/>
      <c r="M252" s="176"/>
      <c r="N252" s="177"/>
      <c r="O252" s="143"/>
      <c r="P252" s="143"/>
      <c r="Q252" s="143"/>
      <c r="R252" s="143"/>
      <c r="S252" s="143"/>
      <c r="T252" s="144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45" t="s">
        <v>2435</v>
      </c>
      <c r="AT252" s="145" t="s">
        <v>159</v>
      </c>
      <c r="AU252" s="145" t="s">
        <v>73</v>
      </c>
      <c r="AY252" s="18" t="s">
        <v>141</v>
      </c>
      <c r="BE252" s="146">
        <f t="shared" si="18"/>
        <v>0</v>
      </c>
      <c r="BF252" s="146">
        <f t="shared" si="19"/>
        <v>0</v>
      </c>
      <c r="BG252" s="146">
        <f t="shared" si="20"/>
        <v>0</v>
      </c>
      <c r="BH252" s="146">
        <f t="shared" si="21"/>
        <v>0</v>
      </c>
      <c r="BI252" s="146">
        <f t="shared" si="22"/>
        <v>0</v>
      </c>
      <c r="BJ252" s="18" t="s">
        <v>73</v>
      </c>
      <c r="BK252" s="146">
        <f t="shared" si="23"/>
        <v>0</v>
      </c>
      <c r="BL252" s="18" t="s">
        <v>1655</v>
      </c>
      <c r="BM252" s="145" t="s">
        <v>2406</v>
      </c>
    </row>
    <row r="253" spans="1:65" s="2" customFormat="1" ht="21.75" customHeight="1" x14ac:dyDescent="0.2">
      <c r="A253" s="31"/>
      <c r="B253" s="133"/>
      <c r="C253" s="134" t="s">
        <v>2232</v>
      </c>
      <c r="D253" s="134" t="s">
        <v>143</v>
      </c>
      <c r="E253" s="135" t="s">
        <v>3102</v>
      </c>
      <c r="F253" s="136" t="s">
        <v>3103</v>
      </c>
      <c r="G253" s="137" t="s">
        <v>357</v>
      </c>
      <c r="H253" s="138">
        <v>150</v>
      </c>
      <c r="I253" s="139"/>
      <c r="J253" s="139"/>
      <c r="K253" s="140"/>
      <c r="L253" s="32"/>
      <c r="M253" s="141"/>
      <c r="N253" s="142"/>
      <c r="O253" s="143"/>
      <c r="P253" s="143"/>
      <c r="Q253" s="143"/>
      <c r="R253" s="143"/>
      <c r="S253" s="143"/>
      <c r="T253" s="144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45" t="s">
        <v>1655</v>
      </c>
      <c r="AT253" s="145" t="s">
        <v>143</v>
      </c>
      <c r="AU253" s="145" t="s">
        <v>73</v>
      </c>
      <c r="AY253" s="18" t="s">
        <v>141</v>
      </c>
      <c r="BE253" s="146">
        <f t="shared" si="18"/>
        <v>0</v>
      </c>
      <c r="BF253" s="146">
        <f t="shared" si="19"/>
        <v>0</v>
      </c>
      <c r="BG253" s="146">
        <f t="shared" si="20"/>
        <v>0</v>
      </c>
      <c r="BH253" s="146">
        <f t="shared" si="21"/>
        <v>0</v>
      </c>
      <c r="BI253" s="146">
        <f t="shared" si="22"/>
        <v>0</v>
      </c>
      <c r="BJ253" s="18" t="s">
        <v>73</v>
      </c>
      <c r="BK253" s="146">
        <f t="shared" si="23"/>
        <v>0</v>
      </c>
      <c r="BL253" s="18" t="s">
        <v>1655</v>
      </c>
      <c r="BM253" s="145" t="s">
        <v>2409</v>
      </c>
    </row>
    <row r="254" spans="1:65" s="2" customFormat="1" ht="16.5" customHeight="1" x14ac:dyDescent="0.2">
      <c r="A254" s="31"/>
      <c r="B254" s="133"/>
      <c r="C254" s="168" t="s">
        <v>2410</v>
      </c>
      <c r="D254" s="168" t="s">
        <v>159</v>
      </c>
      <c r="E254" s="169" t="s">
        <v>3104</v>
      </c>
      <c r="F254" s="170" t="s">
        <v>3105</v>
      </c>
      <c r="G254" s="171" t="s">
        <v>357</v>
      </c>
      <c r="H254" s="172">
        <v>150</v>
      </c>
      <c r="I254" s="173"/>
      <c r="J254" s="173"/>
      <c r="K254" s="174"/>
      <c r="L254" s="175"/>
      <c r="M254" s="176"/>
      <c r="N254" s="177"/>
      <c r="O254" s="143"/>
      <c r="P254" s="143"/>
      <c r="Q254" s="143"/>
      <c r="R254" s="143"/>
      <c r="S254" s="143"/>
      <c r="T254" s="144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45" t="s">
        <v>2435</v>
      </c>
      <c r="AT254" s="145" t="s">
        <v>159</v>
      </c>
      <c r="AU254" s="145" t="s">
        <v>73</v>
      </c>
      <c r="AY254" s="18" t="s">
        <v>141</v>
      </c>
      <c r="BE254" s="146">
        <f t="shared" si="18"/>
        <v>0</v>
      </c>
      <c r="BF254" s="146">
        <f t="shared" si="19"/>
        <v>0</v>
      </c>
      <c r="BG254" s="146">
        <f t="shared" si="20"/>
        <v>0</v>
      </c>
      <c r="BH254" s="146">
        <f t="shared" si="21"/>
        <v>0</v>
      </c>
      <c r="BI254" s="146">
        <f t="shared" si="22"/>
        <v>0</v>
      </c>
      <c r="BJ254" s="18" t="s">
        <v>73</v>
      </c>
      <c r="BK254" s="146">
        <f t="shared" si="23"/>
        <v>0</v>
      </c>
      <c r="BL254" s="18" t="s">
        <v>1655</v>
      </c>
      <c r="BM254" s="145" t="s">
        <v>2412</v>
      </c>
    </row>
    <row r="255" spans="1:65" s="2" customFormat="1" ht="21.75" customHeight="1" x14ac:dyDescent="0.2">
      <c r="A255" s="31"/>
      <c r="B255" s="133"/>
      <c r="C255" s="134" t="s">
        <v>2235</v>
      </c>
      <c r="D255" s="134" t="s">
        <v>143</v>
      </c>
      <c r="E255" s="135" t="s">
        <v>3106</v>
      </c>
      <c r="F255" s="136" t="s">
        <v>3107</v>
      </c>
      <c r="G255" s="137" t="s">
        <v>357</v>
      </c>
      <c r="H255" s="138">
        <v>992</v>
      </c>
      <c r="I255" s="139"/>
      <c r="J255" s="139"/>
      <c r="K255" s="140"/>
      <c r="L255" s="32"/>
      <c r="M255" s="141"/>
      <c r="N255" s="142"/>
      <c r="O255" s="143"/>
      <c r="P255" s="143"/>
      <c r="Q255" s="143"/>
      <c r="R255" s="143"/>
      <c r="S255" s="143"/>
      <c r="T255" s="144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45" t="s">
        <v>1655</v>
      </c>
      <c r="AT255" s="145" t="s">
        <v>143</v>
      </c>
      <c r="AU255" s="145" t="s">
        <v>73</v>
      </c>
      <c r="AY255" s="18" t="s">
        <v>141</v>
      </c>
      <c r="BE255" s="146">
        <f t="shared" si="18"/>
        <v>0</v>
      </c>
      <c r="BF255" s="146">
        <f t="shared" si="19"/>
        <v>0</v>
      </c>
      <c r="BG255" s="146">
        <f t="shared" si="20"/>
        <v>0</v>
      </c>
      <c r="BH255" s="146">
        <f t="shared" si="21"/>
        <v>0</v>
      </c>
      <c r="BI255" s="146">
        <f t="shared" si="22"/>
        <v>0</v>
      </c>
      <c r="BJ255" s="18" t="s">
        <v>73</v>
      </c>
      <c r="BK255" s="146">
        <f t="shared" si="23"/>
        <v>0</v>
      </c>
      <c r="BL255" s="18" t="s">
        <v>1655</v>
      </c>
      <c r="BM255" s="145" t="s">
        <v>2415</v>
      </c>
    </row>
    <row r="256" spans="1:65" s="2" customFormat="1" ht="16.5" customHeight="1" x14ac:dyDescent="0.2">
      <c r="A256" s="31"/>
      <c r="B256" s="133"/>
      <c r="C256" s="168" t="s">
        <v>2416</v>
      </c>
      <c r="D256" s="168" t="s">
        <v>159</v>
      </c>
      <c r="E256" s="169" t="s">
        <v>3108</v>
      </c>
      <c r="F256" s="170" t="s">
        <v>3109</v>
      </c>
      <c r="G256" s="171" t="s">
        <v>357</v>
      </c>
      <c r="H256" s="172">
        <v>992</v>
      </c>
      <c r="I256" s="173"/>
      <c r="J256" s="173"/>
      <c r="K256" s="174"/>
      <c r="L256" s="175"/>
      <c r="M256" s="176"/>
      <c r="N256" s="177"/>
      <c r="O256" s="143"/>
      <c r="P256" s="143"/>
      <c r="Q256" s="143"/>
      <c r="R256" s="143"/>
      <c r="S256" s="143"/>
      <c r="T256" s="144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45" t="s">
        <v>2435</v>
      </c>
      <c r="AT256" s="145" t="s">
        <v>159</v>
      </c>
      <c r="AU256" s="145" t="s">
        <v>73</v>
      </c>
      <c r="AY256" s="18" t="s">
        <v>141</v>
      </c>
      <c r="BE256" s="146">
        <f t="shared" si="18"/>
        <v>0</v>
      </c>
      <c r="BF256" s="146">
        <f t="shared" si="19"/>
        <v>0</v>
      </c>
      <c r="BG256" s="146">
        <f t="shared" si="20"/>
        <v>0</v>
      </c>
      <c r="BH256" s="146">
        <f t="shared" si="21"/>
        <v>0</v>
      </c>
      <c r="BI256" s="146">
        <f t="shared" si="22"/>
        <v>0</v>
      </c>
      <c r="BJ256" s="18" t="s">
        <v>73</v>
      </c>
      <c r="BK256" s="146">
        <f t="shared" si="23"/>
        <v>0</v>
      </c>
      <c r="BL256" s="18" t="s">
        <v>1655</v>
      </c>
      <c r="BM256" s="145" t="s">
        <v>2418</v>
      </c>
    </row>
    <row r="257" spans="1:65" s="2" customFormat="1" ht="21.75" customHeight="1" x14ac:dyDescent="0.2">
      <c r="A257" s="31"/>
      <c r="B257" s="133"/>
      <c r="C257" s="134" t="s">
        <v>2238</v>
      </c>
      <c r="D257" s="134" t="s">
        <v>143</v>
      </c>
      <c r="E257" s="135" t="s">
        <v>3110</v>
      </c>
      <c r="F257" s="136" t="s">
        <v>3111</v>
      </c>
      <c r="G257" s="137" t="s">
        <v>357</v>
      </c>
      <c r="H257" s="138">
        <v>6895</v>
      </c>
      <c r="I257" s="139"/>
      <c r="J257" s="139"/>
      <c r="K257" s="140"/>
      <c r="L257" s="32"/>
      <c r="M257" s="141"/>
      <c r="N257" s="142"/>
      <c r="O257" s="143"/>
      <c r="P257" s="143"/>
      <c r="Q257" s="143"/>
      <c r="R257" s="143"/>
      <c r="S257" s="143"/>
      <c r="T257" s="144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45" t="s">
        <v>1655</v>
      </c>
      <c r="AT257" s="145" t="s">
        <v>143</v>
      </c>
      <c r="AU257" s="145" t="s">
        <v>73</v>
      </c>
      <c r="AY257" s="18" t="s">
        <v>141</v>
      </c>
      <c r="BE257" s="146">
        <f t="shared" si="18"/>
        <v>0</v>
      </c>
      <c r="BF257" s="146">
        <f t="shared" si="19"/>
        <v>0</v>
      </c>
      <c r="BG257" s="146">
        <f t="shared" si="20"/>
        <v>0</v>
      </c>
      <c r="BH257" s="146">
        <f t="shared" si="21"/>
        <v>0</v>
      </c>
      <c r="BI257" s="146">
        <f t="shared" si="22"/>
        <v>0</v>
      </c>
      <c r="BJ257" s="18" t="s">
        <v>73</v>
      </c>
      <c r="BK257" s="146">
        <f t="shared" si="23"/>
        <v>0</v>
      </c>
      <c r="BL257" s="18" t="s">
        <v>1655</v>
      </c>
      <c r="BM257" s="145" t="s">
        <v>2421</v>
      </c>
    </row>
    <row r="258" spans="1:65" s="2" customFormat="1" ht="16.5" customHeight="1" x14ac:dyDescent="0.2">
      <c r="A258" s="31"/>
      <c r="B258" s="133"/>
      <c r="C258" s="168" t="s">
        <v>2422</v>
      </c>
      <c r="D258" s="168" t="s">
        <v>159</v>
      </c>
      <c r="E258" s="169" t="s">
        <v>3112</v>
      </c>
      <c r="F258" s="170" t="s">
        <v>3113</v>
      </c>
      <c r="G258" s="171" t="s">
        <v>357</v>
      </c>
      <c r="H258" s="172">
        <v>6895</v>
      </c>
      <c r="I258" s="173"/>
      <c r="J258" s="173"/>
      <c r="K258" s="174"/>
      <c r="L258" s="175"/>
      <c r="M258" s="176"/>
      <c r="N258" s="177"/>
      <c r="O258" s="143"/>
      <c r="P258" s="143"/>
      <c r="Q258" s="143"/>
      <c r="R258" s="143"/>
      <c r="S258" s="143"/>
      <c r="T258" s="144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45" t="s">
        <v>2435</v>
      </c>
      <c r="AT258" s="145" t="s">
        <v>159</v>
      </c>
      <c r="AU258" s="145" t="s">
        <v>73</v>
      </c>
      <c r="AY258" s="18" t="s">
        <v>141</v>
      </c>
      <c r="BE258" s="146">
        <f t="shared" si="18"/>
        <v>0</v>
      </c>
      <c r="BF258" s="146">
        <f t="shared" si="19"/>
        <v>0</v>
      </c>
      <c r="BG258" s="146">
        <f t="shared" si="20"/>
        <v>0</v>
      </c>
      <c r="BH258" s="146">
        <f t="shared" si="21"/>
        <v>0</v>
      </c>
      <c r="BI258" s="146">
        <f t="shared" si="22"/>
        <v>0</v>
      </c>
      <c r="BJ258" s="18" t="s">
        <v>73</v>
      </c>
      <c r="BK258" s="146">
        <f t="shared" si="23"/>
        <v>0</v>
      </c>
      <c r="BL258" s="18" t="s">
        <v>1655</v>
      </c>
      <c r="BM258" s="145" t="s">
        <v>2425</v>
      </c>
    </row>
    <row r="259" spans="1:65" s="2" customFormat="1" ht="21.75" customHeight="1" x14ac:dyDescent="0.2">
      <c r="A259" s="31"/>
      <c r="B259" s="133"/>
      <c r="C259" s="134" t="s">
        <v>2241</v>
      </c>
      <c r="D259" s="134" t="s">
        <v>143</v>
      </c>
      <c r="E259" s="135" t="s">
        <v>3114</v>
      </c>
      <c r="F259" s="136" t="s">
        <v>3115</v>
      </c>
      <c r="G259" s="137" t="s">
        <v>357</v>
      </c>
      <c r="H259" s="138">
        <v>6400</v>
      </c>
      <c r="I259" s="139"/>
      <c r="J259" s="139"/>
      <c r="K259" s="140"/>
      <c r="L259" s="32"/>
      <c r="M259" s="141"/>
      <c r="N259" s="142"/>
      <c r="O259" s="143"/>
      <c r="P259" s="143"/>
      <c r="Q259" s="143"/>
      <c r="R259" s="143"/>
      <c r="S259" s="143"/>
      <c r="T259" s="144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45" t="s">
        <v>1655</v>
      </c>
      <c r="AT259" s="145" t="s">
        <v>143</v>
      </c>
      <c r="AU259" s="145" t="s">
        <v>73</v>
      </c>
      <c r="AY259" s="18" t="s">
        <v>141</v>
      </c>
      <c r="BE259" s="146">
        <f t="shared" si="18"/>
        <v>0</v>
      </c>
      <c r="BF259" s="146">
        <f t="shared" si="19"/>
        <v>0</v>
      </c>
      <c r="BG259" s="146">
        <f t="shared" si="20"/>
        <v>0</v>
      </c>
      <c r="BH259" s="146">
        <f t="shared" si="21"/>
        <v>0</v>
      </c>
      <c r="BI259" s="146">
        <f t="shared" si="22"/>
        <v>0</v>
      </c>
      <c r="BJ259" s="18" t="s">
        <v>73</v>
      </c>
      <c r="BK259" s="146">
        <f t="shared" si="23"/>
        <v>0</v>
      </c>
      <c r="BL259" s="18" t="s">
        <v>1655</v>
      </c>
      <c r="BM259" s="145" t="s">
        <v>2428</v>
      </c>
    </row>
    <row r="260" spans="1:65" s="2" customFormat="1" ht="16.5" customHeight="1" x14ac:dyDescent="0.2">
      <c r="A260" s="31"/>
      <c r="B260" s="133"/>
      <c r="C260" s="168" t="s">
        <v>2429</v>
      </c>
      <c r="D260" s="168" t="s">
        <v>159</v>
      </c>
      <c r="E260" s="169" t="s">
        <v>3116</v>
      </c>
      <c r="F260" s="170" t="s">
        <v>3117</v>
      </c>
      <c r="G260" s="171" t="s">
        <v>357</v>
      </c>
      <c r="H260" s="172">
        <v>6400</v>
      </c>
      <c r="I260" s="173"/>
      <c r="J260" s="173"/>
      <c r="K260" s="174"/>
      <c r="L260" s="175"/>
      <c r="M260" s="176"/>
      <c r="N260" s="177"/>
      <c r="O260" s="143"/>
      <c r="P260" s="143"/>
      <c r="Q260" s="143"/>
      <c r="R260" s="143"/>
      <c r="S260" s="143"/>
      <c r="T260" s="144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45" t="s">
        <v>2435</v>
      </c>
      <c r="AT260" s="145" t="s">
        <v>159</v>
      </c>
      <c r="AU260" s="145" t="s">
        <v>73</v>
      </c>
      <c r="AY260" s="18" t="s">
        <v>141</v>
      </c>
      <c r="BE260" s="146">
        <f t="shared" si="18"/>
        <v>0</v>
      </c>
      <c r="BF260" s="146">
        <f t="shared" si="19"/>
        <v>0</v>
      </c>
      <c r="BG260" s="146">
        <f t="shared" si="20"/>
        <v>0</v>
      </c>
      <c r="BH260" s="146">
        <f t="shared" si="21"/>
        <v>0</v>
      </c>
      <c r="BI260" s="146">
        <f t="shared" si="22"/>
        <v>0</v>
      </c>
      <c r="BJ260" s="18" t="s">
        <v>73</v>
      </c>
      <c r="BK260" s="146">
        <f t="shared" si="23"/>
        <v>0</v>
      </c>
      <c r="BL260" s="18" t="s">
        <v>1655</v>
      </c>
      <c r="BM260" s="145" t="s">
        <v>2432</v>
      </c>
    </row>
    <row r="261" spans="1:65" s="2" customFormat="1" ht="21.75" customHeight="1" x14ac:dyDescent="0.2">
      <c r="A261" s="31"/>
      <c r="B261" s="133"/>
      <c r="C261" s="134" t="s">
        <v>1857</v>
      </c>
      <c r="D261" s="134" t="s">
        <v>143</v>
      </c>
      <c r="E261" s="135" t="s">
        <v>3118</v>
      </c>
      <c r="F261" s="136" t="s">
        <v>3119</v>
      </c>
      <c r="G261" s="137" t="s">
        <v>357</v>
      </c>
      <c r="H261" s="138">
        <v>40</v>
      </c>
      <c r="I261" s="139"/>
      <c r="J261" s="139"/>
      <c r="K261" s="140"/>
      <c r="L261" s="32"/>
      <c r="M261" s="141"/>
      <c r="N261" s="142"/>
      <c r="O261" s="143"/>
      <c r="P261" s="143"/>
      <c r="Q261" s="143"/>
      <c r="R261" s="143"/>
      <c r="S261" s="143"/>
      <c r="T261" s="144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45" t="s">
        <v>1655</v>
      </c>
      <c r="AT261" s="145" t="s">
        <v>143</v>
      </c>
      <c r="AU261" s="145" t="s">
        <v>73</v>
      </c>
      <c r="AY261" s="18" t="s">
        <v>141</v>
      </c>
      <c r="BE261" s="146">
        <f t="shared" si="18"/>
        <v>0</v>
      </c>
      <c r="BF261" s="146">
        <f t="shared" si="19"/>
        <v>0</v>
      </c>
      <c r="BG261" s="146">
        <f t="shared" si="20"/>
        <v>0</v>
      </c>
      <c r="BH261" s="146">
        <f t="shared" si="21"/>
        <v>0</v>
      </c>
      <c r="BI261" s="146">
        <f t="shared" si="22"/>
        <v>0</v>
      </c>
      <c r="BJ261" s="18" t="s">
        <v>73</v>
      </c>
      <c r="BK261" s="146">
        <f t="shared" si="23"/>
        <v>0</v>
      </c>
      <c r="BL261" s="18" t="s">
        <v>1655</v>
      </c>
      <c r="BM261" s="145" t="s">
        <v>2435</v>
      </c>
    </row>
    <row r="262" spans="1:65" s="2" customFormat="1" ht="16.5" customHeight="1" x14ac:dyDescent="0.2">
      <c r="A262" s="31"/>
      <c r="B262" s="133"/>
      <c r="C262" s="168" t="s">
        <v>2438</v>
      </c>
      <c r="D262" s="168" t="s">
        <v>159</v>
      </c>
      <c r="E262" s="169" t="s">
        <v>3120</v>
      </c>
      <c r="F262" s="170" t="s">
        <v>3121</v>
      </c>
      <c r="G262" s="171" t="s">
        <v>357</v>
      </c>
      <c r="H262" s="172">
        <v>40</v>
      </c>
      <c r="I262" s="173"/>
      <c r="J262" s="173"/>
      <c r="K262" s="174"/>
      <c r="L262" s="175"/>
      <c r="M262" s="176"/>
      <c r="N262" s="177"/>
      <c r="O262" s="143"/>
      <c r="P262" s="143"/>
      <c r="Q262" s="143"/>
      <c r="R262" s="143"/>
      <c r="S262" s="143"/>
      <c r="T262" s="144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45" t="s">
        <v>2435</v>
      </c>
      <c r="AT262" s="145" t="s">
        <v>159</v>
      </c>
      <c r="AU262" s="145" t="s">
        <v>73</v>
      </c>
      <c r="AY262" s="18" t="s">
        <v>141</v>
      </c>
      <c r="BE262" s="146">
        <f t="shared" ref="BE262:BE275" si="24">IF(N262="základná",J262,0)</f>
        <v>0</v>
      </c>
      <c r="BF262" s="146">
        <f t="shared" ref="BF262:BF275" si="25">IF(N262="znížená",J262,0)</f>
        <v>0</v>
      </c>
      <c r="BG262" s="146">
        <f t="shared" ref="BG262:BG275" si="26">IF(N262="zákl. prenesená",J262,0)</f>
        <v>0</v>
      </c>
      <c r="BH262" s="146">
        <f t="shared" ref="BH262:BH275" si="27">IF(N262="zníž. prenesená",J262,0)</f>
        <v>0</v>
      </c>
      <c r="BI262" s="146">
        <f t="shared" ref="BI262:BI275" si="28">IF(N262="nulová",J262,0)</f>
        <v>0</v>
      </c>
      <c r="BJ262" s="18" t="s">
        <v>73</v>
      </c>
      <c r="BK262" s="146">
        <f t="shared" ref="BK262:BK275" si="29">ROUND(I262*H262,2)</f>
        <v>0</v>
      </c>
      <c r="BL262" s="18" t="s">
        <v>1655</v>
      </c>
      <c r="BM262" s="145" t="s">
        <v>2441</v>
      </c>
    </row>
    <row r="263" spans="1:65" s="2" customFormat="1" ht="21.75" customHeight="1" x14ac:dyDescent="0.2">
      <c r="A263" s="31"/>
      <c r="B263" s="133"/>
      <c r="C263" s="134" t="s">
        <v>2246</v>
      </c>
      <c r="D263" s="134" t="s">
        <v>143</v>
      </c>
      <c r="E263" s="135" t="s">
        <v>3122</v>
      </c>
      <c r="F263" s="136" t="s">
        <v>3123</v>
      </c>
      <c r="G263" s="137" t="s">
        <v>357</v>
      </c>
      <c r="H263" s="138">
        <v>1200</v>
      </c>
      <c r="I263" s="139"/>
      <c r="J263" s="139"/>
      <c r="K263" s="140"/>
      <c r="L263" s="32"/>
      <c r="M263" s="141"/>
      <c r="N263" s="142"/>
      <c r="O263" s="143"/>
      <c r="P263" s="143"/>
      <c r="Q263" s="143"/>
      <c r="R263" s="143"/>
      <c r="S263" s="143"/>
      <c r="T263" s="144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45" t="s">
        <v>1655</v>
      </c>
      <c r="AT263" s="145" t="s">
        <v>143</v>
      </c>
      <c r="AU263" s="145" t="s">
        <v>73</v>
      </c>
      <c r="AY263" s="18" t="s">
        <v>141</v>
      </c>
      <c r="BE263" s="146">
        <f t="shared" si="24"/>
        <v>0</v>
      </c>
      <c r="BF263" s="146">
        <f t="shared" si="25"/>
        <v>0</v>
      </c>
      <c r="BG263" s="146">
        <f t="shared" si="26"/>
        <v>0</v>
      </c>
      <c r="BH263" s="146">
        <f t="shared" si="27"/>
        <v>0</v>
      </c>
      <c r="BI263" s="146">
        <f t="shared" si="28"/>
        <v>0</v>
      </c>
      <c r="BJ263" s="18" t="s">
        <v>73</v>
      </c>
      <c r="BK263" s="146">
        <f t="shared" si="29"/>
        <v>0</v>
      </c>
      <c r="BL263" s="18" t="s">
        <v>1655</v>
      </c>
      <c r="BM263" s="145" t="s">
        <v>2444</v>
      </c>
    </row>
    <row r="264" spans="1:65" s="2" customFormat="1" ht="16.5" customHeight="1" x14ac:dyDescent="0.2">
      <c r="A264" s="31"/>
      <c r="B264" s="133"/>
      <c r="C264" s="168" t="s">
        <v>2445</v>
      </c>
      <c r="D264" s="168" t="s">
        <v>159</v>
      </c>
      <c r="E264" s="169" t="s">
        <v>3124</v>
      </c>
      <c r="F264" s="170" t="s">
        <v>3125</v>
      </c>
      <c r="G264" s="171" t="s">
        <v>357</v>
      </c>
      <c r="H264" s="172">
        <v>1200</v>
      </c>
      <c r="I264" s="173"/>
      <c r="J264" s="173"/>
      <c r="K264" s="174"/>
      <c r="L264" s="175"/>
      <c r="M264" s="176"/>
      <c r="N264" s="177"/>
      <c r="O264" s="143"/>
      <c r="P264" s="143"/>
      <c r="Q264" s="143"/>
      <c r="R264" s="143"/>
      <c r="S264" s="143"/>
      <c r="T264" s="144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45" t="s">
        <v>2435</v>
      </c>
      <c r="AT264" s="145" t="s">
        <v>159</v>
      </c>
      <c r="AU264" s="145" t="s">
        <v>73</v>
      </c>
      <c r="AY264" s="18" t="s">
        <v>141</v>
      </c>
      <c r="BE264" s="146">
        <f t="shared" si="24"/>
        <v>0</v>
      </c>
      <c r="BF264" s="146">
        <f t="shared" si="25"/>
        <v>0</v>
      </c>
      <c r="BG264" s="146">
        <f t="shared" si="26"/>
        <v>0</v>
      </c>
      <c r="BH264" s="146">
        <f t="shared" si="27"/>
        <v>0</v>
      </c>
      <c r="BI264" s="146">
        <f t="shared" si="28"/>
        <v>0</v>
      </c>
      <c r="BJ264" s="18" t="s">
        <v>73</v>
      </c>
      <c r="BK264" s="146">
        <f t="shared" si="29"/>
        <v>0</v>
      </c>
      <c r="BL264" s="18" t="s">
        <v>1655</v>
      </c>
      <c r="BM264" s="145" t="s">
        <v>2448</v>
      </c>
    </row>
    <row r="265" spans="1:65" s="2" customFormat="1" ht="21.75" customHeight="1" x14ac:dyDescent="0.2">
      <c r="A265" s="31"/>
      <c r="B265" s="133"/>
      <c r="C265" s="134" t="s">
        <v>2249</v>
      </c>
      <c r="D265" s="134" t="s">
        <v>143</v>
      </c>
      <c r="E265" s="135" t="s">
        <v>3126</v>
      </c>
      <c r="F265" s="136" t="s">
        <v>3127</v>
      </c>
      <c r="G265" s="137" t="s">
        <v>357</v>
      </c>
      <c r="H265" s="138">
        <v>300</v>
      </c>
      <c r="I265" s="139"/>
      <c r="J265" s="139"/>
      <c r="K265" s="140"/>
      <c r="L265" s="32"/>
      <c r="M265" s="141"/>
      <c r="N265" s="142"/>
      <c r="O265" s="143"/>
      <c r="P265" s="143"/>
      <c r="Q265" s="143"/>
      <c r="R265" s="143"/>
      <c r="S265" s="143"/>
      <c r="T265" s="144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45" t="s">
        <v>1655</v>
      </c>
      <c r="AT265" s="145" t="s">
        <v>143</v>
      </c>
      <c r="AU265" s="145" t="s">
        <v>73</v>
      </c>
      <c r="AY265" s="18" t="s">
        <v>141</v>
      </c>
      <c r="BE265" s="146">
        <f t="shared" si="24"/>
        <v>0</v>
      </c>
      <c r="BF265" s="146">
        <f t="shared" si="25"/>
        <v>0</v>
      </c>
      <c r="BG265" s="146">
        <f t="shared" si="26"/>
        <v>0</v>
      </c>
      <c r="BH265" s="146">
        <f t="shared" si="27"/>
        <v>0</v>
      </c>
      <c r="BI265" s="146">
        <f t="shared" si="28"/>
        <v>0</v>
      </c>
      <c r="BJ265" s="18" t="s">
        <v>73</v>
      </c>
      <c r="BK265" s="146">
        <f t="shared" si="29"/>
        <v>0</v>
      </c>
      <c r="BL265" s="18" t="s">
        <v>1655</v>
      </c>
      <c r="BM265" s="145" t="s">
        <v>2450</v>
      </c>
    </row>
    <row r="266" spans="1:65" s="2" customFormat="1" ht="16.5" customHeight="1" x14ac:dyDescent="0.2">
      <c r="A266" s="31"/>
      <c r="B266" s="133"/>
      <c r="C266" s="168" t="s">
        <v>2451</v>
      </c>
      <c r="D266" s="168" t="s">
        <v>159</v>
      </c>
      <c r="E266" s="169" t="s">
        <v>3128</v>
      </c>
      <c r="F266" s="170" t="s">
        <v>3129</v>
      </c>
      <c r="G266" s="171" t="s">
        <v>357</v>
      </c>
      <c r="H266" s="172">
        <v>300</v>
      </c>
      <c r="I266" s="173"/>
      <c r="J266" s="173"/>
      <c r="K266" s="174"/>
      <c r="L266" s="175"/>
      <c r="M266" s="176"/>
      <c r="N266" s="177"/>
      <c r="O266" s="143"/>
      <c r="P266" s="143"/>
      <c r="Q266" s="143"/>
      <c r="R266" s="143"/>
      <c r="S266" s="143"/>
      <c r="T266" s="144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45" t="s">
        <v>2435</v>
      </c>
      <c r="AT266" s="145" t="s">
        <v>159</v>
      </c>
      <c r="AU266" s="145" t="s">
        <v>73</v>
      </c>
      <c r="AY266" s="18" t="s">
        <v>141</v>
      </c>
      <c r="BE266" s="146">
        <f t="shared" si="24"/>
        <v>0</v>
      </c>
      <c r="BF266" s="146">
        <f t="shared" si="25"/>
        <v>0</v>
      </c>
      <c r="BG266" s="146">
        <f t="shared" si="26"/>
        <v>0</v>
      </c>
      <c r="BH266" s="146">
        <f t="shared" si="27"/>
        <v>0</v>
      </c>
      <c r="BI266" s="146">
        <f t="shared" si="28"/>
        <v>0</v>
      </c>
      <c r="BJ266" s="18" t="s">
        <v>73</v>
      </c>
      <c r="BK266" s="146">
        <f t="shared" si="29"/>
        <v>0</v>
      </c>
      <c r="BL266" s="18" t="s">
        <v>1655</v>
      </c>
      <c r="BM266" s="145" t="s">
        <v>2453</v>
      </c>
    </row>
    <row r="267" spans="1:65" s="2" customFormat="1" ht="16.5" customHeight="1" x14ac:dyDescent="0.2">
      <c r="A267" s="31"/>
      <c r="B267" s="133"/>
      <c r="C267" s="134" t="s">
        <v>2252</v>
      </c>
      <c r="D267" s="134" t="s">
        <v>143</v>
      </c>
      <c r="E267" s="135" t="s">
        <v>3130</v>
      </c>
      <c r="F267" s="136" t="s">
        <v>3131</v>
      </c>
      <c r="G267" s="137" t="s">
        <v>161</v>
      </c>
      <c r="H267" s="138">
        <v>1000</v>
      </c>
      <c r="I267" s="139"/>
      <c r="J267" s="139"/>
      <c r="K267" s="140"/>
      <c r="L267" s="32"/>
      <c r="M267" s="141"/>
      <c r="N267" s="142"/>
      <c r="O267" s="143"/>
      <c r="P267" s="143"/>
      <c r="Q267" s="143"/>
      <c r="R267" s="143"/>
      <c r="S267" s="143"/>
      <c r="T267" s="144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45" t="s">
        <v>1655</v>
      </c>
      <c r="AT267" s="145" t="s">
        <v>143</v>
      </c>
      <c r="AU267" s="145" t="s">
        <v>73</v>
      </c>
      <c r="AY267" s="18" t="s">
        <v>141</v>
      </c>
      <c r="BE267" s="146">
        <f t="shared" si="24"/>
        <v>0</v>
      </c>
      <c r="BF267" s="146">
        <f t="shared" si="25"/>
        <v>0</v>
      </c>
      <c r="BG267" s="146">
        <f t="shared" si="26"/>
        <v>0</v>
      </c>
      <c r="BH267" s="146">
        <f t="shared" si="27"/>
        <v>0</v>
      </c>
      <c r="BI267" s="146">
        <f t="shared" si="28"/>
        <v>0</v>
      </c>
      <c r="BJ267" s="18" t="s">
        <v>73</v>
      </c>
      <c r="BK267" s="146">
        <f t="shared" si="29"/>
        <v>0</v>
      </c>
      <c r="BL267" s="18" t="s">
        <v>1655</v>
      </c>
      <c r="BM267" s="145" t="s">
        <v>2455</v>
      </c>
    </row>
    <row r="268" spans="1:65" s="2" customFormat="1" ht="16.5" customHeight="1" x14ac:dyDescent="0.2">
      <c r="A268" s="31"/>
      <c r="B268" s="133"/>
      <c r="C268" s="168" t="s">
        <v>2456</v>
      </c>
      <c r="D268" s="168" t="s">
        <v>159</v>
      </c>
      <c r="E268" s="169" t="s">
        <v>3132</v>
      </c>
      <c r="F268" s="170" t="s">
        <v>3133</v>
      </c>
      <c r="G268" s="171" t="s">
        <v>161</v>
      </c>
      <c r="H268" s="172">
        <v>1000</v>
      </c>
      <c r="I268" s="173"/>
      <c r="J268" s="173"/>
      <c r="K268" s="174"/>
      <c r="L268" s="175"/>
      <c r="M268" s="176"/>
      <c r="N268" s="177"/>
      <c r="O268" s="143"/>
      <c r="P268" s="143"/>
      <c r="Q268" s="143"/>
      <c r="R268" s="143"/>
      <c r="S268" s="143"/>
      <c r="T268" s="144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45" t="s">
        <v>2435</v>
      </c>
      <c r="AT268" s="145" t="s">
        <v>159</v>
      </c>
      <c r="AU268" s="145" t="s">
        <v>73</v>
      </c>
      <c r="AY268" s="18" t="s">
        <v>141</v>
      </c>
      <c r="BE268" s="146">
        <f t="shared" si="24"/>
        <v>0</v>
      </c>
      <c r="BF268" s="146">
        <f t="shared" si="25"/>
        <v>0</v>
      </c>
      <c r="BG268" s="146">
        <f t="shared" si="26"/>
        <v>0</v>
      </c>
      <c r="BH268" s="146">
        <f t="shared" si="27"/>
        <v>0</v>
      </c>
      <c r="BI268" s="146">
        <f t="shared" si="28"/>
        <v>0</v>
      </c>
      <c r="BJ268" s="18" t="s">
        <v>73</v>
      </c>
      <c r="BK268" s="146">
        <f t="shared" si="29"/>
        <v>0</v>
      </c>
      <c r="BL268" s="18" t="s">
        <v>1655</v>
      </c>
      <c r="BM268" s="145" t="s">
        <v>2458</v>
      </c>
    </row>
    <row r="269" spans="1:65" s="2" customFormat="1" ht="16.5" customHeight="1" x14ac:dyDescent="0.2">
      <c r="A269" s="31"/>
      <c r="B269" s="133"/>
      <c r="C269" s="134" t="s">
        <v>2255</v>
      </c>
      <c r="D269" s="134" t="s">
        <v>143</v>
      </c>
      <c r="E269" s="135" t="s">
        <v>3134</v>
      </c>
      <c r="F269" s="136" t="s">
        <v>3135</v>
      </c>
      <c r="G269" s="137" t="s">
        <v>161</v>
      </c>
      <c r="H269" s="138">
        <v>2</v>
      </c>
      <c r="I269" s="139"/>
      <c r="J269" s="139"/>
      <c r="K269" s="140"/>
      <c r="L269" s="32"/>
      <c r="M269" s="141"/>
      <c r="N269" s="142"/>
      <c r="O269" s="143"/>
      <c r="P269" s="143"/>
      <c r="Q269" s="143"/>
      <c r="R269" s="143"/>
      <c r="S269" s="143"/>
      <c r="T269" s="144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45" t="s">
        <v>1655</v>
      </c>
      <c r="AT269" s="145" t="s">
        <v>143</v>
      </c>
      <c r="AU269" s="145" t="s">
        <v>73</v>
      </c>
      <c r="AY269" s="18" t="s">
        <v>141</v>
      </c>
      <c r="BE269" s="146">
        <f t="shared" si="24"/>
        <v>0</v>
      </c>
      <c r="BF269" s="146">
        <f t="shared" si="25"/>
        <v>0</v>
      </c>
      <c r="BG269" s="146">
        <f t="shared" si="26"/>
        <v>0</v>
      </c>
      <c r="BH269" s="146">
        <f t="shared" si="27"/>
        <v>0</v>
      </c>
      <c r="BI269" s="146">
        <f t="shared" si="28"/>
        <v>0</v>
      </c>
      <c r="BJ269" s="18" t="s">
        <v>73</v>
      </c>
      <c r="BK269" s="146">
        <f t="shared" si="29"/>
        <v>0</v>
      </c>
      <c r="BL269" s="18" t="s">
        <v>1655</v>
      </c>
      <c r="BM269" s="145" t="s">
        <v>2461</v>
      </c>
    </row>
    <row r="270" spans="1:65" s="2" customFormat="1" ht="16.5" customHeight="1" x14ac:dyDescent="0.2">
      <c r="A270" s="31"/>
      <c r="B270" s="133"/>
      <c r="C270" s="168" t="s">
        <v>2462</v>
      </c>
      <c r="D270" s="168" t="s">
        <v>159</v>
      </c>
      <c r="E270" s="169" t="s">
        <v>3136</v>
      </c>
      <c r="F270" s="170" t="s">
        <v>3137</v>
      </c>
      <c r="G270" s="171" t="s">
        <v>161</v>
      </c>
      <c r="H270" s="172">
        <v>2</v>
      </c>
      <c r="I270" s="173"/>
      <c r="J270" s="173"/>
      <c r="K270" s="174"/>
      <c r="L270" s="175"/>
      <c r="M270" s="176"/>
      <c r="N270" s="177"/>
      <c r="O270" s="143"/>
      <c r="P270" s="143"/>
      <c r="Q270" s="143"/>
      <c r="R270" s="143"/>
      <c r="S270" s="143"/>
      <c r="T270" s="144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45" t="s">
        <v>2435</v>
      </c>
      <c r="AT270" s="145" t="s">
        <v>159</v>
      </c>
      <c r="AU270" s="145" t="s">
        <v>73</v>
      </c>
      <c r="AY270" s="18" t="s">
        <v>141</v>
      </c>
      <c r="BE270" s="146">
        <f t="shared" si="24"/>
        <v>0</v>
      </c>
      <c r="BF270" s="146">
        <f t="shared" si="25"/>
        <v>0</v>
      </c>
      <c r="BG270" s="146">
        <f t="shared" si="26"/>
        <v>0</v>
      </c>
      <c r="BH270" s="146">
        <f t="shared" si="27"/>
        <v>0</v>
      </c>
      <c r="BI270" s="146">
        <f t="shared" si="28"/>
        <v>0</v>
      </c>
      <c r="BJ270" s="18" t="s">
        <v>73</v>
      </c>
      <c r="BK270" s="146">
        <f t="shared" si="29"/>
        <v>0</v>
      </c>
      <c r="BL270" s="18" t="s">
        <v>1655</v>
      </c>
      <c r="BM270" s="145" t="s">
        <v>2464</v>
      </c>
    </row>
    <row r="271" spans="1:65" s="2" customFormat="1" ht="16.5" customHeight="1" x14ac:dyDescent="0.2">
      <c r="A271" s="31"/>
      <c r="B271" s="133"/>
      <c r="C271" s="134" t="s">
        <v>2258</v>
      </c>
      <c r="D271" s="134" t="s">
        <v>143</v>
      </c>
      <c r="E271" s="135" t="s">
        <v>3138</v>
      </c>
      <c r="F271" s="136" t="s">
        <v>3139</v>
      </c>
      <c r="G271" s="137" t="s">
        <v>161</v>
      </c>
      <c r="H271" s="138">
        <v>33</v>
      </c>
      <c r="I271" s="139"/>
      <c r="J271" s="139"/>
      <c r="K271" s="140"/>
      <c r="L271" s="32"/>
      <c r="M271" s="141"/>
      <c r="N271" s="142"/>
      <c r="O271" s="143"/>
      <c r="P271" s="143"/>
      <c r="Q271" s="143"/>
      <c r="R271" s="143"/>
      <c r="S271" s="143"/>
      <c r="T271" s="144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45" t="s">
        <v>1655</v>
      </c>
      <c r="AT271" s="145" t="s">
        <v>143</v>
      </c>
      <c r="AU271" s="145" t="s">
        <v>73</v>
      </c>
      <c r="AY271" s="18" t="s">
        <v>141</v>
      </c>
      <c r="BE271" s="146">
        <f t="shared" si="24"/>
        <v>0</v>
      </c>
      <c r="BF271" s="146">
        <f t="shared" si="25"/>
        <v>0</v>
      </c>
      <c r="BG271" s="146">
        <f t="shared" si="26"/>
        <v>0</v>
      </c>
      <c r="BH271" s="146">
        <f t="shared" si="27"/>
        <v>0</v>
      </c>
      <c r="BI271" s="146">
        <f t="shared" si="28"/>
        <v>0</v>
      </c>
      <c r="BJ271" s="18" t="s">
        <v>73</v>
      </c>
      <c r="BK271" s="146">
        <f t="shared" si="29"/>
        <v>0</v>
      </c>
      <c r="BL271" s="18" t="s">
        <v>1655</v>
      </c>
      <c r="BM271" s="145" t="s">
        <v>2466</v>
      </c>
    </row>
    <row r="272" spans="1:65" s="2" customFormat="1" ht="21.75" customHeight="1" x14ac:dyDescent="0.2">
      <c r="A272" s="31"/>
      <c r="B272" s="133"/>
      <c r="C272" s="168" t="s">
        <v>2467</v>
      </c>
      <c r="D272" s="168" t="s">
        <v>159</v>
      </c>
      <c r="E272" s="169" t="s">
        <v>3140</v>
      </c>
      <c r="F272" s="170" t="s">
        <v>3433</v>
      </c>
      <c r="G272" s="171" t="s">
        <v>161</v>
      </c>
      <c r="H272" s="172">
        <v>33</v>
      </c>
      <c r="I272" s="173"/>
      <c r="J272" s="173"/>
      <c r="K272" s="174"/>
      <c r="L272" s="175"/>
      <c r="M272" s="176"/>
      <c r="N272" s="177"/>
      <c r="O272" s="143"/>
      <c r="P272" s="143"/>
      <c r="Q272" s="143"/>
      <c r="R272" s="143"/>
      <c r="S272" s="143"/>
      <c r="T272" s="144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45" t="s">
        <v>2435</v>
      </c>
      <c r="AT272" s="145" t="s">
        <v>159</v>
      </c>
      <c r="AU272" s="145" t="s">
        <v>73</v>
      </c>
      <c r="AY272" s="18" t="s">
        <v>141</v>
      </c>
      <c r="BE272" s="146">
        <f t="shared" si="24"/>
        <v>0</v>
      </c>
      <c r="BF272" s="146">
        <f t="shared" si="25"/>
        <v>0</v>
      </c>
      <c r="BG272" s="146">
        <f t="shared" si="26"/>
        <v>0</v>
      </c>
      <c r="BH272" s="146">
        <f t="shared" si="27"/>
        <v>0</v>
      </c>
      <c r="BI272" s="146">
        <f t="shared" si="28"/>
        <v>0</v>
      </c>
      <c r="BJ272" s="18" t="s">
        <v>73</v>
      </c>
      <c r="BK272" s="146">
        <f t="shared" si="29"/>
        <v>0</v>
      </c>
      <c r="BL272" s="18" t="s">
        <v>1655</v>
      </c>
      <c r="BM272" s="145" t="s">
        <v>2469</v>
      </c>
    </row>
    <row r="273" spans="1:65" s="2" customFormat="1" ht="16.5" customHeight="1" x14ac:dyDescent="0.2">
      <c r="A273" s="31"/>
      <c r="B273" s="133"/>
      <c r="C273" s="134" t="s">
        <v>2261</v>
      </c>
      <c r="D273" s="134" t="s">
        <v>143</v>
      </c>
      <c r="E273" s="135" t="s">
        <v>3141</v>
      </c>
      <c r="F273" s="136" t="s">
        <v>3142</v>
      </c>
      <c r="G273" s="137" t="s">
        <v>161</v>
      </c>
      <c r="H273" s="138">
        <v>100</v>
      </c>
      <c r="I273" s="139"/>
      <c r="J273" s="139"/>
      <c r="K273" s="140"/>
      <c r="L273" s="32"/>
      <c r="M273" s="141"/>
      <c r="N273" s="142"/>
      <c r="O273" s="143"/>
      <c r="P273" s="143"/>
      <c r="Q273" s="143"/>
      <c r="R273" s="143"/>
      <c r="S273" s="143"/>
      <c r="T273" s="144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45" t="s">
        <v>1655</v>
      </c>
      <c r="AT273" s="145" t="s">
        <v>143</v>
      </c>
      <c r="AU273" s="145" t="s">
        <v>73</v>
      </c>
      <c r="AY273" s="18" t="s">
        <v>141</v>
      </c>
      <c r="BE273" s="146">
        <f t="shared" si="24"/>
        <v>0</v>
      </c>
      <c r="BF273" s="146">
        <f t="shared" si="25"/>
        <v>0</v>
      </c>
      <c r="BG273" s="146">
        <f t="shared" si="26"/>
        <v>0</v>
      </c>
      <c r="BH273" s="146">
        <f t="shared" si="27"/>
        <v>0</v>
      </c>
      <c r="BI273" s="146">
        <f t="shared" si="28"/>
        <v>0</v>
      </c>
      <c r="BJ273" s="18" t="s">
        <v>73</v>
      </c>
      <c r="BK273" s="146">
        <f t="shared" si="29"/>
        <v>0</v>
      </c>
      <c r="BL273" s="18" t="s">
        <v>1655</v>
      </c>
      <c r="BM273" s="145" t="s">
        <v>2471</v>
      </c>
    </row>
    <row r="274" spans="1:65" s="2" customFormat="1" ht="16.5" customHeight="1" x14ac:dyDescent="0.2">
      <c r="A274" s="31"/>
      <c r="B274" s="133"/>
      <c r="C274" s="168" t="s">
        <v>2472</v>
      </c>
      <c r="D274" s="168" t="s">
        <v>159</v>
      </c>
      <c r="E274" s="169" t="s">
        <v>3143</v>
      </c>
      <c r="F274" s="170" t="s">
        <v>3144</v>
      </c>
      <c r="G274" s="171" t="s">
        <v>161</v>
      </c>
      <c r="H274" s="172">
        <v>100</v>
      </c>
      <c r="I274" s="173"/>
      <c r="J274" s="173"/>
      <c r="K274" s="174"/>
      <c r="L274" s="175"/>
      <c r="M274" s="176"/>
      <c r="N274" s="177"/>
      <c r="O274" s="143"/>
      <c r="P274" s="143"/>
      <c r="Q274" s="143"/>
      <c r="R274" s="143"/>
      <c r="S274" s="143"/>
      <c r="T274" s="144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45" t="s">
        <v>2435</v>
      </c>
      <c r="AT274" s="145" t="s">
        <v>159</v>
      </c>
      <c r="AU274" s="145" t="s">
        <v>73</v>
      </c>
      <c r="AY274" s="18" t="s">
        <v>141</v>
      </c>
      <c r="BE274" s="146">
        <f t="shared" si="24"/>
        <v>0</v>
      </c>
      <c r="BF274" s="146">
        <f t="shared" si="25"/>
        <v>0</v>
      </c>
      <c r="BG274" s="146">
        <f t="shared" si="26"/>
        <v>0</v>
      </c>
      <c r="BH274" s="146">
        <f t="shared" si="27"/>
        <v>0</v>
      </c>
      <c r="BI274" s="146">
        <f t="shared" si="28"/>
        <v>0</v>
      </c>
      <c r="BJ274" s="18" t="s">
        <v>73</v>
      </c>
      <c r="BK274" s="146">
        <f t="shared" si="29"/>
        <v>0</v>
      </c>
      <c r="BL274" s="18" t="s">
        <v>1655</v>
      </c>
      <c r="BM274" s="145" t="s">
        <v>2474</v>
      </c>
    </row>
    <row r="275" spans="1:65" s="2" customFormat="1" ht="16.5" customHeight="1" x14ac:dyDescent="0.2">
      <c r="A275" s="31"/>
      <c r="B275" s="133"/>
      <c r="C275" s="168" t="s">
        <v>2264</v>
      </c>
      <c r="D275" s="168" t="s">
        <v>159</v>
      </c>
      <c r="E275" s="169" t="s">
        <v>3145</v>
      </c>
      <c r="F275" s="170" t="s">
        <v>3146</v>
      </c>
      <c r="G275" s="171" t="s">
        <v>161</v>
      </c>
      <c r="H275" s="172">
        <v>3800</v>
      </c>
      <c r="I275" s="173"/>
      <c r="J275" s="173"/>
      <c r="K275" s="174"/>
      <c r="L275" s="175"/>
      <c r="M275" s="176"/>
      <c r="N275" s="177"/>
      <c r="O275" s="143"/>
      <c r="P275" s="143"/>
      <c r="Q275" s="143"/>
      <c r="R275" s="143"/>
      <c r="S275" s="143"/>
      <c r="T275" s="144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45" t="s">
        <v>2435</v>
      </c>
      <c r="AT275" s="145" t="s">
        <v>159</v>
      </c>
      <c r="AU275" s="145" t="s">
        <v>73</v>
      </c>
      <c r="AY275" s="18" t="s">
        <v>141</v>
      </c>
      <c r="BE275" s="146">
        <f t="shared" si="24"/>
        <v>0</v>
      </c>
      <c r="BF275" s="146">
        <f t="shared" si="25"/>
        <v>0</v>
      </c>
      <c r="BG275" s="146">
        <f t="shared" si="26"/>
        <v>0</v>
      </c>
      <c r="BH275" s="146">
        <f t="shared" si="27"/>
        <v>0</v>
      </c>
      <c r="BI275" s="146">
        <f t="shared" si="28"/>
        <v>0</v>
      </c>
      <c r="BJ275" s="18" t="s">
        <v>73</v>
      </c>
      <c r="BK275" s="146">
        <f t="shared" si="29"/>
        <v>0</v>
      </c>
      <c r="BL275" s="18" t="s">
        <v>1655</v>
      </c>
      <c r="BM275" s="145" t="s">
        <v>3147</v>
      </c>
    </row>
    <row r="276" spans="1:65" s="12" customFormat="1" ht="25.9" customHeight="1" x14ac:dyDescent="0.2">
      <c r="B276" s="121"/>
      <c r="D276" s="122" t="s">
        <v>59</v>
      </c>
      <c r="E276" s="123" t="s">
        <v>2587</v>
      </c>
      <c r="F276" s="123" t="s">
        <v>2588</v>
      </c>
      <c r="J276" s="124"/>
      <c r="L276" s="121"/>
      <c r="M276" s="125"/>
      <c r="N276" s="126"/>
      <c r="O276" s="126"/>
      <c r="P276" s="127"/>
      <c r="Q276" s="126"/>
      <c r="R276" s="127"/>
      <c r="S276" s="126"/>
      <c r="T276" s="128"/>
      <c r="AR276" s="122" t="s">
        <v>146</v>
      </c>
      <c r="AT276" s="129" t="s">
        <v>59</v>
      </c>
      <c r="AU276" s="129" t="s">
        <v>60</v>
      </c>
      <c r="AY276" s="122" t="s">
        <v>141</v>
      </c>
      <c r="BK276" s="130">
        <f>SUM(BK277:BK284)</f>
        <v>0</v>
      </c>
    </row>
    <row r="277" spans="1:65" s="2" customFormat="1" ht="16.5" customHeight="1" x14ac:dyDescent="0.2">
      <c r="A277" s="31"/>
      <c r="B277" s="133"/>
      <c r="C277" s="134" t="s">
        <v>2478</v>
      </c>
      <c r="D277" s="134" t="s">
        <v>143</v>
      </c>
      <c r="E277" s="135" t="s">
        <v>3148</v>
      </c>
      <c r="F277" s="136" t="s">
        <v>3149</v>
      </c>
      <c r="G277" s="137" t="s">
        <v>161</v>
      </c>
      <c r="H277" s="138">
        <v>1</v>
      </c>
      <c r="I277" s="139"/>
      <c r="J277" s="139"/>
      <c r="K277" s="140"/>
      <c r="L277" s="32"/>
      <c r="M277" s="141"/>
      <c r="N277" s="142"/>
      <c r="O277" s="143"/>
      <c r="P277" s="143"/>
      <c r="Q277" s="143"/>
      <c r="R277" s="143"/>
      <c r="S277" s="143"/>
      <c r="T277" s="144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45" t="s">
        <v>2592</v>
      </c>
      <c r="AT277" s="145" t="s">
        <v>143</v>
      </c>
      <c r="AU277" s="145" t="s">
        <v>67</v>
      </c>
      <c r="AY277" s="18" t="s">
        <v>141</v>
      </c>
      <c r="BE277" s="146">
        <f t="shared" ref="BE277:BE284" si="30">IF(N277="základná",J277,0)</f>
        <v>0</v>
      </c>
      <c r="BF277" s="146">
        <f t="shared" ref="BF277:BF284" si="31">IF(N277="znížená",J277,0)</f>
        <v>0</v>
      </c>
      <c r="BG277" s="146">
        <f t="shared" ref="BG277:BG284" si="32">IF(N277="zákl. prenesená",J277,0)</f>
        <v>0</v>
      </c>
      <c r="BH277" s="146">
        <f t="shared" ref="BH277:BH284" si="33">IF(N277="zníž. prenesená",J277,0)</f>
        <v>0</v>
      </c>
      <c r="BI277" s="146">
        <f t="shared" ref="BI277:BI284" si="34">IF(N277="nulová",J277,0)</f>
        <v>0</v>
      </c>
      <c r="BJ277" s="18" t="s">
        <v>73</v>
      </c>
      <c r="BK277" s="146">
        <f t="shared" ref="BK277:BK284" si="35">ROUND(I277*H277,2)</f>
        <v>0</v>
      </c>
      <c r="BL277" s="18" t="s">
        <v>2592</v>
      </c>
      <c r="BM277" s="145" t="s">
        <v>3150</v>
      </c>
    </row>
    <row r="278" spans="1:65" s="2" customFormat="1" ht="16.5" customHeight="1" x14ac:dyDescent="0.2">
      <c r="A278" s="31"/>
      <c r="B278" s="133"/>
      <c r="C278" s="134" t="s">
        <v>2267</v>
      </c>
      <c r="D278" s="134" t="s">
        <v>143</v>
      </c>
      <c r="E278" s="135" t="s">
        <v>3151</v>
      </c>
      <c r="F278" s="136" t="s">
        <v>3152</v>
      </c>
      <c r="G278" s="137" t="s">
        <v>2591</v>
      </c>
      <c r="H278" s="138">
        <v>650</v>
      </c>
      <c r="I278" s="139"/>
      <c r="J278" s="139"/>
      <c r="K278" s="140"/>
      <c r="L278" s="32"/>
      <c r="M278" s="141"/>
      <c r="N278" s="142"/>
      <c r="O278" s="143"/>
      <c r="P278" s="143"/>
      <c r="Q278" s="143"/>
      <c r="R278" s="143"/>
      <c r="S278" s="143"/>
      <c r="T278" s="144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45" t="s">
        <v>2592</v>
      </c>
      <c r="AT278" s="145" t="s">
        <v>143</v>
      </c>
      <c r="AU278" s="145" t="s">
        <v>67</v>
      </c>
      <c r="AY278" s="18" t="s">
        <v>141</v>
      </c>
      <c r="BE278" s="146">
        <f t="shared" si="30"/>
        <v>0</v>
      </c>
      <c r="BF278" s="146">
        <f t="shared" si="31"/>
        <v>0</v>
      </c>
      <c r="BG278" s="146">
        <f t="shared" si="32"/>
        <v>0</v>
      </c>
      <c r="BH278" s="146">
        <f t="shared" si="33"/>
        <v>0</v>
      </c>
      <c r="BI278" s="146">
        <f t="shared" si="34"/>
        <v>0</v>
      </c>
      <c r="BJ278" s="18" t="s">
        <v>73</v>
      </c>
      <c r="BK278" s="146">
        <f t="shared" si="35"/>
        <v>0</v>
      </c>
      <c r="BL278" s="18" t="s">
        <v>2592</v>
      </c>
      <c r="BM278" s="145" t="s">
        <v>2487</v>
      </c>
    </row>
    <row r="279" spans="1:65" s="2" customFormat="1" ht="16.5" customHeight="1" x14ac:dyDescent="0.2">
      <c r="A279" s="31"/>
      <c r="B279" s="133"/>
      <c r="C279" s="134" t="s">
        <v>2483</v>
      </c>
      <c r="D279" s="134" t="s">
        <v>143</v>
      </c>
      <c r="E279" s="135" t="s">
        <v>3153</v>
      </c>
      <c r="F279" s="136" t="s">
        <v>3154</v>
      </c>
      <c r="G279" s="137" t="s">
        <v>2591</v>
      </c>
      <c r="H279" s="138">
        <v>100</v>
      </c>
      <c r="I279" s="139"/>
      <c r="J279" s="139"/>
      <c r="K279" s="140"/>
      <c r="L279" s="32"/>
      <c r="M279" s="141"/>
      <c r="N279" s="142"/>
      <c r="O279" s="143"/>
      <c r="P279" s="143"/>
      <c r="Q279" s="143"/>
      <c r="R279" s="143"/>
      <c r="S279" s="143"/>
      <c r="T279" s="144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45" t="s">
        <v>2592</v>
      </c>
      <c r="AT279" s="145" t="s">
        <v>143</v>
      </c>
      <c r="AU279" s="145" t="s">
        <v>67</v>
      </c>
      <c r="AY279" s="18" t="s">
        <v>141</v>
      </c>
      <c r="BE279" s="146">
        <f t="shared" si="30"/>
        <v>0</v>
      </c>
      <c r="BF279" s="146">
        <f t="shared" si="31"/>
        <v>0</v>
      </c>
      <c r="BG279" s="146">
        <f t="shared" si="32"/>
        <v>0</v>
      </c>
      <c r="BH279" s="146">
        <f t="shared" si="33"/>
        <v>0</v>
      </c>
      <c r="BI279" s="146">
        <f t="shared" si="34"/>
        <v>0</v>
      </c>
      <c r="BJ279" s="18" t="s">
        <v>73</v>
      </c>
      <c r="BK279" s="146">
        <f t="shared" si="35"/>
        <v>0</v>
      </c>
      <c r="BL279" s="18" t="s">
        <v>2592</v>
      </c>
      <c r="BM279" s="145" t="s">
        <v>2491</v>
      </c>
    </row>
    <row r="280" spans="1:65" s="2" customFormat="1" ht="16.5" customHeight="1" x14ac:dyDescent="0.2">
      <c r="A280" s="31"/>
      <c r="B280" s="133"/>
      <c r="C280" s="134" t="s">
        <v>2270</v>
      </c>
      <c r="D280" s="134" t="s">
        <v>143</v>
      </c>
      <c r="E280" s="135" t="s">
        <v>3155</v>
      </c>
      <c r="F280" s="136" t="s">
        <v>3156</v>
      </c>
      <c r="G280" s="137" t="s">
        <v>161</v>
      </c>
      <c r="H280" s="138">
        <v>1</v>
      </c>
      <c r="I280" s="139"/>
      <c r="J280" s="139"/>
      <c r="K280" s="140"/>
      <c r="L280" s="32"/>
      <c r="M280" s="141"/>
      <c r="N280" s="142"/>
      <c r="O280" s="143"/>
      <c r="P280" s="143"/>
      <c r="Q280" s="143"/>
      <c r="R280" s="143"/>
      <c r="S280" s="143"/>
      <c r="T280" s="144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45" t="s">
        <v>2592</v>
      </c>
      <c r="AT280" s="145" t="s">
        <v>143</v>
      </c>
      <c r="AU280" s="145" t="s">
        <v>67</v>
      </c>
      <c r="AY280" s="18" t="s">
        <v>141</v>
      </c>
      <c r="BE280" s="146">
        <f t="shared" si="30"/>
        <v>0</v>
      </c>
      <c r="BF280" s="146">
        <f t="shared" si="31"/>
        <v>0</v>
      </c>
      <c r="BG280" s="146">
        <f t="shared" si="32"/>
        <v>0</v>
      </c>
      <c r="BH280" s="146">
        <f t="shared" si="33"/>
        <v>0</v>
      </c>
      <c r="BI280" s="146">
        <f t="shared" si="34"/>
        <v>0</v>
      </c>
      <c r="BJ280" s="18" t="s">
        <v>73</v>
      </c>
      <c r="BK280" s="146">
        <f t="shared" si="35"/>
        <v>0</v>
      </c>
      <c r="BL280" s="18" t="s">
        <v>2592</v>
      </c>
      <c r="BM280" s="145" t="s">
        <v>2493</v>
      </c>
    </row>
    <row r="281" spans="1:65" s="2" customFormat="1" ht="16.5" customHeight="1" x14ac:dyDescent="0.2">
      <c r="A281" s="31"/>
      <c r="B281" s="133"/>
      <c r="C281" s="134" t="s">
        <v>2488</v>
      </c>
      <c r="D281" s="134" t="s">
        <v>143</v>
      </c>
      <c r="E281" s="135" t="s">
        <v>2900</v>
      </c>
      <c r="F281" s="136" t="s">
        <v>3157</v>
      </c>
      <c r="G281" s="137" t="s">
        <v>2591</v>
      </c>
      <c r="H281" s="138">
        <v>300</v>
      </c>
      <c r="I281" s="139"/>
      <c r="J281" s="139"/>
      <c r="K281" s="140"/>
      <c r="L281" s="32"/>
      <c r="M281" s="141"/>
      <c r="N281" s="142"/>
      <c r="O281" s="143"/>
      <c r="P281" s="143"/>
      <c r="Q281" s="143"/>
      <c r="R281" s="143"/>
      <c r="S281" s="143"/>
      <c r="T281" s="144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45" t="s">
        <v>2592</v>
      </c>
      <c r="AT281" s="145" t="s">
        <v>143</v>
      </c>
      <c r="AU281" s="145" t="s">
        <v>67</v>
      </c>
      <c r="AY281" s="18" t="s">
        <v>141</v>
      </c>
      <c r="BE281" s="146">
        <f t="shared" si="30"/>
        <v>0</v>
      </c>
      <c r="BF281" s="146">
        <f t="shared" si="31"/>
        <v>0</v>
      </c>
      <c r="BG281" s="146">
        <f t="shared" si="32"/>
        <v>0</v>
      </c>
      <c r="BH281" s="146">
        <f t="shared" si="33"/>
        <v>0</v>
      </c>
      <c r="BI281" s="146">
        <f t="shared" si="34"/>
        <v>0</v>
      </c>
      <c r="BJ281" s="18" t="s">
        <v>73</v>
      </c>
      <c r="BK281" s="146">
        <f t="shared" si="35"/>
        <v>0</v>
      </c>
      <c r="BL281" s="18" t="s">
        <v>2592</v>
      </c>
      <c r="BM281" s="145" t="s">
        <v>2496</v>
      </c>
    </row>
    <row r="282" spans="1:65" s="2" customFormat="1" ht="16.5" customHeight="1" x14ac:dyDescent="0.2">
      <c r="A282" s="31"/>
      <c r="B282" s="133"/>
      <c r="C282" s="134" t="s">
        <v>2273</v>
      </c>
      <c r="D282" s="134" t="s">
        <v>143</v>
      </c>
      <c r="E282" s="135" t="s">
        <v>3158</v>
      </c>
      <c r="F282" s="136" t="s">
        <v>3159</v>
      </c>
      <c r="G282" s="137" t="s">
        <v>161</v>
      </c>
      <c r="H282" s="138">
        <v>1</v>
      </c>
      <c r="I282" s="139"/>
      <c r="J282" s="139"/>
      <c r="K282" s="140"/>
      <c r="L282" s="32"/>
      <c r="M282" s="141"/>
      <c r="N282" s="142"/>
      <c r="O282" s="143"/>
      <c r="P282" s="143"/>
      <c r="Q282" s="143"/>
      <c r="R282" s="143"/>
      <c r="S282" s="143"/>
      <c r="T282" s="144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45" t="s">
        <v>2592</v>
      </c>
      <c r="AT282" s="145" t="s">
        <v>143</v>
      </c>
      <c r="AU282" s="145" t="s">
        <v>67</v>
      </c>
      <c r="AY282" s="18" t="s">
        <v>141</v>
      </c>
      <c r="BE282" s="146">
        <f t="shared" si="30"/>
        <v>0</v>
      </c>
      <c r="BF282" s="146">
        <f t="shared" si="31"/>
        <v>0</v>
      </c>
      <c r="BG282" s="146">
        <f t="shared" si="32"/>
        <v>0</v>
      </c>
      <c r="BH282" s="146">
        <f t="shared" si="33"/>
        <v>0</v>
      </c>
      <c r="BI282" s="146">
        <f t="shared" si="34"/>
        <v>0</v>
      </c>
      <c r="BJ282" s="18" t="s">
        <v>73</v>
      </c>
      <c r="BK282" s="146">
        <f t="shared" si="35"/>
        <v>0</v>
      </c>
      <c r="BL282" s="18" t="s">
        <v>2592</v>
      </c>
      <c r="BM282" s="145" t="s">
        <v>2499</v>
      </c>
    </row>
    <row r="283" spans="1:65" s="2" customFormat="1" ht="16.5" customHeight="1" x14ac:dyDescent="0.2">
      <c r="A283" s="31"/>
      <c r="B283" s="133"/>
      <c r="C283" s="134" t="s">
        <v>2494</v>
      </c>
      <c r="D283" s="134" t="s">
        <v>143</v>
      </c>
      <c r="E283" s="135" t="s">
        <v>3160</v>
      </c>
      <c r="F283" s="136" t="s">
        <v>3161</v>
      </c>
      <c r="G283" s="137" t="s">
        <v>161</v>
      </c>
      <c r="H283" s="138">
        <v>1</v>
      </c>
      <c r="I283" s="139"/>
      <c r="J283" s="139"/>
      <c r="K283" s="140"/>
      <c r="L283" s="32"/>
      <c r="M283" s="141"/>
      <c r="N283" s="142"/>
      <c r="O283" s="143"/>
      <c r="P283" s="143"/>
      <c r="Q283" s="143"/>
      <c r="R283" s="143"/>
      <c r="S283" s="143"/>
      <c r="T283" s="144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45" t="s">
        <v>2592</v>
      </c>
      <c r="AT283" s="145" t="s">
        <v>143</v>
      </c>
      <c r="AU283" s="145" t="s">
        <v>67</v>
      </c>
      <c r="AY283" s="18" t="s">
        <v>141</v>
      </c>
      <c r="BE283" s="146">
        <f t="shared" si="30"/>
        <v>0</v>
      </c>
      <c r="BF283" s="146">
        <f t="shared" si="31"/>
        <v>0</v>
      </c>
      <c r="BG283" s="146">
        <f t="shared" si="32"/>
        <v>0</v>
      </c>
      <c r="BH283" s="146">
        <f t="shared" si="33"/>
        <v>0</v>
      </c>
      <c r="BI283" s="146">
        <f t="shared" si="34"/>
        <v>0</v>
      </c>
      <c r="BJ283" s="18" t="s">
        <v>73</v>
      </c>
      <c r="BK283" s="146">
        <f t="shared" si="35"/>
        <v>0</v>
      </c>
      <c r="BL283" s="18" t="s">
        <v>2592</v>
      </c>
      <c r="BM283" s="145" t="s">
        <v>2502</v>
      </c>
    </row>
    <row r="284" spans="1:65" s="2" customFormat="1" ht="16.5" customHeight="1" x14ac:dyDescent="0.2">
      <c r="A284" s="31"/>
      <c r="B284" s="133"/>
      <c r="C284" s="134" t="s">
        <v>2276</v>
      </c>
      <c r="D284" s="134" t="s">
        <v>143</v>
      </c>
      <c r="E284" s="135" t="s">
        <v>3162</v>
      </c>
      <c r="F284" s="136" t="s">
        <v>3163</v>
      </c>
      <c r="G284" s="137" t="s">
        <v>161</v>
      </c>
      <c r="H284" s="138">
        <v>1</v>
      </c>
      <c r="I284" s="139"/>
      <c r="J284" s="139"/>
      <c r="K284" s="140"/>
      <c r="L284" s="32"/>
      <c r="M284" s="185"/>
      <c r="N284" s="186"/>
      <c r="O284" s="187"/>
      <c r="P284" s="187"/>
      <c r="Q284" s="187"/>
      <c r="R284" s="187"/>
      <c r="S284" s="187"/>
      <c r="T284" s="188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45" t="s">
        <v>2592</v>
      </c>
      <c r="AT284" s="145" t="s">
        <v>143</v>
      </c>
      <c r="AU284" s="145" t="s">
        <v>67</v>
      </c>
      <c r="AY284" s="18" t="s">
        <v>141</v>
      </c>
      <c r="BE284" s="146">
        <f t="shared" si="30"/>
        <v>0</v>
      </c>
      <c r="BF284" s="146">
        <f t="shared" si="31"/>
        <v>0</v>
      </c>
      <c r="BG284" s="146">
        <f t="shared" si="32"/>
        <v>0</v>
      </c>
      <c r="BH284" s="146">
        <f t="shared" si="33"/>
        <v>0</v>
      </c>
      <c r="BI284" s="146">
        <f t="shared" si="34"/>
        <v>0</v>
      </c>
      <c r="BJ284" s="18" t="s">
        <v>73</v>
      </c>
      <c r="BK284" s="146">
        <f t="shared" si="35"/>
        <v>0</v>
      </c>
      <c r="BL284" s="18" t="s">
        <v>2592</v>
      </c>
      <c r="BM284" s="145" t="s">
        <v>2504</v>
      </c>
    </row>
    <row r="285" spans="1:65" s="2" customFormat="1" ht="6.95" customHeight="1" x14ac:dyDescent="0.2">
      <c r="A285" s="31"/>
      <c r="B285" s="46"/>
      <c r="C285" s="47"/>
      <c r="D285" s="47"/>
      <c r="E285" s="47"/>
      <c r="F285" s="47"/>
      <c r="G285" s="47"/>
      <c r="H285" s="47"/>
      <c r="I285" s="47"/>
      <c r="J285" s="47"/>
      <c r="K285" s="47"/>
      <c r="L285" s="32"/>
      <c r="M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</row>
  </sheetData>
  <autoFilter ref="C130:K284" xr:uid="{00000000-0009-0000-0000-000009000000}"/>
  <mergeCells count="14">
    <mergeCell ref="E121:H121"/>
    <mergeCell ref="E119:H119"/>
    <mergeCell ref="E123:H123"/>
    <mergeCell ref="L2:V2"/>
    <mergeCell ref="E85:H85"/>
    <mergeCell ref="E89:H89"/>
    <mergeCell ref="E87:H87"/>
    <mergeCell ref="E91:H91"/>
    <mergeCell ref="E117:H117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M197"/>
  <sheetViews>
    <sheetView showGridLines="0" workbookViewId="0">
      <selection activeCell="L1" sqref="L1:V1048576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104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3164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/>
      <c r="F22" s="31"/>
      <c r="G22" s="31"/>
      <c r="H22" s="31"/>
      <c r="I22" s="26" t="s">
        <v>23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ROUND((SUM(BG110:BG111) + SUM(BG135:BG196)),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ROUND((SUM(BH110:BH111) + SUM(BH135:BH196)),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ROUND((SUM(BI110:BI111) + SUM(BI135:BI196)),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D7 - Uzemňovacia a bleskozvodová sústava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 x14ac:dyDescent="0.2">
      <c r="A96" s="31"/>
      <c r="B96" s="32"/>
      <c r="C96" s="26" t="s">
        <v>24</v>
      </c>
      <c r="D96" s="31"/>
      <c r="E96" s="31"/>
      <c r="F96" s="24" t="str">
        <f>IF(E22="","",E22)</f>
        <v/>
      </c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2101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3165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2103</v>
      </c>
      <c r="E103" s="106"/>
      <c r="F103" s="106"/>
      <c r="G103" s="106"/>
      <c r="H103" s="106"/>
      <c r="I103" s="106"/>
      <c r="J103" s="107"/>
      <c r="L103" s="104"/>
    </row>
    <row r="104" spans="1:47" s="9" customFormat="1" ht="24.95" customHeight="1" x14ac:dyDescent="0.2">
      <c r="B104" s="100"/>
      <c r="D104" s="101" t="s">
        <v>2904</v>
      </c>
      <c r="E104" s="102"/>
      <c r="F104" s="102"/>
      <c r="G104" s="102"/>
      <c r="H104" s="102"/>
      <c r="I104" s="102"/>
      <c r="J104" s="103"/>
      <c r="L104" s="100"/>
    </row>
    <row r="105" spans="1:47" s="10" customFormat="1" ht="19.899999999999999" customHeight="1" x14ac:dyDescent="0.2">
      <c r="B105" s="104"/>
      <c r="D105" s="105" t="s">
        <v>2905</v>
      </c>
      <c r="E105" s="106"/>
      <c r="F105" s="106"/>
      <c r="G105" s="106"/>
      <c r="H105" s="106"/>
      <c r="I105" s="106"/>
      <c r="J105" s="107"/>
      <c r="L105" s="104"/>
    </row>
    <row r="106" spans="1:47" s="10" customFormat="1" ht="19.899999999999999" customHeight="1" x14ac:dyDescent="0.2">
      <c r="B106" s="104"/>
      <c r="D106" s="105" t="s">
        <v>3166</v>
      </c>
      <c r="E106" s="106"/>
      <c r="F106" s="106"/>
      <c r="G106" s="106"/>
      <c r="H106" s="106"/>
      <c r="I106" s="106"/>
      <c r="J106" s="107"/>
      <c r="L106" s="104"/>
    </row>
    <row r="107" spans="1:47" s="9" customFormat="1" ht="24.95" customHeight="1" x14ac:dyDescent="0.2">
      <c r="B107" s="100"/>
      <c r="D107" s="101" t="s">
        <v>2115</v>
      </c>
      <c r="E107" s="102"/>
      <c r="F107" s="102"/>
      <c r="G107" s="102"/>
      <c r="H107" s="102"/>
      <c r="I107" s="102"/>
      <c r="J107" s="103"/>
      <c r="L107" s="100"/>
    </row>
    <row r="108" spans="1:47" s="2" customFormat="1" ht="21.75" customHeight="1" x14ac:dyDescent="0.2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6.95" customHeight="1" x14ac:dyDescent="0.2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9.25" customHeight="1" x14ac:dyDescent="0.2">
      <c r="A110" s="31"/>
      <c r="B110" s="32"/>
      <c r="C110" s="99" t="s">
        <v>132</v>
      </c>
      <c r="D110" s="31"/>
      <c r="E110" s="31"/>
      <c r="F110" s="31"/>
      <c r="G110" s="31"/>
      <c r="H110" s="31"/>
      <c r="I110" s="31"/>
      <c r="J110" s="108"/>
      <c r="K110" s="31"/>
      <c r="L110" s="41"/>
      <c r="N110" s="109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18" customHeight="1" x14ac:dyDescent="0.2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9.25" customHeight="1" x14ac:dyDescent="0.2">
      <c r="A112" s="31"/>
      <c r="B112" s="32"/>
      <c r="C112" s="78" t="s">
        <v>109</v>
      </c>
      <c r="D112" s="79"/>
      <c r="E112" s="79"/>
      <c r="F112" s="79"/>
      <c r="G112" s="79"/>
      <c r="H112" s="79"/>
      <c r="I112" s="79"/>
      <c r="J112" s="80"/>
      <c r="K112" s="79"/>
      <c r="L112" s="4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6.95" customHeight="1" x14ac:dyDescent="0.2">
      <c r="A113" s="31"/>
      <c r="B113" s="46"/>
      <c r="C113" s="47"/>
      <c r="D113" s="47"/>
      <c r="E113" s="47"/>
      <c r="F113" s="47"/>
      <c r="G113" s="47"/>
      <c r="H113" s="47"/>
      <c r="I113" s="47"/>
      <c r="J113" s="47"/>
      <c r="K113" s="47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7" spans="1:31" s="2" customFormat="1" ht="6.95" customHeight="1" x14ac:dyDescent="0.2">
      <c r="A117" s="31"/>
      <c r="B117" s="48"/>
      <c r="C117" s="49"/>
      <c r="D117" s="49"/>
      <c r="E117" s="49"/>
      <c r="F117" s="49"/>
      <c r="G117" s="49"/>
      <c r="H117" s="49"/>
      <c r="I117" s="49"/>
      <c r="J117" s="49"/>
      <c r="K117" s="49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4.95" customHeight="1" x14ac:dyDescent="0.2">
      <c r="A118" s="31"/>
      <c r="B118" s="32"/>
      <c r="C118" s="22" t="s">
        <v>133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6.95" customHeight="1" x14ac:dyDescent="0.2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12" customHeight="1" x14ac:dyDescent="0.2">
      <c r="A120" s="31"/>
      <c r="B120" s="32"/>
      <c r="C120" s="26" t="s">
        <v>10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16.5" customHeight="1" x14ac:dyDescent="0.2">
      <c r="A121" s="31"/>
      <c r="B121" s="32"/>
      <c r="C121" s="31"/>
      <c r="D121" s="31"/>
      <c r="E121" s="292" t="str">
        <f>E7</f>
        <v>Dunajská Streda OR PZ,  rekonštrukcia a modernizácia objektu</v>
      </c>
      <c r="F121" s="293"/>
      <c r="G121" s="293"/>
      <c r="H121" s="293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1" customFormat="1" ht="12" customHeight="1" x14ac:dyDescent="0.2">
      <c r="B122" s="21"/>
      <c r="C122" s="26" t="s">
        <v>111</v>
      </c>
      <c r="L122" s="21"/>
    </row>
    <row r="123" spans="1:31" s="1" customFormat="1" ht="16.5" customHeight="1" x14ac:dyDescent="0.2">
      <c r="B123" s="21"/>
      <c r="E123" s="292" t="s">
        <v>112</v>
      </c>
      <c r="F123" s="275"/>
      <c r="G123" s="275"/>
      <c r="H123" s="275"/>
      <c r="L123" s="21"/>
    </row>
    <row r="124" spans="1:31" s="1" customFormat="1" ht="12" customHeight="1" x14ac:dyDescent="0.2">
      <c r="B124" s="21"/>
      <c r="C124" s="26" t="s">
        <v>113</v>
      </c>
      <c r="L124" s="21"/>
    </row>
    <row r="125" spans="1:31" s="2" customFormat="1" ht="16.5" customHeight="1" x14ac:dyDescent="0.2">
      <c r="A125" s="31"/>
      <c r="B125" s="32"/>
      <c r="C125" s="31"/>
      <c r="D125" s="31"/>
      <c r="E125" s="295" t="s">
        <v>1245</v>
      </c>
      <c r="F125" s="291"/>
      <c r="G125" s="291"/>
      <c r="H125" s="29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 x14ac:dyDescent="0.2">
      <c r="A126" s="31"/>
      <c r="B126" s="32"/>
      <c r="C126" s="26" t="s">
        <v>1246</v>
      </c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6.5" customHeight="1" x14ac:dyDescent="0.2">
      <c r="A127" s="31"/>
      <c r="B127" s="32"/>
      <c r="C127" s="31"/>
      <c r="D127" s="31"/>
      <c r="E127" s="283" t="str">
        <f>E13</f>
        <v>D7 - Uzemňovacia a bleskozvodová sústava</v>
      </c>
      <c r="F127" s="291"/>
      <c r="G127" s="291"/>
      <c r="H127" s="29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6.95" customHeight="1" x14ac:dyDescent="0.2">
      <c r="A128" s="31"/>
      <c r="B128" s="32"/>
      <c r="C128" s="31"/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2" customHeight="1" x14ac:dyDescent="0.2">
      <c r="A129" s="31"/>
      <c r="B129" s="32"/>
      <c r="C129" s="26" t="s">
        <v>16</v>
      </c>
      <c r="D129" s="31"/>
      <c r="E129" s="31"/>
      <c r="F129" s="24" t="str">
        <f>F16</f>
        <v>Dunajská Streda, Muzejná 231/6,  parc.č. 2421/8; 1</v>
      </c>
      <c r="G129" s="31"/>
      <c r="H129" s="31"/>
      <c r="I129" s="26" t="s">
        <v>18</v>
      </c>
      <c r="J129" s="54" t="str">
        <f>IF(J16="","",J16)</f>
        <v/>
      </c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 x14ac:dyDescent="0.2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40.15" customHeight="1" x14ac:dyDescent="0.2">
      <c r="A131" s="31"/>
      <c r="B131" s="32"/>
      <c r="C131" s="26" t="s">
        <v>19</v>
      </c>
      <c r="D131" s="31"/>
      <c r="E131" s="31"/>
      <c r="F131" s="24" t="str">
        <f>E19</f>
        <v>Ministerstvo vnútra SR, Pribinova 2,  Bratislava</v>
      </c>
      <c r="G131" s="31"/>
      <c r="H131" s="31"/>
      <c r="I131" s="26" t="s">
        <v>26</v>
      </c>
      <c r="J131" s="27"/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25.7" customHeight="1" x14ac:dyDescent="0.2">
      <c r="A132" s="31"/>
      <c r="B132" s="32"/>
      <c r="C132" s="26" t="s">
        <v>24</v>
      </c>
      <c r="D132" s="31"/>
      <c r="E132" s="31"/>
      <c r="F132" s="24" t="str">
        <f>IF(E22="","",E22)</f>
        <v/>
      </c>
      <c r="G132" s="31"/>
      <c r="H132" s="31"/>
      <c r="I132" s="26" t="s">
        <v>28</v>
      </c>
      <c r="J132" s="27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10.35" customHeight="1" x14ac:dyDescent="0.2">
      <c r="A133" s="31"/>
      <c r="B133" s="32"/>
      <c r="C133" s="31"/>
      <c r="D133" s="31"/>
      <c r="E133" s="31"/>
      <c r="F133" s="31"/>
      <c r="G133" s="31"/>
      <c r="H133" s="3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11" customFormat="1" ht="29.25" customHeight="1" x14ac:dyDescent="0.2">
      <c r="A134" s="110"/>
      <c r="B134" s="111"/>
      <c r="C134" s="112" t="s">
        <v>134</v>
      </c>
      <c r="D134" s="113" t="s">
        <v>57</v>
      </c>
      <c r="E134" s="113" t="s">
        <v>53</v>
      </c>
      <c r="F134" s="113" t="s">
        <v>54</v>
      </c>
      <c r="G134" s="113" t="s">
        <v>135</v>
      </c>
      <c r="H134" s="113" t="s">
        <v>136</v>
      </c>
      <c r="I134" s="113" t="s">
        <v>137</v>
      </c>
      <c r="J134" s="114" t="s">
        <v>119</v>
      </c>
      <c r="K134" s="115" t="s">
        <v>138</v>
      </c>
      <c r="L134" s="116"/>
      <c r="M134" s="58"/>
      <c r="N134" s="59"/>
      <c r="O134" s="59"/>
      <c r="P134" s="59"/>
      <c r="Q134" s="59"/>
      <c r="R134" s="59"/>
      <c r="S134" s="59"/>
      <c r="T134" s="60"/>
      <c r="U134" s="110"/>
      <c r="V134" s="110"/>
      <c r="W134" s="110"/>
      <c r="X134" s="110"/>
      <c r="Y134" s="110"/>
      <c r="Z134" s="110"/>
      <c r="AA134" s="110"/>
      <c r="AB134" s="110"/>
      <c r="AC134" s="110"/>
      <c r="AD134" s="110"/>
      <c r="AE134" s="110"/>
    </row>
    <row r="135" spans="1:65" s="2" customFormat="1" ht="22.9" customHeight="1" x14ac:dyDescent="0.25">
      <c r="A135" s="31"/>
      <c r="B135" s="32"/>
      <c r="C135" s="64" t="s">
        <v>115</v>
      </c>
      <c r="D135" s="31"/>
      <c r="E135" s="31"/>
      <c r="F135" s="31"/>
      <c r="G135" s="31"/>
      <c r="H135" s="31"/>
      <c r="I135" s="31"/>
      <c r="J135" s="117"/>
      <c r="K135" s="31"/>
      <c r="L135" s="32"/>
      <c r="M135" s="61"/>
      <c r="N135" s="55"/>
      <c r="O135" s="62"/>
      <c r="P135" s="118"/>
      <c r="Q135" s="62"/>
      <c r="R135" s="118"/>
      <c r="S135" s="62"/>
      <c r="T135" s="119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T135" s="18" t="s">
        <v>59</v>
      </c>
      <c r="AU135" s="18" t="s">
        <v>121</v>
      </c>
      <c r="BK135" s="120">
        <f>BK136+BK142+BK192</f>
        <v>0</v>
      </c>
    </row>
    <row r="136" spans="1:65" s="12" customFormat="1" ht="25.9" customHeight="1" x14ac:dyDescent="0.2">
      <c r="B136" s="121"/>
      <c r="D136" s="122" t="s">
        <v>59</v>
      </c>
      <c r="E136" s="123" t="s">
        <v>139</v>
      </c>
      <c r="F136" s="123" t="s">
        <v>2116</v>
      </c>
      <c r="J136" s="124"/>
      <c r="L136" s="121"/>
      <c r="M136" s="125"/>
      <c r="N136" s="126"/>
      <c r="O136" s="126"/>
      <c r="P136" s="127"/>
      <c r="Q136" s="126"/>
      <c r="R136" s="127"/>
      <c r="S136" s="126"/>
      <c r="T136" s="128"/>
      <c r="AR136" s="122" t="s">
        <v>67</v>
      </c>
      <c r="AT136" s="129" t="s">
        <v>59</v>
      </c>
      <c r="AU136" s="129" t="s">
        <v>60</v>
      </c>
      <c r="AY136" s="122" t="s">
        <v>141</v>
      </c>
      <c r="BK136" s="130">
        <f>BK137+BK139</f>
        <v>0</v>
      </c>
    </row>
    <row r="137" spans="1:65" s="12" customFormat="1" ht="22.9" customHeight="1" x14ac:dyDescent="0.2">
      <c r="B137" s="121"/>
      <c r="D137" s="122" t="s">
        <v>59</v>
      </c>
      <c r="E137" s="131" t="s">
        <v>73</v>
      </c>
      <c r="F137" s="131" t="s">
        <v>3167</v>
      </c>
      <c r="J137" s="132"/>
      <c r="L137" s="121"/>
      <c r="M137" s="125"/>
      <c r="N137" s="126"/>
      <c r="O137" s="126"/>
      <c r="P137" s="127"/>
      <c r="Q137" s="126"/>
      <c r="R137" s="127"/>
      <c r="S137" s="126"/>
      <c r="T137" s="128"/>
      <c r="AR137" s="122" t="s">
        <v>67</v>
      </c>
      <c r="AT137" s="129" t="s">
        <v>59</v>
      </c>
      <c r="AU137" s="129" t="s">
        <v>67</v>
      </c>
      <c r="AY137" s="122" t="s">
        <v>141</v>
      </c>
      <c r="BK137" s="130">
        <f>BK138</f>
        <v>0</v>
      </c>
    </row>
    <row r="138" spans="1:65" s="2" customFormat="1" ht="16.5" customHeight="1" x14ac:dyDescent="0.2">
      <c r="A138" s="31"/>
      <c r="B138" s="133"/>
      <c r="C138" s="134" t="s">
        <v>67</v>
      </c>
      <c r="D138" s="134" t="s">
        <v>143</v>
      </c>
      <c r="E138" s="135" t="s">
        <v>3168</v>
      </c>
      <c r="F138" s="136" t="s">
        <v>3169</v>
      </c>
      <c r="G138" s="137" t="s">
        <v>555</v>
      </c>
      <c r="H138" s="138">
        <v>45</v>
      </c>
      <c r="I138" s="139"/>
      <c r="J138" s="139"/>
      <c r="K138" s="140"/>
      <c r="L138" s="32"/>
      <c r="M138" s="141"/>
      <c r="N138" s="142"/>
      <c r="O138" s="143"/>
      <c r="P138" s="143"/>
      <c r="Q138" s="143"/>
      <c r="R138" s="143"/>
      <c r="S138" s="143"/>
      <c r="T138" s="144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45" t="s">
        <v>146</v>
      </c>
      <c r="AT138" s="145" t="s">
        <v>143</v>
      </c>
      <c r="AU138" s="145" t="s">
        <v>73</v>
      </c>
      <c r="AY138" s="18" t="s">
        <v>141</v>
      </c>
      <c r="BE138" s="146">
        <f>IF(N138="základná",J138,0)</f>
        <v>0</v>
      </c>
      <c r="BF138" s="146">
        <f>IF(N138="znížená",J138,0)</f>
        <v>0</v>
      </c>
      <c r="BG138" s="146">
        <f>IF(N138="zákl. prenesená",J138,0)</f>
        <v>0</v>
      </c>
      <c r="BH138" s="146">
        <f>IF(N138="zníž. prenesená",J138,0)</f>
        <v>0</v>
      </c>
      <c r="BI138" s="146">
        <f>IF(N138="nulová",J138,0)</f>
        <v>0</v>
      </c>
      <c r="BJ138" s="18" t="s">
        <v>73</v>
      </c>
      <c r="BK138" s="146">
        <f>ROUND(I138*H138,2)</f>
        <v>0</v>
      </c>
      <c r="BL138" s="18" t="s">
        <v>146</v>
      </c>
      <c r="BM138" s="145" t="s">
        <v>73</v>
      </c>
    </row>
    <row r="139" spans="1:65" s="12" customFormat="1" ht="22.9" customHeight="1" x14ac:dyDescent="0.2">
      <c r="B139" s="121"/>
      <c r="D139" s="122" t="s">
        <v>59</v>
      </c>
      <c r="E139" s="131" t="s">
        <v>248</v>
      </c>
      <c r="F139" s="131" t="s">
        <v>2120</v>
      </c>
      <c r="J139" s="132"/>
      <c r="L139" s="121"/>
      <c r="M139" s="125"/>
      <c r="N139" s="126"/>
      <c r="O139" s="126"/>
      <c r="P139" s="127"/>
      <c r="Q139" s="126"/>
      <c r="R139" s="127"/>
      <c r="S139" s="126"/>
      <c r="T139" s="128"/>
      <c r="AR139" s="122" t="s">
        <v>67</v>
      </c>
      <c r="AT139" s="129" t="s">
        <v>59</v>
      </c>
      <c r="AU139" s="129" t="s">
        <v>67</v>
      </c>
      <c r="AY139" s="122" t="s">
        <v>141</v>
      </c>
      <c r="BK139" s="130">
        <f>SUM(BK140:BK141)</f>
        <v>0</v>
      </c>
    </row>
    <row r="140" spans="1:65" s="2" customFormat="1" ht="21.75" customHeight="1" x14ac:dyDescent="0.2">
      <c r="A140" s="31"/>
      <c r="B140" s="133"/>
      <c r="C140" s="134" t="s">
        <v>73</v>
      </c>
      <c r="D140" s="134" t="s">
        <v>143</v>
      </c>
      <c r="E140" s="135" t="s">
        <v>3170</v>
      </c>
      <c r="F140" s="136" t="s">
        <v>3171</v>
      </c>
      <c r="G140" s="137" t="s">
        <v>357</v>
      </c>
      <c r="H140" s="138">
        <v>180</v>
      </c>
      <c r="I140" s="139"/>
      <c r="J140" s="139"/>
      <c r="K140" s="140"/>
      <c r="L140" s="32"/>
      <c r="M140" s="141"/>
      <c r="N140" s="142"/>
      <c r="O140" s="143"/>
      <c r="P140" s="143"/>
      <c r="Q140" s="143"/>
      <c r="R140" s="143"/>
      <c r="S140" s="143"/>
      <c r="T140" s="144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45" t="s">
        <v>146</v>
      </c>
      <c r="AT140" s="145" t="s">
        <v>143</v>
      </c>
      <c r="AU140" s="145" t="s">
        <v>73</v>
      </c>
      <c r="AY140" s="18" t="s">
        <v>141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8" t="s">
        <v>73</v>
      </c>
      <c r="BK140" s="146">
        <f>ROUND(I140*H140,2)</f>
        <v>0</v>
      </c>
      <c r="BL140" s="18" t="s">
        <v>146</v>
      </c>
      <c r="BM140" s="145" t="s">
        <v>146</v>
      </c>
    </row>
    <row r="141" spans="1:65" s="2" customFormat="1" ht="21.75" customHeight="1" x14ac:dyDescent="0.2">
      <c r="A141" s="31"/>
      <c r="B141" s="133"/>
      <c r="C141" s="134" t="s">
        <v>85</v>
      </c>
      <c r="D141" s="134" t="s">
        <v>143</v>
      </c>
      <c r="E141" s="135" t="s">
        <v>3172</v>
      </c>
      <c r="F141" s="136" t="s">
        <v>3173</v>
      </c>
      <c r="G141" s="137" t="s">
        <v>555</v>
      </c>
      <c r="H141" s="138">
        <v>45</v>
      </c>
      <c r="I141" s="139"/>
      <c r="J141" s="139"/>
      <c r="K141" s="140"/>
      <c r="L141" s="32"/>
      <c r="M141" s="141"/>
      <c r="N141" s="142"/>
      <c r="O141" s="143"/>
      <c r="P141" s="143"/>
      <c r="Q141" s="143"/>
      <c r="R141" s="143"/>
      <c r="S141" s="143"/>
      <c r="T141" s="144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45" t="s">
        <v>146</v>
      </c>
      <c r="AT141" s="145" t="s">
        <v>143</v>
      </c>
      <c r="AU141" s="145" t="s">
        <v>73</v>
      </c>
      <c r="AY141" s="18" t="s">
        <v>141</v>
      </c>
      <c r="BE141" s="146">
        <f>IF(N141="základná",J141,0)</f>
        <v>0</v>
      </c>
      <c r="BF141" s="146">
        <f>IF(N141="znížená",J141,0)</f>
        <v>0</v>
      </c>
      <c r="BG141" s="146">
        <f>IF(N141="zákl. prenesená",J141,0)</f>
        <v>0</v>
      </c>
      <c r="BH141" s="146">
        <f>IF(N141="zníž. prenesená",J141,0)</f>
        <v>0</v>
      </c>
      <c r="BI141" s="146">
        <f>IF(N141="nulová",J141,0)</f>
        <v>0</v>
      </c>
      <c r="BJ141" s="18" t="s">
        <v>73</v>
      </c>
      <c r="BK141" s="146">
        <f>ROUND(I141*H141,2)</f>
        <v>0</v>
      </c>
      <c r="BL141" s="18" t="s">
        <v>146</v>
      </c>
      <c r="BM141" s="145" t="s">
        <v>165</v>
      </c>
    </row>
    <row r="142" spans="1:65" s="12" customFormat="1" ht="25.9" customHeight="1" x14ac:dyDescent="0.2">
      <c r="B142" s="121"/>
      <c r="D142" s="122" t="s">
        <v>59</v>
      </c>
      <c r="E142" s="123" t="s">
        <v>159</v>
      </c>
      <c r="F142" s="123" t="s">
        <v>2906</v>
      </c>
      <c r="J142" s="124"/>
      <c r="L142" s="121"/>
      <c r="M142" s="125"/>
      <c r="N142" s="126"/>
      <c r="O142" s="126"/>
      <c r="P142" s="127"/>
      <c r="Q142" s="126"/>
      <c r="R142" s="127"/>
      <c r="S142" s="126"/>
      <c r="T142" s="128"/>
      <c r="AR142" s="122" t="s">
        <v>85</v>
      </c>
      <c r="AT142" s="129" t="s">
        <v>59</v>
      </c>
      <c r="AU142" s="129" t="s">
        <v>60</v>
      </c>
      <c r="AY142" s="122" t="s">
        <v>141</v>
      </c>
      <c r="BK142" s="130">
        <f>BK143+BK189</f>
        <v>0</v>
      </c>
    </row>
    <row r="143" spans="1:65" s="12" customFormat="1" ht="22.9" customHeight="1" x14ac:dyDescent="0.2">
      <c r="B143" s="121"/>
      <c r="D143" s="122" t="s">
        <v>59</v>
      </c>
      <c r="E143" s="131" t="s">
        <v>2907</v>
      </c>
      <c r="F143" s="131" t="s">
        <v>2908</v>
      </c>
      <c r="J143" s="132"/>
      <c r="L143" s="121"/>
      <c r="M143" s="125"/>
      <c r="N143" s="126"/>
      <c r="O143" s="126"/>
      <c r="P143" s="127"/>
      <c r="Q143" s="126"/>
      <c r="R143" s="127"/>
      <c r="S143" s="126"/>
      <c r="T143" s="128"/>
      <c r="AR143" s="122" t="s">
        <v>85</v>
      </c>
      <c r="AT143" s="129" t="s">
        <v>59</v>
      </c>
      <c r="AU143" s="129" t="s">
        <v>67</v>
      </c>
      <c r="AY143" s="122" t="s">
        <v>141</v>
      </c>
      <c r="BK143" s="130">
        <f>SUM(BK144:BK188)</f>
        <v>0</v>
      </c>
    </row>
    <row r="144" spans="1:65" s="2" customFormat="1" ht="16.5" customHeight="1" x14ac:dyDescent="0.2">
      <c r="A144" s="31"/>
      <c r="B144" s="133"/>
      <c r="C144" s="134" t="s">
        <v>146</v>
      </c>
      <c r="D144" s="134" t="s">
        <v>143</v>
      </c>
      <c r="E144" s="135" t="s">
        <v>3174</v>
      </c>
      <c r="F144" s="136" t="s">
        <v>3175</v>
      </c>
      <c r="G144" s="137" t="s">
        <v>357</v>
      </c>
      <c r="H144" s="138">
        <v>1380</v>
      </c>
      <c r="I144" s="139"/>
      <c r="J144" s="139"/>
      <c r="K144" s="140"/>
      <c r="L144" s="32"/>
      <c r="M144" s="141"/>
      <c r="N144" s="142"/>
      <c r="O144" s="143"/>
      <c r="P144" s="143"/>
      <c r="Q144" s="143"/>
      <c r="R144" s="143"/>
      <c r="S144" s="143"/>
      <c r="T144" s="144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45" t="s">
        <v>1655</v>
      </c>
      <c r="AT144" s="145" t="s">
        <v>143</v>
      </c>
      <c r="AU144" s="145" t="s">
        <v>73</v>
      </c>
      <c r="AY144" s="18" t="s">
        <v>141</v>
      </c>
      <c r="BE144" s="146">
        <f t="shared" ref="BE144:BE188" si="0">IF(N144="základná",J144,0)</f>
        <v>0</v>
      </c>
      <c r="BF144" s="146">
        <f t="shared" ref="BF144:BF188" si="1">IF(N144="znížená",J144,0)</f>
        <v>0</v>
      </c>
      <c r="BG144" s="146">
        <f t="shared" ref="BG144:BG188" si="2">IF(N144="zákl. prenesená",J144,0)</f>
        <v>0</v>
      </c>
      <c r="BH144" s="146">
        <f t="shared" ref="BH144:BH188" si="3">IF(N144="zníž. prenesená",J144,0)</f>
        <v>0</v>
      </c>
      <c r="BI144" s="146">
        <f t="shared" ref="BI144:BI188" si="4">IF(N144="nulová",J144,0)</f>
        <v>0</v>
      </c>
      <c r="BJ144" s="18" t="s">
        <v>73</v>
      </c>
      <c r="BK144" s="146">
        <f t="shared" ref="BK144:BK188" si="5">ROUND(I144*H144,2)</f>
        <v>0</v>
      </c>
      <c r="BL144" s="18" t="s">
        <v>1655</v>
      </c>
      <c r="BM144" s="145" t="s">
        <v>162</v>
      </c>
    </row>
    <row r="145" spans="1:65" s="2" customFormat="1" ht="21.75" customHeight="1" x14ac:dyDescent="0.2">
      <c r="A145" s="31"/>
      <c r="B145" s="133"/>
      <c r="C145" s="168" t="s">
        <v>174</v>
      </c>
      <c r="D145" s="168" t="s">
        <v>159</v>
      </c>
      <c r="E145" s="169" t="s">
        <v>3176</v>
      </c>
      <c r="F145" s="170" t="s">
        <v>3177</v>
      </c>
      <c r="G145" s="171" t="s">
        <v>3178</v>
      </c>
      <c r="H145" s="172">
        <v>552</v>
      </c>
      <c r="I145" s="173"/>
      <c r="J145" s="173"/>
      <c r="K145" s="174"/>
      <c r="L145" s="175"/>
      <c r="M145" s="176"/>
      <c r="N145" s="177"/>
      <c r="O145" s="143"/>
      <c r="P145" s="143"/>
      <c r="Q145" s="143"/>
      <c r="R145" s="143"/>
      <c r="S145" s="143"/>
      <c r="T145" s="14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45" t="s">
        <v>2435</v>
      </c>
      <c r="AT145" s="145" t="s">
        <v>159</v>
      </c>
      <c r="AU145" s="145" t="s">
        <v>73</v>
      </c>
      <c r="AY145" s="18" t="s">
        <v>141</v>
      </c>
      <c r="BE145" s="146">
        <f t="shared" si="0"/>
        <v>0</v>
      </c>
      <c r="BF145" s="146">
        <f t="shared" si="1"/>
        <v>0</v>
      </c>
      <c r="BG145" s="146">
        <f t="shared" si="2"/>
        <v>0</v>
      </c>
      <c r="BH145" s="146">
        <f t="shared" si="3"/>
        <v>0</v>
      </c>
      <c r="BI145" s="146">
        <f t="shared" si="4"/>
        <v>0</v>
      </c>
      <c r="BJ145" s="18" t="s">
        <v>73</v>
      </c>
      <c r="BK145" s="146">
        <f t="shared" si="5"/>
        <v>0</v>
      </c>
      <c r="BL145" s="18" t="s">
        <v>1655</v>
      </c>
      <c r="BM145" s="145" t="s">
        <v>252</v>
      </c>
    </row>
    <row r="146" spans="1:65" s="2" customFormat="1" ht="16.5" customHeight="1" x14ac:dyDescent="0.2">
      <c r="A146" s="31"/>
      <c r="B146" s="133"/>
      <c r="C146" s="134" t="s">
        <v>165</v>
      </c>
      <c r="D146" s="134" t="s">
        <v>143</v>
      </c>
      <c r="E146" s="135" t="s">
        <v>3179</v>
      </c>
      <c r="F146" s="136" t="s">
        <v>3180</v>
      </c>
      <c r="G146" s="137" t="s">
        <v>161</v>
      </c>
      <c r="H146" s="138">
        <v>206</v>
      </c>
      <c r="I146" s="139"/>
      <c r="J146" s="139"/>
      <c r="K146" s="140"/>
      <c r="L146" s="32"/>
      <c r="M146" s="141"/>
      <c r="N146" s="142"/>
      <c r="O146" s="143"/>
      <c r="P146" s="143"/>
      <c r="Q146" s="143"/>
      <c r="R146" s="143"/>
      <c r="S146" s="143"/>
      <c r="T146" s="14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5" t="s">
        <v>1655</v>
      </c>
      <c r="AT146" s="145" t="s">
        <v>143</v>
      </c>
      <c r="AU146" s="145" t="s">
        <v>73</v>
      </c>
      <c r="AY146" s="18" t="s">
        <v>141</v>
      </c>
      <c r="BE146" s="146">
        <f t="shared" si="0"/>
        <v>0</v>
      </c>
      <c r="BF146" s="146">
        <f t="shared" si="1"/>
        <v>0</v>
      </c>
      <c r="BG146" s="146">
        <f t="shared" si="2"/>
        <v>0</v>
      </c>
      <c r="BH146" s="146">
        <f t="shared" si="3"/>
        <v>0</v>
      </c>
      <c r="BI146" s="146">
        <f t="shared" si="4"/>
        <v>0</v>
      </c>
      <c r="BJ146" s="18" t="s">
        <v>73</v>
      </c>
      <c r="BK146" s="146">
        <f t="shared" si="5"/>
        <v>0</v>
      </c>
      <c r="BL146" s="18" t="s">
        <v>1655</v>
      </c>
      <c r="BM146" s="145" t="s">
        <v>280</v>
      </c>
    </row>
    <row r="147" spans="1:65" s="2" customFormat="1" ht="16.5" customHeight="1" x14ac:dyDescent="0.2">
      <c r="A147" s="31"/>
      <c r="B147" s="133"/>
      <c r="C147" s="168" t="s">
        <v>237</v>
      </c>
      <c r="D147" s="168" t="s">
        <v>159</v>
      </c>
      <c r="E147" s="169" t="s">
        <v>3181</v>
      </c>
      <c r="F147" s="170" t="s">
        <v>3182</v>
      </c>
      <c r="G147" s="171" t="s">
        <v>161</v>
      </c>
      <c r="H147" s="172">
        <v>206</v>
      </c>
      <c r="I147" s="173"/>
      <c r="J147" s="173"/>
      <c r="K147" s="174"/>
      <c r="L147" s="175"/>
      <c r="M147" s="176"/>
      <c r="N147" s="177"/>
      <c r="O147" s="143"/>
      <c r="P147" s="143"/>
      <c r="Q147" s="143"/>
      <c r="R147" s="143"/>
      <c r="S147" s="143"/>
      <c r="T147" s="144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45" t="s">
        <v>2435</v>
      </c>
      <c r="AT147" s="145" t="s">
        <v>159</v>
      </c>
      <c r="AU147" s="145" t="s">
        <v>73</v>
      </c>
      <c r="AY147" s="18" t="s">
        <v>141</v>
      </c>
      <c r="BE147" s="146">
        <f t="shared" si="0"/>
        <v>0</v>
      </c>
      <c r="BF147" s="146">
        <f t="shared" si="1"/>
        <v>0</v>
      </c>
      <c r="BG147" s="146">
        <f t="shared" si="2"/>
        <v>0</v>
      </c>
      <c r="BH147" s="146">
        <f t="shared" si="3"/>
        <v>0</v>
      </c>
      <c r="BI147" s="146">
        <f t="shared" si="4"/>
        <v>0</v>
      </c>
      <c r="BJ147" s="18" t="s">
        <v>73</v>
      </c>
      <c r="BK147" s="146">
        <f t="shared" si="5"/>
        <v>0</v>
      </c>
      <c r="BL147" s="18" t="s">
        <v>1655</v>
      </c>
      <c r="BM147" s="145" t="s">
        <v>312</v>
      </c>
    </row>
    <row r="148" spans="1:65" s="2" customFormat="1" ht="21.75" customHeight="1" x14ac:dyDescent="0.2">
      <c r="A148" s="31"/>
      <c r="B148" s="133"/>
      <c r="C148" s="134" t="s">
        <v>162</v>
      </c>
      <c r="D148" s="134" t="s">
        <v>143</v>
      </c>
      <c r="E148" s="135" t="s">
        <v>3183</v>
      </c>
      <c r="F148" s="136" t="s">
        <v>3184</v>
      </c>
      <c r="G148" s="137" t="s">
        <v>357</v>
      </c>
      <c r="H148" s="138">
        <v>390</v>
      </c>
      <c r="I148" s="139"/>
      <c r="J148" s="139"/>
      <c r="K148" s="140"/>
      <c r="L148" s="32"/>
      <c r="M148" s="141"/>
      <c r="N148" s="142"/>
      <c r="O148" s="143"/>
      <c r="P148" s="143"/>
      <c r="Q148" s="143"/>
      <c r="R148" s="143"/>
      <c r="S148" s="143"/>
      <c r="T148" s="144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45" t="s">
        <v>1655</v>
      </c>
      <c r="AT148" s="145" t="s">
        <v>143</v>
      </c>
      <c r="AU148" s="145" t="s">
        <v>73</v>
      </c>
      <c r="AY148" s="18" t="s">
        <v>141</v>
      </c>
      <c r="BE148" s="146">
        <f t="shared" si="0"/>
        <v>0</v>
      </c>
      <c r="BF148" s="146">
        <f t="shared" si="1"/>
        <v>0</v>
      </c>
      <c r="BG148" s="146">
        <f t="shared" si="2"/>
        <v>0</v>
      </c>
      <c r="BH148" s="146">
        <f t="shared" si="3"/>
        <v>0</v>
      </c>
      <c r="BI148" s="146">
        <f t="shared" si="4"/>
        <v>0</v>
      </c>
      <c r="BJ148" s="18" t="s">
        <v>73</v>
      </c>
      <c r="BK148" s="146">
        <f t="shared" si="5"/>
        <v>0</v>
      </c>
      <c r="BL148" s="18" t="s">
        <v>1655</v>
      </c>
      <c r="BM148" s="145" t="s">
        <v>332</v>
      </c>
    </row>
    <row r="149" spans="1:65" s="2" customFormat="1" ht="21.75" customHeight="1" x14ac:dyDescent="0.2">
      <c r="A149" s="31"/>
      <c r="B149" s="133"/>
      <c r="C149" s="168" t="s">
        <v>248</v>
      </c>
      <c r="D149" s="168" t="s">
        <v>159</v>
      </c>
      <c r="E149" s="169" t="s">
        <v>3185</v>
      </c>
      <c r="F149" s="170" t="s">
        <v>3186</v>
      </c>
      <c r="G149" s="171" t="s">
        <v>3178</v>
      </c>
      <c r="H149" s="172">
        <v>370.5</v>
      </c>
      <c r="I149" s="173"/>
      <c r="J149" s="173"/>
      <c r="K149" s="174"/>
      <c r="L149" s="175"/>
      <c r="M149" s="176"/>
      <c r="N149" s="177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2435</v>
      </c>
      <c r="AT149" s="145" t="s">
        <v>159</v>
      </c>
      <c r="AU149" s="145" t="s">
        <v>73</v>
      </c>
      <c r="AY149" s="18" t="s">
        <v>141</v>
      </c>
      <c r="BE149" s="146">
        <f t="shared" si="0"/>
        <v>0</v>
      </c>
      <c r="BF149" s="146">
        <f t="shared" si="1"/>
        <v>0</v>
      </c>
      <c r="BG149" s="146">
        <f t="shared" si="2"/>
        <v>0</v>
      </c>
      <c r="BH149" s="146">
        <f t="shared" si="3"/>
        <v>0</v>
      </c>
      <c r="BI149" s="146">
        <f t="shared" si="4"/>
        <v>0</v>
      </c>
      <c r="BJ149" s="18" t="s">
        <v>73</v>
      </c>
      <c r="BK149" s="146">
        <f t="shared" si="5"/>
        <v>0</v>
      </c>
      <c r="BL149" s="18" t="s">
        <v>1655</v>
      </c>
      <c r="BM149" s="145" t="s">
        <v>354</v>
      </c>
    </row>
    <row r="150" spans="1:65" s="2" customFormat="1" ht="21.75" customHeight="1" x14ac:dyDescent="0.2">
      <c r="A150" s="31"/>
      <c r="B150" s="133"/>
      <c r="C150" s="134" t="s">
        <v>252</v>
      </c>
      <c r="D150" s="134" t="s">
        <v>143</v>
      </c>
      <c r="E150" s="135" t="s">
        <v>3187</v>
      </c>
      <c r="F150" s="136" t="s">
        <v>3188</v>
      </c>
      <c r="G150" s="137" t="s">
        <v>357</v>
      </c>
      <c r="H150" s="138">
        <v>250</v>
      </c>
      <c r="I150" s="139"/>
      <c r="J150" s="139"/>
      <c r="K150" s="140"/>
      <c r="L150" s="32"/>
      <c r="M150" s="141"/>
      <c r="N150" s="142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1655</v>
      </c>
      <c r="AT150" s="145" t="s">
        <v>143</v>
      </c>
      <c r="AU150" s="145" t="s">
        <v>73</v>
      </c>
      <c r="AY150" s="18" t="s">
        <v>141</v>
      </c>
      <c r="BE150" s="146">
        <f t="shared" si="0"/>
        <v>0</v>
      </c>
      <c r="BF150" s="146">
        <f t="shared" si="1"/>
        <v>0</v>
      </c>
      <c r="BG150" s="146">
        <f t="shared" si="2"/>
        <v>0</v>
      </c>
      <c r="BH150" s="146">
        <f t="shared" si="3"/>
        <v>0</v>
      </c>
      <c r="BI150" s="146">
        <f t="shared" si="4"/>
        <v>0</v>
      </c>
      <c r="BJ150" s="18" t="s">
        <v>73</v>
      </c>
      <c r="BK150" s="146">
        <f t="shared" si="5"/>
        <v>0</v>
      </c>
      <c r="BL150" s="18" t="s">
        <v>1655</v>
      </c>
      <c r="BM150" s="145" t="s">
        <v>5</v>
      </c>
    </row>
    <row r="151" spans="1:65" s="2" customFormat="1" ht="21.75" customHeight="1" x14ac:dyDescent="0.2">
      <c r="A151" s="31"/>
      <c r="B151" s="133"/>
      <c r="C151" s="168" t="s">
        <v>256</v>
      </c>
      <c r="D151" s="168" t="s">
        <v>159</v>
      </c>
      <c r="E151" s="169" t="s">
        <v>3189</v>
      </c>
      <c r="F151" s="170" t="s">
        <v>3190</v>
      </c>
      <c r="G151" s="171" t="s">
        <v>3178</v>
      </c>
      <c r="H151" s="172">
        <v>156.346</v>
      </c>
      <c r="I151" s="173"/>
      <c r="J151" s="173"/>
      <c r="K151" s="174"/>
      <c r="L151" s="175"/>
      <c r="M151" s="176"/>
      <c r="N151" s="177"/>
      <c r="O151" s="143"/>
      <c r="P151" s="143"/>
      <c r="Q151" s="143"/>
      <c r="R151" s="143"/>
      <c r="S151" s="143"/>
      <c r="T151" s="144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45" t="s">
        <v>2435</v>
      </c>
      <c r="AT151" s="145" t="s">
        <v>159</v>
      </c>
      <c r="AU151" s="145" t="s">
        <v>73</v>
      </c>
      <c r="AY151" s="18" t="s">
        <v>141</v>
      </c>
      <c r="BE151" s="146">
        <f t="shared" si="0"/>
        <v>0</v>
      </c>
      <c r="BF151" s="146">
        <f t="shared" si="1"/>
        <v>0</v>
      </c>
      <c r="BG151" s="146">
        <f t="shared" si="2"/>
        <v>0</v>
      </c>
      <c r="BH151" s="146">
        <f t="shared" si="3"/>
        <v>0</v>
      </c>
      <c r="BI151" s="146">
        <f t="shared" si="4"/>
        <v>0</v>
      </c>
      <c r="BJ151" s="18" t="s">
        <v>73</v>
      </c>
      <c r="BK151" s="146">
        <f t="shared" si="5"/>
        <v>0</v>
      </c>
      <c r="BL151" s="18" t="s">
        <v>1655</v>
      </c>
      <c r="BM151" s="145" t="s">
        <v>433</v>
      </c>
    </row>
    <row r="152" spans="1:65" s="2" customFormat="1" ht="16.5" customHeight="1" x14ac:dyDescent="0.2">
      <c r="A152" s="31"/>
      <c r="B152" s="133"/>
      <c r="C152" s="134" t="s">
        <v>280</v>
      </c>
      <c r="D152" s="134" t="s">
        <v>143</v>
      </c>
      <c r="E152" s="135" t="s">
        <v>3191</v>
      </c>
      <c r="F152" s="136" t="s">
        <v>3192</v>
      </c>
      <c r="G152" s="137" t="s">
        <v>161</v>
      </c>
      <c r="H152" s="138">
        <v>36</v>
      </c>
      <c r="I152" s="139"/>
      <c r="J152" s="139"/>
      <c r="K152" s="140"/>
      <c r="L152" s="32"/>
      <c r="M152" s="141"/>
      <c r="N152" s="142"/>
      <c r="O152" s="143"/>
      <c r="P152" s="143"/>
      <c r="Q152" s="143"/>
      <c r="R152" s="143"/>
      <c r="S152" s="143"/>
      <c r="T152" s="144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45" t="s">
        <v>1655</v>
      </c>
      <c r="AT152" s="145" t="s">
        <v>143</v>
      </c>
      <c r="AU152" s="145" t="s">
        <v>73</v>
      </c>
      <c r="AY152" s="18" t="s">
        <v>141</v>
      </c>
      <c r="BE152" s="146">
        <f t="shared" si="0"/>
        <v>0</v>
      </c>
      <c r="BF152" s="146">
        <f t="shared" si="1"/>
        <v>0</v>
      </c>
      <c r="BG152" s="146">
        <f t="shared" si="2"/>
        <v>0</v>
      </c>
      <c r="BH152" s="146">
        <f t="shared" si="3"/>
        <v>0</v>
      </c>
      <c r="BI152" s="146">
        <f t="shared" si="4"/>
        <v>0</v>
      </c>
      <c r="BJ152" s="18" t="s">
        <v>73</v>
      </c>
      <c r="BK152" s="146">
        <f t="shared" si="5"/>
        <v>0</v>
      </c>
      <c r="BL152" s="18" t="s">
        <v>1655</v>
      </c>
      <c r="BM152" s="145" t="s">
        <v>443</v>
      </c>
    </row>
    <row r="153" spans="1:65" s="2" customFormat="1" ht="21.75" customHeight="1" x14ac:dyDescent="0.2">
      <c r="A153" s="31"/>
      <c r="B153" s="133"/>
      <c r="C153" s="168" t="s">
        <v>289</v>
      </c>
      <c r="D153" s="168" t="s">
        <v>159</v>
      </c>
      <c r="E153" s="169" t="s">
        <v>3193</v>
      </c>
      <c r="F153" s="170" t="s">
        <v>3379</v>
      </c>
      <c r="G153" s="171" t="s">
        <v>161</v>
      </c>
      <c r="H153" s="172">
        <v>36</v>
      </c>
      <c r="I153" s="173"/>
      <c r="J153" s="173"/>
      <c r="K153" s="174"/>
      <c r="L153" s="175"/>
      <c r="M153" s="176"/>
      <c r="N153" s="177"/>
      <c r="O153" s="143"/>
      <c r="P153" s="143"/>
      <c r="Q153" s="143"/>
      <c r="R153" s="143"/>
      <c r="S153" s="143"/>
      <c r="T153" s="14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5" t="s">
        <v>2435</v>
      </c>
      <c r="AT153" s="145" t="s">
        <v>159</v>
      </c>
      <c r="AU153" s="145" t="s">
        <v>73</v>
      </c>
      <c r="AY153" s="18" t="s">
        <v>141</v>
      </c>
      <c r="BE153" s="146">
        <f t="shared" si="0"/>
        <v>0</v>
      </c>
      <c r="BF153" s="146">
        <f t="shared" si="1"/>
        <v>0</v>
      </c>
      <c r="BG153" s="146">
        <f t="shared" si="2"/>
        <v>0</v>
      </c>
      <c r="BH153" s="146">
        <f t="shared" si="3"/>
        <v>0</v>
      </c>
      <c r="BI153" s="146">
        <f t="shared" si="4"/>
        <v>0</v>
      </c>
      <c r="BJ153" s="18" t="s">
        <v>73</v>
      </c>
      <c r="BK153" s="146">
        <f t="shared" si="5"/>
        <v>0</v>
      </c>
      <c r="BL153" s="18" t="s">
        <v>1655</v>
      </c>
      <c r="BM153" s="145" t="s">
        <v>476</v>
      </c>
    </row>
    <row r="154" spans="1:65" s="2" customFormat="1" ht="16.5" customHeight="1" x14ac:dyDescent="0.2">
      <c r="A154" s="31"/>
      <c r="B154" s="133"/>
      <c r="C154" s="134" t="s">
        <v>312</v>
      </c>
      <c r="D154" s="134" t="s">
        <v>143</v>
      </c>
      <c r="E154" s="135" t="s">
        <v>3194</v>
      </c>
      <c r="F154" s="136" t="s">
        <v>3195</v>
      </c>
      <c r="G154" s="137" t="s">
        <v>161</v>
      </c>
      <c r="H154" s="138">
        <v>420</v>
      </c>
      <c r="I154" s="139"/>
      <c r="J154" s="139"/>
      <c r="K154" s="140"/>
      <c r="L154" s="32"/>
      <c r="M154" s="141"/>
      <c r="N154" s="142"/>
      <c r="O154" s="143"/>
      <c r="P154" s="143"/>
      <c r="Q154" s="143"/>
      <c r="R154" s="143"/>
      <c r="S154" s="143"/>
      <c r="T154" s="14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45" t="s">
        <v>1655</v>
      </c>
      <c r="AT154" s="145" t="s">
        <v>143</v>
      </c>
      <c r="AU154" s="145" t="s">
        <v>73</v>
      </c>
      <c r="AY154" s="18" t="s">
        <v>141</v>
      </c>
      <c r="BE154" s="146">
        <f t="shared" si="0"/>
        <v>0</v>
      </c>
      <c r="BF154" s="146">
        <f t="shared" si="1"/>
        <v>0</v>
      </c>
      <c r="BG154" s="146">
        <f t="shared" si="2"/>
        <v>0</v>
      </c>
      <c r="BH154" s="146">
        <f t="shared" si="3"/>
        <v>0</v>
      </c>
      <c r="BI154" s="146">
        <f t="shared" si="4"/>
        <v>0</v>
      </c>
      <c r="BJ154" s="18" t="s">
        <v>73</v>
      </c>
      <c r="BK154" s="146">
        <f t="shared" si="5"/>
        <v>0</v>
      </c>
      <c r="BL154" s="18" t="s">
        <v>1655</v>
      </c>
      <c r="BM154" s="145" t="s">
        <v>486</v>
      </c>
    </row>
    <row r="155" spans="1:65" s="2" customFormat="1" ht="21.75" customHeight="1" x14ac:dyDescent="0.2">
      <c r="A155" s="31"/>
      <c r="B155" s="133"/>
      <c r="C155" s="168" t="s">
        <v>326</v>
      </c>
      <c r="D155" s="168" t="s">
        <v>159</v>
      </c>
      <c r="E155" s="169" t="s">
        <v>3196</v>
      </c>
      <c r="F155" s="170" t="s">
        <v>3197</v>
      </c>
      <c r="G155" s="171" t="s">
        <v>161</v>
      </c>
      <c r="H155" s="172">
        <v>420</v>
      </c>
      <c r="I155" s="173"/>
      <c r="J155" s="173"/>
      <c r="K155" s="174"/>
      <c r="L155" s="175"/>
      <c r="M155" s="176"/>
      <c r="N155" s="177"/>
      <c r="O155" s="143"/>
      <c r="P155" s="143"/>
      <c r="Q155" s="143"/>
      <c r="R155" s="143"/>
      <c r="S155" s="143"/>
      <c r="T155" s="144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45" t="s">
        <v>2435</v>
      </c>
      <c r="AT155" s="145" t="s">
        <v>159</v>
      </c>
      <c r="AU155" s="145" t="s">
        <v>73</v>
      </c>
      <c r="AY155" s="18" t="s">
        <v>141</v>
      </c>
      <c r="BE155" s="146">
        <f t="shared" si="0"/>
        <v>0</v>
      </c>
      <c r="BF155" s="146">
        <f t="shared" si="1"/>
        <v>0</v>
      </c>
      <c r="BG155" s="146">
        <f t="shared" si="2"/>
        <v>0</v>
      </c>
      <c r="BH155" s="146">
        <f t="shared" si="3"/>
        <v>0</v>
      </c>
      <c r="BI155" s="146">
        <f t="shared" si="4"/>
        <v>0</v>
      </c>
      <c r="BJ155" s="18" t="s">
        <v>73</v>
      </c>
      <c r="BK155" s="146">
        <f t="shared" si="5"/>
        <v>0</v>
      </c>
      <c r="BL155" s="18" t="s">
        <v>1655</v>
      </c>
      <c r="BM155" s="145" t="s">
        <v>495</v>
      </c>
    </row>
    <row r="156" spans="1:65" s="2" customFormat="1" ht="21.75" customHeight="1" x14ac:dyDescent="0.2">
      <c r="A156" s="31"/>
      <c r="B156" s="133"/>
      <c r="C156" s="168" t="s">
        <v>332</v>
      </c>
      <c r="D156" s="168" t="s">
        <v>159</v>
      </c>
      <c r="E156" s="169" t="s">
        <v>3198</v>
      </c>
      <c r="F156" s="170" t="s">
        <v>3199</v>
      </c>
      <c r="G156" s="171" t="s">
        <v>161</v>
      </c>
      <c r="H156" s="172">
        <v>420</v>
      </c>
      <c r="I156" s="173"/>
      <c r="J156" s="173"/>
      <c r="K156" s="174"/>
      <c r="L156" s="175"/>
      <c r="M156" s="176"/>
      <c r="N156" s="177"/>
      <c r="O156" s="143"/>
      <c r="P156" s="143"/>
      <c r="Q156" s="143"/>
      <c r="R156" s="143"/>
      <c r="S156" s="143"/>
      <c r="T156" s="14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5" t="s">
        <v>2435</v>
      </c>
      <c r="AT156" s="145" t="s">
        <v>159</v>
      </c>
      <c r="AU156" s="145" t="s">
        <v>73</v>
      </c>
      <c r="AY156" s="18" t="s">
        <v>141</v>
      </c>
      <c r="BE156" s="146">
        <f t="shared" si="0"/>
        <v>0</v>
      </c>
      <c r="BF156" s="146">
        <f t="shared" si="1"/>
        <v>0</v>
      </c>
      <c r="BG156" s="146">
        <f t="shared" si="2"/>
        <v>0</v>
      </c>
      <c r="BH156" s="146">
        <f t="shared" si="3"/>
        <v>0</v>
      </c>
      <c r="BI156" s="146">
        <f t="shared" si="4"/>
        <v>0</v>
      </c>
      <c r="BJ156" s="18" t="s">
        <v>73</v>
      </c>
      <c r="BK156" s="146">
        <f t="shared" si="5"/>
        <v>0</v>
      </c>
      <c r="BL156" s="18" t="s">
        <v>1655</v>
      </c>
      <c r="BM156" s="145" t="s">
        <v>504</v>
      </c>
    </row>
    <row r="157" spans="1:65" s="2" customFormat="1" ht="16.5" customHeight="1" x14ac:dyDescent="0.2">
      <c r="A157" s="31"/>
      <c r="B157" s="133"/>
      <c r="C157" s="134" t="s">
        <v>337</v>
      </c>
      <c r="D157" s="134" t="s">
        <v>143</v>
      </c>
      <c r="E157" s="135" t="s">
        <v>3200</v>
      </c>
      <c r="F157" s="136" t="s">
        <v>3201</v>
      </c>
      <c r="G157" s="137" t="s">
        <v>161</v>
      </c>
      <c r="H157" s="138">
        <v>450</v>
      </c>
      <c r="I157" s="139"/>
      <c r="J157" s="139"/>
      <c r="K157" s="140"/>
      <c r="L157" s="32"/>
      <c r="M157" s="141"/>
      <c r="N157" s="142"/>
      <c r="O157" s="143"/>
      <c r="P157" s="143"/>
      <c r="Q157" s="143"/>
      <c r="R157" s="143"/>
      <c r="S157" s="143"/>
      <c r="T157" s="144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45" t="s">
        <v>1655</v>
      </c>
      <c r="AT157" s="145" t="s">
        <v>143</v>
      </c>
      <c r="AU157" s="145" t="s">
        <v>73</v>
      </c>
      <c r="AY157" s="18" t="s">
        <v>141</v>
      </c>
      <c r="BE157" s="146">
        <f t="shared" si="0"/>
        <v>0</v>
      </c>
      <c r="BF157" s="146">
        <f t="shared" si="1"/>
        <v>0</v>
      </c>
      <c r="BG157" s="146">
        <f t="shared" si="2"/>
        <v>0</v>
      </c>
      <c r="BH157" s="146">
        <f t="shared" si="3"/>
        <v>0</v>
      </c>
      <c r="BI157" s="146">
        <f t="shared" si="4"/>
        <v>0</v>
      </c>
      <c r="BJ157" s="18" t="s">
        <v>73</v>
      </c>
      <c r="BK157" s="146">
        <f t="shared" si="5"/>
        <v>0</v>
      </c>
      <c r="BL157" s="18" t="s">
        <v>1655</v>
      </c>
      <c r="BM157" s="145" t="s">
        <v>561</v>
      </c>
    </row>
    <row r="158" spans="1:65" s="2" customFormat="1" ht="21.75" customHeight="1" x14ac:dyDescent="0.2">
      <c r="A158" s="31"/>
      <c r="B158" s="133"/>
      <c r="C158" s="168" t="s">
        <v>354</v>
      </c>
      <c r="D158" s="168" t="s">
        <v>159</v>
      </c>
      <c r="E158" s="169" t="s">
        <v>3202</v>
      </c>
      <c r="F158" s="170" t="s">
        <v>3203</v>
      </c>
      <c r="G158" s="171" t="s">
        <v>161</v>
      </c>
      <c r="H158" s="172">
        <v>450</v>
      </c>
      <c r="I158" s="173"/>
      <c r="J158" s="173"/>
      <c r="K158" s="174"/>
      <c r="L158" s="175"/>
      <c r="M158" s="176"/>
      <c r="N158" s="177"/>
      <c r="O158" s="143"/>
      <c r="P158" s="143"/>
      <c r="Q158" s="143"/>
      <c r="R158" s="143"/>
      <c r="S158" s="143"/>
      <c r="T158" s="144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45" t="s">
        <v>2435</v>
      </c>
      <c r="AT158" s="145" t="s">
        <v>159</v>
      </c>
      <c r="AU158" s="145" t="s">
        <v>73</v>
      </c>
      <c r="AY158" s="18" t="s">
        <v>141</v>
      </c>
      <c r="BE158" s="146">
        <f t="shared" si="0"/>
        <v>0</v>
      </c>
      <c r="BF158" s="146">
        <f t="shared" si="1"/>
        <v>0</v>
      </c>
      <c r="BG158" s="146">
        <f t="shared" si="2"/>
        <v>0</v>
      </c>
      <c r="BH158" s="146">
        <f t="shared" si="3"/>
        <v>0</v>
      </c>
      <c r="BI158" s="146">
        <f t="shared" si="4"/>
        <v>0</v>
      </c>
      <c r="BJ158" s="18" t="s">
        <v>73</v>
      </c>
      <c r="BK158" s="146">
        <f t="shared" si="5"/>
        <v>0</v>
      </c>
      <c r="BL158" s="18" t="s">
        <v>1655</v>
      </c>
      <c r="BM158" s="145" t="s">
        <v>572</v>
      </c>
    </row>
    <row r="159" spans="1:65" s="2" customFormat="1" ht="21.75" customHeight="1" x14ac:dyDescent="0.2">
      <c r="A159" s="31"/>
      <c r="B159" s="133"/>
      <c r="C159" s="134" t="s">
        <v>365</v>
      </c>
      <c r="D159" s="134" t="s">
        <v>143</v>
      </c>
      <c r="E159" s="135" t="s">
        <v>3204</v>
      </c>
      <c r="F159" s="136" t="s">
        <v>3205</v>
      </c>
      <c r="G159" s="137" t="s">
        <v>161</v>
      </c>
      <c r="H159" s="138">
        <v>590</v>
      </c>
      <c r="I159" s="139"/>
      <c r="J159" s="139"/>
      <c r="K159" s="140"/>
      <c r="L159" s="32"/>
      <c r="M159" s="141"/>
      <c r="N159" s="142"/>
      <c r="O159" s="143"/>
      <c r="P159" s="143"/>
      <c r="Q159" s="143"/>
      <c r="R159" s="143"/>
      <c r="S159" s="143"/>
      <c r="T159" s="14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45" t="s">
        <v>1655</v>
      </c>
      <c r="AT159" s="145" t="s">
        <v>143</v>
      </c>
      <c r="AU159" s="145" t="s">
        <v>73</v>
      </c>
      <c r="AY159" s="18" t="s">
        <v>141</v>
      </c>
      <c r="BE159" s="146">
        <f t="shared" si="0"/>
        <v>0</v>
      </c>
      <c r="BF159" s="146">
        <f t="shared" si="1"/>
        <v>0</v>
      </c>
      <c r="BG159" s="146">
        <f t="shared" si="2"/>
        <v>0</v>
      </c>
      <c r="BH159" s="146">
        <f t="shared" si="3"/>
        <v>0</v>
      </c>
      <c r="BI159" s="146">
        <f t="shared" si="4"/>
        <v>0</v>
      </c>
      <c r="BJ159" s="18" t="s">
        <v>73</v>
      </c>
      <c r="BK159" s="146">
        <f t="shared" si="5"/>
        <v>0</v>
      </c>
      <c r="BL159" s="18" t="s">
        <v>1655</v>
      </c>
      <c r="BM159" s="145" t="s">
        <v>580</v>
      </c>
    </row>
    <row r="160" spans="1:65" s="2" customFormat="1" ht="21.75" customHeight="1" x14ac:dyDescent="0.2">
      <c r="A160" s="31"/>
      <c r="B160" s="133"/>
      <c r="C160" s="168" t="s">
        <v>5</v>
      </c>
      <c r="D160" s="168" t="s">
        <v>159</v>
      </c>
      <c r="E160" s="169" t="s">
        <v>3206</v>
      </c>
      <c r="F160" s="170" t="s">
        <v>3207</v>
      </c>
      <c r="G160" s="171" t="s">
        <v>161</v>
      </c>
      <c r="H160" s="172">
        <v>590</v>
      </c>
      <c r="I160" s="173"/>
      <c r="J160" s="173"/>
      <c r="K160" s="174"/>
      <c r="L160" s="175"/>
      <c r="M160" s="176"/>
      <c r="N160" s="177"/>
      <c r="O160" s="143"/>
      <c r="P160" s="143"/>
      <c r="Q160" s="143"/>
      <c r="R160" s="143"/>
      <c r="S160" s="143"/>
      <c r="T160" s="144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45" t="s">
        <v>2435</v>
      </c>
      <c r="AT160" s="145" t="s">
        <v>159</v>
      </c>
      <c r="AU160" s="145" t="s">
        <v>73</v>
      </c>
      <c r="AY160" s="18" t="s">
        <v>141</v>
      </c>
      <c r="BE160" s="146">
        <f t="shared" si="0"/>
        <v>0</v>
      </c>
      <c r="BF160" s="146">
        <f t="shared" si="1"/>
        <v>0</v>
      </c>
      <c r="BG160" s="146">
        <f t="shared" si="2"/>
        <v>0</v>
      </c>
      <c r="BH160" s="146">
        <f t="shared" si="3"/>
        <v>0</v>
      </c>
      <c r="BI160" s="146">
        <f t="shared" si="4"/>
        <v>0</v>
      </c>
      <c r="BJ160" s="18" t="s">
        <v>73</v>
      </c>
      <c r="BK160" s="146">
        <f t="shared" si="5"/>
        <v>0</v>
      </c>
      <c r="BL160" s="18" t="s">
        <v>1655</v>
      </c>
      <c r="BM160" s="145" t="s">
        <v>591</v>
      </c>
    </row>
    <row r="161" spans="1:65" s="2" customFormat="1" ht="21.75" customHeight="1" x14ac:dyDescent="0.2">
      <c r="A161" s="31"/>
      <c r="B161" s="133"/>
      <c r="C161" s="134" t="s">
        <v>379</v>
      </c>
      <c r="D161" s="134" t="s">
        <v>143</v>
      </c>
      <c r="E161" s="135" t="s">
        <v>3208</v>
      </c>
      <c r="F161" s="136" t="s">
        <v>3209</v>
      </c>
      <c r="G161" s="137" t="s">
        <v>161</v>
      </c>
      <c r="H161" s="138">
        <v>5</v>
      </c>
      <c r="I161" s="139"/>
      <c r="J161" s="139"/>
      <c r="K161" s="140"/>
      <c r="L161" s="32"/>
      <c r="M161" s="141"/>
      <c r="N161" s="142"/>
      <c r="O161" s="143"/>
      <c r="P161" s="143"/>
      <c r="Q161" s="143"/>
      <c r="R161" s="143"/>
      <c r="S161" s="143"/>
      <c r="T161" s="14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45" t="s">
        <v>1655</v>
      </c>
      <c r="AT161" s="145" t="s">
        <v>143</v>
      </c>
      <c r="AU161" s="145" t="s">
        <v>73</v>
      </c>
      <c r="AY161" s="18" t="s">
        <v>141</v>
      </c>
      <c r="BE161" s="146">
        <f t="shared" si="0"/>
        <v>0</v>
      </c>
      <c r="BF161" s="146">
        <f t="shared" si="1"/>
        <v>0</v>
      </c>
      <c r="BG161" s="146">
        <f t="shared" si="2"/>
        <v>0</v>
      </c>
      <c r="BH161" s="146">
        <f t="shared" si="3"/>
        <v>0</v>
      </c>
      <c r="BI161" s="146">
        <f t="shared" si="4"/>
        <v>0</v>
      </c>
      <c r="BJ161" s="18" t="s">
        <v>73</v>
      </c>
      <c r="BK161" s="146">
        <f t="shared" si="5"/>
        <v>0</v>
      </c>
      <c r="BL161" s="18" t="s">
        <v>1655</v>
      </c>
      <c r="BM161" s="145" t="s">
        <v>602</v>
      </c>
    </row>
    <row r="162" spans="1:65" s="2" customFormat="1" ht="21.75" customHeight="1" x14ac:dyDescent="0.2">
      <c r="A162" s="31"/>
      <c r="B162" s="133"/>
      <c r="C162" s="168" t="s">
        <v>433</v>
      </c>
      <c r="D162" s="168" t="s">
        <v>159</v>
      </c>
      <c r="E162" s="169" t="s">
        <v>3210</v>
      </c>
      <c r="F162" s="170" t="s">
        <v>3211</v>
      </c>
      <c r="G162" s="171" t="s">
        <v>161</v>
      </c>
      <c r="H162" s="172">
        <v>5</v>
      </c>
      <c r="I162" s="173"/>
      <c r="J162" s="173"/>
      <c r="K162" s="174"/>
      <c r="L162" s="175"/>
      <c r="M162" s="176"/>
      <c r="N162" s="177"/>
      <c r="O162" s="143"/>
      <c r="P162" s="143"/>
      <c r="Q162" s="143"/>
      <c r="R162" s="143"/>
      <c r="S162" s="143"/>
      <c r="T162" s="14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5" t="s">
        <v>2435</v>
      </c>
      <c r="AT162" s="145" t="s">
        <v>159</v>
      </c>
      <c r="AU162" s="145" t="s">
        <v>73</v>
      </c>
      <c r="AY162" s="18" t="s">
        <v>141</v>
      </c>
      <c r="BE162" s="146">
        <f t="shared" si="0"/>
        <v>0</v>
      </c>
      <c r="BF162" s="146">
        <f t="shared" si="1"/>
        <v>0</v>
      </c>
      <c r="BG162" s="146">
        <f t="shared" si="2"/>
        <v>0</v>
      </c>
      <c r="BH162" s="146">
        <f t="shared" si="3"/>
        <v>0</v>
      </c>
      <c r="BI162" s="146">
        <f t="shared" si="4"/>
        <v>0</v>
      </c>
      <c r="BJ162" s="18" t="s">
        <v>73</v>
      </c>
      <c r="BK162" s="146">
        <f t="shared" si="5"/>
        <v>0</v>
      </c>
      <c r="BL162" s="18" t="s">
        <v>1655</v>
      </c>
      <c r="BM162" s="145" t="s">
        <v>1185</v>
      </c>
    </row>
    <row r="163" spans="1:65" s="2" customFormat="1" ht="16.5" customHeight="1" x14ac:dyDescent="0.2">
      <c r="A163" s="31"/>
      <c r="B163" s="133"/>
      <c r="C163" s="134" t="s">
        <v>438</v>
      </c>
      <c r="D163" s="134" t="s">
        <v>143</v>
      </c>
      <c r="E163" s="135" t="s">
        <v>3212</v>
      </c>
      <c r="F163" s="136" t="s">
        <v>3213</v>
      </c>
      <c r="G163" s="137" t="s">
        <v>161</v>
      </c>
      <c r="H163" s="138">
        <v>15</v>
      </c>
      <c r="I163" s="139"/>
      <c r="J163" s="139"/>
      <c r="K163" s="140"/>
      <c r="L163" s="32"/>
      <c r="M163" s="141"/>
      <c r="N163" s="142"/>
      <c r="O163" s="143"/>
      <c r="P163" s="143"/>
      <c r="Q163" s="143"/>
      <c r="R163" s="143"/>
      <c r="S163" s="143"/>
      <c r="T163" s="144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45" t="s">
        <v>1655</v>
      </c>
      <c r="AT163" s="145" t="s">
        <v>143</v>
      </c>
      <c r="AU163" s="145" t="s">
        <v>73</v>
      </c>
      <c r="AY163" s="18" t="s">
        <v>141</v>
      </c>
      <c r="BE163" s="146">
        <f t="shared" si="0"/>
        <v>0</v>
      </c>
      <c r="BF163" s="146">
        <f t="shared" si="1"/>
        <v>0</v>
      </c>
      <c r="BG163" s="146">
        <f t="shared" si="2"/>
        <v>0</v>
      </c>
      <c r="BH163" s="146">
        <f t="shared" si="3"/>
        <v>0</v>
      </c>
      <c r="BI163" s="146">
        <f t="shared" si="4"/>
        <v>0</v>
      </c>
      <c r="BJ163" s="18" t="s">
        <v>73</v>
      </c>
      <c r="BK163" s="146">
        <f t="shared" si="5"/>
        <v>0</v>
      </c>
      <c r="BL163" s="18" t="s">
        <v>1655</v>
      </c>
      <c r="BM163" s="145" t="s">
        <v>529</v>
      </c>
    </row>
    <row r="164" spans="1:65" s="2" customFormat="1" ht="16.5" customHeight="1" x14ac:dyDescent="0.2">
      <c r="A164" s="31"/>
      <c r="B164" s="133"/>
      <c r="C164" s="168" t="s">
        <v>443</v>
      </c>
      <c r="D164" s="168" t="s">
        <v>159</v>
      </c>
      <c r="E164" s="169" t="s">
        <v>3214</v>
      </c>
      <c r="F164" s="170" t="s">
        <v>3215</v>
      </c>
      <c r="G164" s="171" t="s">
        <v>161</v>
      </c>
      <c r="H164" s="172">
        <v>15</v>
      </c>
      <c r="I164" s="173"/>
      <c r="J164" s="173"/>
      <c r="K164" s="174"/>
      <c r="L164" s="175"/>
      <c r="M164" s="176"/>
      <c r="N164" s="177"/>
      <c r="O164" s="143"/>
      <c r="P164" s="143"/>
      <c r="Q164" s="143"/>
      <c r="R164" s="143"/>
      <c r="S164" s="143"/>
      <c r="T164" s="144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45" t="s">
        <v>2435</v>
      </c>
      <c r="AT164" s="145" t="s">
        <v>159</v>
      </c>
      <c r="AU164" s="145" t="s">
        <v>73</v>
      </c>
      <c r="AY164" s="18" t="s">
        <v>141</v>
      </c>
      <c r="BE164" s="146">
        <f t="shared" si="0"/>
        <v>0</v>
      </c>
      <c r="BF164" s="146">
        <f t="shared" si="1"/>
        <v>0</v>
      </c>
      <c r="BG164" s="146">
        <f t="shared" si="2"/>
        <v>0</v>
      </c>
      <c r="BH164" s="146">
        <f t="shared" si="3"/>
        <v>0</v>
      </c>
      <c r="BI164" s="146">
        <f t="shared" si="4"/>
        <v>0</v>
      </c>
      <c r="BJ164" s="18" t="s">
        <v>73</v>
      </c>
      <c r="BK164" s="146">
        <f t="shared" si="5"/>
        <v>0</v>
      </c>
      <c r="BL164" s="18" t="s">
        <v>1655</v>
      </c>
      <c r="BM164" s="145" t="s">
        <v>547</v>
      </c>
    </row>
    <row r="165" spans="1:65" s="2" customFormat="1" ht="16.5" customHeight="1" x14ac:dyDescent="0.2">
      <c r="A165" s="31"/>
      <c r="B165" s="133"/>
      <c r="C165" s="134" t="s">
        <v>461</v>
      </c>
      <c r="D165" s="134" t="s">
        <v>143</v>
      </c>
      <c r="E165" s="135" t="s">
        <v>3216</v>
      </c>
      <c r="F165" s="136" t="s">
        <v>3217</v>
      </c>
      <c r="G165" s="137" t="s">
        <v>161</v>
      </c>
      <c r="H165" s="138">
        <v>5</v>
      </c>
      <c r="I165" s="139"/>
      <c r="J165" s="139"/>
      <c r="K165" s="140"/>
      <c r="L165" s="32"/>
      <c r="M165" s="141"/>
      <c r="N165" s="142"/>
      <c r="O165" s="143"/>
      <c r="P165" s="143"/>
      <c r="Q165" s="143"/>
      <c r="R165" s="143"/>
      <c r="S165" s="143"/>
      <c r="T165" s="144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45" t="s">
        <v>1655</v>
      </c>
      <c r="AT165" s="145" t="s">
        <v>143</v>
      </c>
      <c r="AU165" s="145" t="s">
        <v>73</v>
      </c>
      <c r="AY165" s="18" t="s">
        <v>141</v>
      </c>
      <c r="BE165" s="146">
        <f t="shared" si="0"/>
        <v>0</v>
      </c>
      <c r="BF165" s="146">
        <f t="shared" si="1"/>
        <v>0</v>
      </c>
      <c r="BG165" s="146">
        <f t="shared" si="2"/>
        <v>0</v>
      </c>
      <c r="BH165" s="146">
        <f t="shared" si="3"/>
        <v>0</v>
      </c>
      <c r="BI165" s="146">
        <f t="shared" si="4"/>
        <v>0</v>
      </c>
      <c r="BJ165" s="18" t="s">
        <v>73</v>
      </c>
      <c r="BK165" s="146">
        <f t="shared" si="5"/>
        <v>0</v>
      </c>
      <c r="BL165" s="18" t="s">
        <v>1655</v>
      </c>
      <c r="BM165" s="145" t="s">
        <v>1241</v>
      </c>
    </row>
    <row r="166" spans="1:65" s="2" customFormat="1" ht="16.5" customHeight="1" x14ac:dyDescent="0.2">
      <c r="A166" s="31"/>
      <c r="B166" s="133"/>
      <c r="C166" s="168" t="s">
        <v>476</v>
      </c>
      <c r="D166" s="168" t="s">
        <v>159</v>
      </c>
      <c r="E166" s="169" t="s">
        <v>3218</v>
      </c>
      <c r="F166" s="170" t="s">
        <v>3219</v>
      </c>
      <c r="G166" s="171" t="s">
        <v>161</v>
      </c>
      <c r="H166" s="172">
        <v>5</v>
      </c>
      <c r="I166" s="173"/>
      <c r="J166" s="173"/>
      <c r="K166" s="174"/>
      <c r="L166" s="175"/>
      <c r="M166" s="176"/>
      <c r="N166" s="177"/>
      <c r="O166" s="143"/>
      <c r="P166" s="143"/>
      <c r="Q166" s="143"/>
      <c r="R166" s="143"/>
      <c r="S166" s="143"/>
      <c r="T166" s="14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45" t="s">
        <v>2435</v>
      </c>
      <c r="AT166" s="145" t="s">
        <v>159</v>
      </c>
      <c r="AU166" s="145" t="s">
        <v>73</v>
      </c>
      <c r="AY166" s="18" t="s">
        <v>141</v>
      </c>
      <c r="BE166" s="146">
        <f t="shared" si="0"/>
        <v>0</v>
      </c>
      <c r="BF166" s="146">
        <f t="shared" si="1"/>
        <v>0</v>
      </c>
      <c r="BG166" s="146">
        <f t="shared" si="2"/>
        <v>0</v>
      </c>
      <c r="BH166" s="146">
        <f t="shared" si="3"/>
        <v>0</v>
      </c>
      <c r="BI166" s="146">
        <f t="shared" si="4"/>
        <v>0</v>
      </c>
      <c r="BJ166" s="18" t="s">
        <v>73</v>
      </c>
      <c r="BK166" s="146">
        <f t="shared" si="5"/>
        <v>0</v>
      </c>
      <c r="BL166" s="18" t="s">
        <v>1655</v>
      </c>
      <c r="BM166" s="145" t="s">
        <v>1581</v>
      </c>
    </row>
    <row r="167" spans="1:65" s="2" customFormat="1" ht="16.5" customHeight="1" x14ac:dyDescent="0.2">
      <c r="A167" s="31"/>
      <c r="B167" s="133"/>
      <c r="C167" s="134" t="s">
        <v>481</v>
      </c>
      <c r="D167" s="134" t="s">
        <v>143</v>
      </c>
      <c r="E167" s="135" t="s">
        <v>3220</v>
      </c>
      <c r="F167" s="136" t="s">
        <v>3221</v>
      </c>
      <c r="G167" s="137" t="s">
        <v>161</v>
      </c>
      <c r="H167" s="138">
        <v>5</v>
      </c>
      <c r="I167" s="139"/>
      <c r="J167" s="139"/>
      <c r="K167" s="140"/>
      <c r="L167" s="32"/>
      <c r="M167" s="141"/>
      <c r="N167" s="142"/>
      <c r="O167" s="143"/>
      <c r="P167" s="143"/>
      <c r="Q167" s="143"/>
      <c r="R167" s="143"/>
      <c r="S167" s="143"/>
      <c r="T167" s="14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45" t="s">
        <v>1655</v>
      </c>
      <c r="AT167" s="145" t="s">
        <v>143</v>
      </c>
      <c r="AU167" s="145" t="s">
        <v>73</v>
      </c>
      <c r="AY167" s="18" t="s">
        <v>141</v>
      </c>
      <c r="BE167" s="146">
        <f t="shared" si="0"/>
        <v>0</v>
      </c>
      <c r="BF167" s="146">
        <f t="shared" si="1"/>
        <v>0</v>
      </c>
      <c r="BG167" s="146">
        <f t="shared" si="2"/>
        <v>0</v>
      </c>
      <c r="BH167" s="146">
        <f t="shared" si="3"/>
        <v>0</v>
      </c>
      <c r="BI167" s="146">
        <f t="shared" si="4"/>
        <v>0</v>
      </c>
      <c r="BJ167" s="18" t="s">
        <v>73</v>
      </c>
      <c r="BK167" s="146">
        <f t="shared" si="5"/>
        <v>0</v>
      </c>
      <c r="BL167" s="18" t="s">
        <v>1655</v>
      </c>
      <c r="BM167" s="145" t="s">
        <v>1592</v>
      </c>
    </row>
    <row r="168" spans="1:65" s="2" customFormat="1" ht="16.5" customHeight="1" x14ac:dyDescent="0.2">
      <c r="A168" s="31"/>
      <c r="B168" s="133"/>
      <c r="C168" s="168" t="s">
        <v>486</v>
      </c>
      <c r="D168" s="168" t="s">
        <v>159</v>
      </c>
      <c r="E168" s="169" t="s">
        <v>3222</v>
      </c>
      <c r="F168" s="170" t="s">
        <v>3223</v>
      </c>
      <c r="G168" s="171" t="s">
        <v>161</v>
      </c>
      <c r="H168" s="172">
        <v>5</v>
      </c>
      <c r="I168" s="173"/>
      <c r="J168" s="173"/>
      <c r="K168" s="174"/>
      <c r="L168" s="175"/>
      <c r="M168" s="176"/>
      <c r="N168" s="177"/>
      <c r="O168" s="143"/>
      <c r="P168" s="143"/>
      <c r="Q168" s="143"/>
      <c r="R168" s="143"/>
      <c r="S168" s="143"/>
      <c r="T168" s="14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45" t="s">
        <v>2435</v>
      </c>
      <c r="AT168" s="145" t="s">
        <v>159</v>
      </c>
      <c r="AU168" s="145" t="s">
        <v>73</v>
      </c>
      <c r="AY168" s="18" t="s">
        <v>141</v>
      </c>
      <c r="BE168" s="146">
        <f t="shared" si="0"/>
        <v>0</v>
      </c>
      <c r="BF168" s="146">
        <f t="shared" si="1"/>
        <v>0</v>
      </c>
      <c r="BG168" s="146">
        <f t="shared" si="2"/>
        <v>0</v>
      </c>
      <c r="BH168" s="146">
        <f t="shared" si="3"/>
        <v>0</v>
      </c>
      <c r="BI168" s="146">
        <f t="shared" si="4"/>
        <v>0</v>
      </c>
      <c r="BJ168" s="18" t="s">
        <v>73</v>
      </c>
      <c r="BK168" s="146">
        <f t="shared" si="5"/>
        <v>0</v>
      </c>
      <c r="BL168" s="18" t="s">
        <v>1655</v>
      </c>
      <c r="BM168" s="145" t="s">
        <v>518</v>
      </c>
    </row>
    <row r="169" spans="1:65" s="2" customFormat="1" ht="16.5" customHeight="1" x14ac:dyDescent="0.2">
      <c r="A169" s="31"/>
      <c r="B169" s="133"/>
      <c r="C169" s="134" t="s">
        <v>491</v>
      </c>
      <c r="D169" s="134" t="s">
        <v>143</v>
      </c>
      <c r="E169" s="135" t="s">
        <v>3224</v>
      </c>
      <c r="F169" s="136" t="s">
        <v>3225</v>
      </c>
      <c r="G169" s="137" t="s">
        <v>161</v>
      </c>
      <c r="H169" s="138">
        <v>40</v>
      </c>
      <c r="I169" s="139"/>
      <c r="J169" s="139"/>
      <c r="K169" s="140"/>
      <c r="L169" s="32"/>
      <c r="M169" s="141"/>
      <c r="N169" s="142"/>
      <c r="O169" s="143"/>
      <c r="P169" s="143"/>
      <c r="Q169" s="143"/>
      <c r="R169" s="143"/>
      <c r="S169" s="143"/>
      <c r="T169" s="144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45" t="s">
        <v>1655</v>
      </c>
      <c r="AT169" s="145" t="s">
        <v>143</v>
      </c>
      <c r="AU169" s="145" t="s">
        <v>73</v>
      </c>
      <c r="AY169" s="18" t="s">
        <v>141</v>
      </c>
      <c r="BE169" s="146">
        <f t="shared" si="0"/>
        <v>0</v>
      </c>
      <c r="BF169" s="146">
        <f t="shared" si="1"/>
        <v>0</v>
      </c>
      <c r="BG169" s="146">
        <f t="shared" si="2"/>
        <v>0</v>
      </c>
      <c r="BH169" s="146">
        <f t="shared" si="3"/>
        <v>0</v>
      </c>
      <c r="BI169" s="146">
        <f t="shared" si="4"/>
        <v>0</v>
      </c>
      <c r="BJ169" s="18" t="s">
        <v>73</v>
      </c>
      <c r="BK169" s="146">
        <f t="shared" si="5"/>
        <v>0</v>
      </c>
      <c r="BL169" s="18" t="s">
        <v>1655</v>
      </c>
      <c r="BM169" s="145" t="s">
        <v>1606</v>
      </c>
    </row>
    <row r="170" spans="1:65" s="2" customFormat="1" ht="16.5" customHeight="1" x14ac:dyDescent="0.2">
      <c r="A170" s="31"/>
      <c r="B170" s="133"/>
      <c r="C170" s="168" t="s">
        <v>495</v>
      </c>
      <c r="D170" s="168" t="s">
        <v>159</v>
      </c>
      <c r="E170" s="169" t="s">
        <v>3226</v>
      </c>
      <c r="F170" s="170" t="s">
        <v>3227</v>
      </c>
      <c r="G170" s="171" t="s">
        <v>161</v>
      </c>
      <c r="H170" s="172">
        <v>40</v>
      </c>
      <c r="I170" s="173"/>
      <c r="J170" s="173"/>
      <c r="K170" s="174"/>
      <c r="L170" s="175"/>
      <c r="M170" s="176"/>
      <c r="N170" s="177"/>
      <c r="O170" s="143"/>
      <c r="P170" s="143"/>
      <c r="Q170" s="143"/>
      <c r="R170" s="143"/>
      <c r="S170" s="143"/>
      <c r="T170" s="144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45" t="s">
        <v>2435</v>
      </c>
      <c r="AT170" s="145" t="s">
        <v>159</v>
      </c>
      <c r="AU170" s="145" t="s">
        <v>73</v>
      </c>
      <c r="AY170" s="18" t="s">
        <v>141</v>
      </c>
      <c r="BE170" s="146">
        <f t="shared" si="0"/>
        <v>0</v>
      </c>
      <c r="BF170" s="146">
        <f t="shared" si="1"/>
        <v>0</v>
      </c>
      <c r="BG170" s="146">
        <f t="shared" si="2"/>
        <v>0</v>
      </c>
      <c r="BH170" s="146">
        <f t="shared" si="3"/>
        <v>0</v>
      </c>
      <c r="BI170" s="146">
        <f t="shared" si="4"/>
        <v>0</v>
      </c>
      <c r="BJ170" s="18" t="s">
        <v>73</v>
      </c>
      <c r="BK170" s="146">
        <f t="shared" si="5"/>
        <v>0</v>
      </c>
      <c r="BL170" s="18" t="s">
        <v>1655</v>
      </c>
      <c r="BM170" s="145" t="s">
        <v>552</v>
      </c>
    </row>
    <row r="171" spans="1:65" s="2" customFormat="1" ht="16.5" customHeight="1" x14ac:dyDescent="0.2">
      <c r="A171" s="31"/>
      <c r="B171" s="133"/>
      <c r="C171" s="134" t="s">
        <v>500</v>
      </c>
      <c r="D171" s="134" t="s">
        <v>143</v>
      </c>
      <c r="E171" s="135" t="s">
        <v>3228</v>
      </c>
      <c r="F171" s="136" t="s">
        <v>3229</v>
      </c>
      <c r="G171" s="137" t="s">
        <v>161</v>
      </c>
      <c r="H171" s="138">
        <v>36</v>
      </c>
      <c r="I171" s="139"/>
      <c r="J171" s="139"/>
      <c r="K171" s="140"/>
      <c r="L171" s="32"/>
      <c r="M171" s="141"/>
      <c r="N171" s="142"/>
      <c r="O171" s="143"/>
      <c r="P171" s="143"/>
      <c r="Q171" s="143"/>
      <c r="R171" s="143"/>
      <c r="S171" s="143"/>
      <c r="T171" s="14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5" t="s">
        <v>1655</v>
      </c>
      <c r="AT171" s="145" t="s">
        <v>143</v>
      </c>
      <c r="AU171" s="145" t="s">
        <v>73</v>
      </c>
      <c r="AY171" s="18" t="s">
        <v>141</v>
      </c>
      <c r="BE171" s="146">
        <f t="shared" si="0"/>
        <v>0</v>
      </c>
      <c r="BF171" s="146">
        <f t="shared" si="1"/>
        <v>0</v>
      </c>
      <c r="BG171" s="146">
        <f t="shared" si="2"/>
        <v>0</v>
      </c>
      <c r="BH171" s="146">
        <f t="shared" si="3"/>
        <v>0</v>
      </c>
      <c r="BI171" s="146">
        <f t="shared" si="4"/>
        <v>0</v>
      </c>
      <c r="BJ171" s="18" t="s">
        <v>73</v>
      </c>
      <c r="BK171" s="146">
        <f t="shared" si="5"/>
        <v>0</v>
      </c>
      <c r="BL171" s="18" t="s">
        <v>1655</v>
      </c>
      <c r="BM171" s="145" t="s">
        <v>1628</v>
      </c>
    </row>
    <row r="172" spans="1:65" s="2" customFormat="1" ht="21.75" customHeight="1" x14ac:dyDescent="0.2">
      <c r="A172" s="31"/>
      <c r="B172" s="133"/>
      <c r="C172" s="168" t="s">
        <v>504</v>
      </c>
      <c r="D172" s="168" t="s">
        <v>159</v>
      </c>
      <c r="E172" s="169" t="s">
        <v>3230</v>
      </c>
      <c r="F172" s="170" t="s">
        <v>3231</v>
      </c>
      <c r="G172" s="171" t="s">
        <v>161</v>
      </c>
      <c r="H172" s="172">
        <v>36</v>
      </c>
      <c r="I172" s="173"/>
      <c r="J172" s="173"/>
      <c r="K172" s="174"/>
      <c r="L172" s="175"/>
      <c r="M172" s="176"/>
      <c r="N172" s="177"/>
      <c r="O172" s="143"/>
      <c r="P172" s="143"/>
      <c r="Q172" s="143"/>
      <c r="R172" s="143"/>
      <c r="S172" s="143"/>
      <c r="T172" s="14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45" t="s">
        <v>2435</v>
      </c>
      <c r="AT172" s="145" t="s">
        <v>159</v>
      </c>
      <c r="AU172" s="145" t="s">
        <v>73</v>
      </c>
      <c r="AY172" s="18" t="s">
        <v>141</v>
      </c>
      <c r="BE172" s="146">
        <f t="shared" si="0"/>
        <v>0</v>
      </c>
      <c r="BF172" s="146">
        <f t="shared" si="1"/>
        <v>0</v>
      </c>
      <c r="BG172" s="146">
        <f t="shared" si="2"/>
        <v>0</v>
      </c>
      <c r="BH172" s="146">
        <f t="shared" si="3"/>
        <v>0</v>
      </c>
      <c r="BI172" s="146">
        <f t="shared" si="4"/>
        <v>0</v>
      </c>
      <c r="BJ172" s="18" t="s">
        <v>73</v>
      </c>
      <c r="BK172" s="146">
        <f t="shared" si="5"/>
        <v>0</v>
      </c>
      <c r="BL172" s="18" t="s">
        <v>1655</v>
      </c>
      <c r="BM172" s="145" t="s">
        <v>1655</v>
      </c>
    </row>
    <row r="173" spans="1:65" s="2" customFormat="1" ht="16.5" customHeight="1" x14ac:dyDescent="0.2">
      <c r="A173" s="31"/>
      <c r="B173" s="133"/>
      <c r="C173" s="134" t="s">
        <v>510</v>
      </c>
      <c r="D173" s="134" t="s">
        <v>143</v>
      </c>
      <c r="E173" s="135" t="s">
        <v>3232</v>
      </c>
      <c r="F173" s="136" t="s">
        <v>3233</v>
      </c>
      <c r="G173" s="137" t="s">
        <v>161</v>
      </c>
      <c r="H173" s="138">
        <v>575</v>
      </c>
      <c r="I173" s="139"/>
      <c r="J173" s="139"/>
      <c r="K173" s="140"/>
      <c r="L173" s="32"/>
      <c r="M173" s="141"/>
      <c r="N173" s="142"/>
      <c r="O173" s="143"/>
      <c r="P173" s="143"/>
      <c r="Q173" s="143"/>
      <c r="R173" s="143"/>
      <c r="S173" s="143"/>
      <c r="T173" s="144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45" t="s">
        <v>1655</v>
      </c>
      <c r="AT173" s="145" t="s">
        <v>143</v>
      </c>
      <c r="AU173" s="145" t="s">
        <v>73</v>
      </c>
      <c r="AY173" s="18" t="s">
        <v>141</v>
      </c>
      <c r="BE173" s="146">
        <f t="shared" si="0"/>
        <v>0</v>
      </c>
      <c r="BF173" s="146">
        <f t="shared" si="1"/>
        <v>0</v>
      </c>
      <c r="BG173" s="146">
        <f t="shared" si="2"/>
        <v>0</v>
      </c>
      <c r="BH173" s="146">
        <f t="shared" si="3"/>
        <v>0</v>
      </c>
      <c r="BI173" s="146">
        <f t="shared" si="4"/>
        <v>0</v>
      </c>
      <c r="BJ173" s="18" t="s">
        <v>73</v>
      </c>
      <c r="BK173" s="146">
        <f t="shared" si="5"/>
        <v>0</v>
      </c>
      <c r="BL173" s="18" t="s">
        <v>1655</v>
      </c>
      <c r="BM173" s="145" t="s">
        <v>1670</v>
      </c>
    </row>
    <row r="174" spans="1:65" s="2" customFormat="1" ht="21.75" customHeight="1" x14ac:dyDescent="0.2">
      <c r="A174" s="31"/>
      <c r="B174" s="133"/>
      <c r="C174" s="168" t="s">
        <v>561</v>
      </c>
      <c r="D174" s="168" t="s">
        <v>159</v>
      </c>
      <c r="E174" s="169" t="s">
        <v>3234</v>
      </c>
      <c r="F174" s="170" t="s">
        <v>3235</v>
      </c>
      <c r="G174" s="171" t="s">
        <v>161</v>
      </c>
      <c r="H174" s="172">
        <v>575</v>
      </c>
      <c r="I174" s="173"/>
      <c r="J174" s="173"/>
      <c r="K174" s="174"/>
      <c r="L174" s="175"/>
      <c r="M174" s="176"/>
      <c r="N174" s="177"/>
      <c r="O174" s="143"/>
      <c r="P174" s="143"/>
      <c r="Q174" s="143"/>
      <c r="R174" s="143"/>
      <c r="S174" s="143"/>
      <c r="T174" s="14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45" t="s">
        <v>2435</v>
      </c>
      <c r="AT174" s="145" t="s">
        <v>159</v>
      </c>
      <c r="AU174" s="145" t="s">
        <v>73</v>
      </c>
      <c r="AY174" s="18" t="s">
        <v>141</v>
      </c>
      <c r="BE174" s="146">
        <f t="shared" si="0"/>
        <v>0</v>
      </c>
      <c r="BF174" s="146">
        <f t="shared" si="1"/>
        <v>0</v>
      </c>
      <c r="BG174" s="146">
        <f t="shared" si="2"/>
        <v>0</v>
      </c>
      <c r="BH174" s="146">
        <f t="shared" si="3"/>
        <v>0</v>
      </c>
      <c r="BI174" s="146">
        <f t="shared" si="4"/>
        <v>0</v>
      </c>
      <c r="BJ174" s="18" t="s">
        <v>73</v>
      </c>
      <c r="BK174" s="146">
        <f t="shared" si="5"/>
        <v>0</v>
      </c>
      <c r="BL174" s="18" t="s">
        <v>1655</v>
      </c>
      <c r="BM174" s="145" t="s">
        <v>1682</v>
      </c>
    </row>
    <row r="175" spans="1:65" s="2" customFormat="1" ht="16.5" customHeight="1" x14ac:dyDescent="0.2">
      <c r="A175" s="31"/>
      <c r="B175" s="133"/>
      <c r="C175" s="134" t="s">
        <v>566</v>
      </c>
      <c r="D175" s="134" t="s">
        <v>143</v>
      </c>
      <c r="E175" s="135" t="s">
        <v>3236</v>
      </c>
      <c r="F175" s="136" t="s">
        <v>3237</v>
      </c>
      <c r="G175" s="137" t="s">
        <v>161</v>
      </c>
      <c r="H175" s="138">
        <v>30</v>
      </c>
      <c r="I175" s="139"/>
      <c r="J175" s="139"/>
      <c r="K175" s="140"/>
      <c r="L175" s="32"/>
      <c r="M175" s="141"/>
      <c r="N175" s="142"/>
      <c r="O175" s="143"/>
      <c r="P175" s="143"/>
      <c r="Q175" s="143"/>
      <c r="R175" s="143"/>
      <c r="S175" s="143"/>
      <c r="T175" s="144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45" t="s">
        <v>1655</v>
      </c>
      <c r="AT175" s="145" t="s">
        <v>143</v>
      </c>
      <c r="AU175" s="145" t="s">
        <v>73</v>
      </c>
      <c r="AY175" s="18" t="s">
        <v>141</v>
      </c>
      <c r="BE175" s="146">
        <f t="shared" si="0"/>
        <v>0</v>
      </c>
      <c r="BF175" s="146">
        <f t="shared" si="1"/>
        <v>0</v>
      </c>
      <c r="BG175" s="146">
        <f t="shared" si="2"/>
        <v>0</v>
      </c>
      <c r="BH175" s="146">
        <f t="shared" si="3"/>
        <v>0</v>
      </c>
      <c r="BI175" s="146">
        <f t="shared" si="4"/>
        <v>0</v>
      </c>
      <c r="BJ175" s="18" t="s">
        <v>73</v>
      </c>
      <c r="BK175" s="146">
        <f t="shared" si="5"/>
        <v>0</v>
      </c>
      <c r="BL175" s="18" t="s">
        <v>1655</v>
      </c>
      <c r="BM175" s="145" t="s">
        <v>1689</v>
      </c>
    </row>
    <row r="176" spans="1:65" s="2" customFormat="1" ht="21.75" customHeight="1" x14ac:dyDescent="0.2">
      <c r="A176" s="31"/>
      <c r="B176" s="133"/>
      <c r="C176" s="168" t="s">
        <v>572</v>
      </c>
      <c r="D176" s="168" t="s">
        <v>159</v>
      </c>
      <c r="E176" s="169" t="s">
        <v>3238</v>
      </c>
      <c r="F176" s="170" t="s">
        <v>3239</v>
      </c>
      <c r="G176" s="171" t="s">
        <v>161</v>
      </c>
      <c r="H176" s="172">
        <v>30</v>
      </c>
      <c r="I176" s="173"/>
      <c r="J176" s="173"/>
      <c r="K176" s="174"/>
      <c r="L176" s="175"/>
      <c r="M176" s="176"/>
      <c r="N176" s="177"/>
      <c r="O176" s="143"/>
      <c r="P176" s="143"/>
      <c r="Q176" s="143"/>
      <c r="R176" s="143"/>
      <c r="S176" s="143"/>
      <c r="T176" s="14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5" t="s">
        <v>2435</v>
      </c>
      <c r="AT176" s="145" t="s">
        <v>159</v>
      </c>
      <c r="AU176" s="145" t="s">
        <v>73</v>
      </c>
      <c r="AY176" s="18" t="s">
        <v>141</v>
      </c>
      <c r="BE176" s="146">
        <f t="shared" si="0"/>
        <v>0</v>
      </c>
      <c r="BF176" s="146">
        <f t="shared" si="1"/>
        <v>0</v>
      </c>
      <c r="BG176" s="146">
        <f t="shared" si="2"/>
        <v>0</v>
      </c>
      <c r="BH176" s="146">
        <f t="shared" si="3"/>
        <v>0</v>
      </c>
      <c r="BI176" s="146">
        <f t="shared" si="4"/>
        <v>0</v>
      </c>
      <c r="BJ176" s="18" t="s">
        <v>73</v>
      </c>
      <c r="BK176" s="146">
        <f t="shared" si="5"/>
        <v>0</v>
      </c>
      <c r="BL176" s="18" t="s">
        <v>1655</v>
      </c>
      <c r="BM176" s="145" t="s">
        <v>1697</v>
      </c>
    </row>
    <row r="177" spans="1:65" s="2" customFormat="1" ht="16.5" customHeight="1" x14ac:dyDescent="0.2">
      <c r="A177" s="31"/>
      <c r="B177" s="133"/>
      <c r="C177" s="134" t="s">
        <v>576</v>
      </c>
      <c r="D177" s="134" t="s">
        <v>143</v>
      </c>
      <c r="E177" s="135" t="s">
        <v>3240</v>
      </c>
      <c r="F177" s="136" t="s">
        <v>3241</v>
      </c>
      <c r="G177" s="137" t="s">
        <v>161</v>
      </c>
      <c r="H177" s="138">
        <v>120</v>
      </c>
      <c r="I177" s="139"/>
      <c r="J177" s="139"/>
      <c r="K177" s="140"/>
      <c r="L177" s="32"/>
      <c r="M177" s="141"/>
      <c r="N177" s="142"/>
      <c r="O177" s="143"/>
      <c r="P177" s="143"/>
      <c r="Q177" s="143"/>
      <c r="R177" s="143"/>
      <c r="S177" s="143"/>
      <c r="T177" s="144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45" t="s">
        <v>1655</v>
      </c>
      <c r="AT177" s="145" t="s">
        <v>143</v>
      </c>
      <c r="AU177" s="145" t="s">
        <v>73</v>
      </c>
      <c r="AY177" s="18" t="s">
        <v>141</v>
      </c>
      <c r="BE177" s="146">
        <f t="shared" si="0"/>
        <v>0</v>
      </c>
      <c r="BF177" s="146">
        <f t="shared" si="1"/>
        <v>0</v>
      </c>
      <c r="BG177" s="146">
        <f t="shared" si="2"/>
        <v>0</v>
      </c>
      <c r="BH177" s="146">
        <f t="shared" si="3"/>
        <v>0</v>
      </c>
      <c r="BI177" s="146">
        <f t="shared" si="4"/>
        <v>0</v>
      </c>
      <c r="BJ177" s="18" t="s">
        <v>73</v>
      </c>
      <c r="BK177" s="146">
        <f t="shared" si="5"/>
        <v>0</v>
      </c>
      <c r="BL177" s="18" t="s">
        <v>1655</v>
      </c>
      <c r="BM177" s="145" t="s">
        <v>1705</v>
      </c>
    </row>
    <row r="178" spans="1:65" s="2" customFormat="1" ht="21.75" customHeight="1" x14ac:dyDescent="0.2">
      <c r="A178" s="31"/>
      <c r="B178" s="133"/>
      <c r="C178" s="168" t="s">
        <v>580</v>
      </c>
      <c r="D178" s="168" t="s">
        <v>159</v>
      </c>
      <c r="E178" s="169" t="s">
        <v>3242</v>
      </c>
      <c r="F178" s="170" t="s">
        <v>3243</v>
      </c>
      <c r="G178" s="171" t="s">
        <v>161</v>
      </c>
      <c r="H178" s="172">
        <v>120</v>
      </c>
      <c r="I178" s="173"/>
      <c r="J178" s="173"/>
      <c r="K178" s="174"/>
      <c r="L178" s="175"/>
      <c r="M178" s="176"/>
      <c r="N178" s="177"/>
      <c r="O178" s="143"/>
      <c r="P178" s="143"/>
      <c r="Q178" s="143"/>
      <c r="R178" s="143"/>
      <c r="S178" s="143"/>
      <c r="T178" s="144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45" t="s">
        <v>2435</v>
      </c>
      <c r="AT178" s="145" t="s">
        <v>159</v>
      </c>
      <c r="AU178" s="145" t="s">
        <v>73</v>
      </c>
      <c r="AY178" s="18" t="s">
        <v>141</v>
      </c>
      <c r="BE178" s="146">
        <f t="shared" si="0"/>
        <v>0</v>
      </c>
      <c r="BF178" s="146">
        <f t="shared" si="1"/>
        <v>0</v>
      </c>
      <c r="BG178" s="146">
        <f t="shared" si="2"/>
        <v>0</v>
      </c>
      <c r="BH178" s="146">
        <f t="shared" si="3"/>
        <v>0</v>
      </c>
      <c r="BI178" s="146">
        <f t="shared" si="4"/>
        <v>0</v>
      </c>
      <c r="BJ178" s="18" t="s">
        <v>73</v>
      </c>
      <c r="BK178" s="146">
        <f t="shared" si="5"/>
        <v>0</v>
      </c>
      <c r="BL178" s="18" t="s">
        <v>1655</v>
      </c>
      <c r="BM178" s="145" t="s">
        <v>1715</v>
      </c>
    </row>
    <row r="179" spans="1:65" s="2" customFormat="1" ht="16.5" customHeight="1" x14ac:dyDescent="0.2">
      <c r="A179" s="31"/>
      <c r="B179" s="133"/>
      <c r="C179" s="134" t="s">
        <v>586</v>
      </c>
      <c r="D179" s="134" t="s">
        <v>143</v>
      </c>
      <c r="E179" s="135" t="s">
        <v>3244</v>
      </c>
      <c r="F179" s="136" t="s">
        <v>3245</v>
      </c>
      <c r="G179" s="137" t="s">
        <v>161</v>
      </c>
      <c r="H179" s="138">
        <v>38</v>
      </c>
      <c r="I179" s="139"/>
      <c r="J179" s="139"/>
      <c r="K179" s="140"/>
      <c r="L179" s="32"/>
      <c r="M179" s="141"/>
      <c r="N179" s="142"/>
      <c r="O179" s="143"/>
      <c r="P179" s="143"/>
      <c r="Q179" s="143"/>
      <c r="R179" s="143"/>
      <c r="S179" s="143"/>
      <c r="T179" s="144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45" t="s">
        <v>1655</v>
      </c>
      <c r="AT179" s="145" t="s">
        <v>143</v>
      </c>
      <c r="AU179" s="145" t="s">
        <v>73</v>
      </c>
      <c r="AY179" s="18" t="s">
        <v>141</v>
      </c>
      <c r="BE179" s="146">
        <f t="shared" si="0"/>
        <v>0</v>
      </c>
      <c r="BF179" s="146">
        <f t="shared" si="1"/>
        <v>0</v>
      </c>
      <c r="BG179" s="146">
        <f t="shared" si="2"/>
        <v>0</v>
      </c>
      <c r="BH179" s="146">
        <f t="shared" si="3"/>
        <v>0</v>
      </c>
      <c r="BI179" s="146">
        <f t="shared" si="4"/>
        <v>0</v>
      </c>
      <c r="BJ179" s="18" t="s">
        <v>73</v>
      </c>
      <c r="BK179" s="146">
        <f t="shared" si="5"/>
        <v>0</v>
      </c>
      <c r="BL179" s="18" t="s">
        <v>1655</v>
      </c>
      <c r="BM179" s="145" t="s">
        <v>1727</v>
      </c>
    </row>
    <row r="180" spans="1:65" s="2" customFormat="1" ht="21.75" customHeight="1" x14ac:dyDescent="0.2">
      <c r="A180" s="31"/>
      <c r="B180" s="133"/>
      <c r="C180" s="168" t="s">
        <v>591</v>
      </c>
      <c r="D180" s="168" t="s">
        <v>159</v>
      </c>
      <c r="E180" s="169" t="s">
        <v>3246</v>
      </c>
      <c r="F180" s="170" t="s">
        <v>3247</v>
      </c>
      <c r="G180" s="171" t="s">
        <v>161</v>
      </c>
      <c r="H180" s="172">
        <v>38</v>
      </c>
      <c r="I180" s="173"/>
      <c r="J180" s="173"/>
      <c r="K180" s="174"/>
      <c r="L180" s="175"/>
      <c r="M180" s="176"/>
      <c r="N180" s="177"/>
      <c r="O180" s="143"/>
      <c r="P180" s="143"/>
      <c r="Q180" s="143"/>
      <c r="R180" s="143"/>
      <c r="S180" s="143"/>
      <c r="T180" s="144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45" t="s">
        <v>2435</v>
      </c>
      <c r="AT180" s="145" t="s">
        <v>159</v>
      </c>
      <c r="AU180" s="145" t="s">
        <v>73</v>
      </c>
      <c r="AY180" s="18" t="s">
        <v>141</v>
      </c>
      <c r="BE180" s="146">
        <f t="shared" si="0"/>
        <v>0</v>
      </c>
      <c r="BF180" s="146">
        <f t="shared" si="1"/>
        <v>0</v>
      </c>
      <c r="BG180" s="146">
        <f t="shared" si="2"/>
        <v>0</v>
      </c>
      <c r="BH180" s="146">
        <f t="shared" si="3"/>
        <v>0</v>
      </c>
      <c r="BI180" s="146">
        <f t="shared" si="4"/>
        <v>0</v>
      </c>
      <c r="BJ180" s="18" t="s">
        <v>73</v>
      </c>
      <c r="BK180" s="146">
        <f t="shared" si="5"/>
        <v>0</v>
      </c>
      <c r="BL180" s="18" t="s">
        <v>1655</v>
      </c>
      <c r="BM180" s="145" t="s">
        <v>1737</v>
      </c>
    </row>
    <row r="181" spans="1:65" s="2" customFormat="1" ht="16.5" customHeight="1" x14ac:dyDescent="0.2">
      <c r="A181" s="31"/>
      <c r="B181" s="133"/>
      <c r="C181" s="134" t="s">
        <v>597</v>
      </c>
      <c r="D181" s="134" t="s">
        <v>143</v>
      </c>
      <c r="E181" s="135" t="s">
        <v>3248</v>
      </c>
      <c r="F181" s="136" t="s">
        <v>3249</v>
      </c>
      <c r="G181" s="137" t="s">
        <v>161</v>
      </c>
      <c r="H181" s="138">
        <v>66</v>
      </c>
      <c r="I181" s="139"/>
      <c r="J181" s="139"/>
      <c r="K181" s="140"/>
      <c r="L181" s="32"/>
      <c r="M181" s="141"/>
      <c r="N181" s="142"/>
      <c r="O181" s="143"/>
      <c r="P181" s="143"/>
      <c r="Q181" s="143"/>
      <c r="R181" s="143"/>
      <c r="S181" s="143"/>
      <c r="T181" s="14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45" t="s">
        <v>1655</v>
      </c>
      <c r="AT181" s="145" t="s">
        <v>143</v>
      </c>
      <c r="AU181" s="145" t="s">
        <v>73</v>
      </c>
      <c r="AY181" s="18" t="s">
        <v>141</v>
      </c>
      <c r="BE181" s="146">
        <f t="shared" si="0"/>
        <v>0</v>
      </c>
      <c r="BF181" s="146">
        <f t="shared" si="1"/>
        <v>0</v>
      </c>
      <c r="BG181" s="146">
        <f t="shared" si="2"/>
        <v>0</v>
      </c>
      <c r="BH181" s="146">
        <f t="shared" si="3"/>
        <v>0</v>
      </c>
      <c r="BI181" s="146">
        <f t="shared" si="4"/>
        <v>0</v>
      </c>
      <c r="BJ181" s="18" t="s">
        <v>73</v>
      </c>
      <c r="BK181" s="146">
        <f t="shared" si="5"/>
        <v>0</v>
      </c>
      <c r="BL181" s="18" t="s">
        <v>1655</v>
      </c>
      <c r="BM181" s="145" t="s">
        <v>1746</v>
      </c>
    </row>
    <row r="182" spans="1:65" s="2" customFormat="1" ht="21.75" customHeight="1" x14ac:dyDescent="0.2">
      <c r="A182" s="31"/>
      <c r="B182" s="133"/>
      <c r="C182" s="168" t="s">
        <v>602</v>
      </c>
      <c r="D182" s="168" t="s">
        <v>159</v>
      </c>
      <c r="E182" s="169" t="s">
        <v>3250</v>
      </c>
      <c r="F182" s="170" t="s">
        <v>3251</v>
      </c>
      <c r="G182" s="171" t="s">
        <v>161</v>
      </c>
      <c r="H182" s="172">
        <v>66</v>
      </c>
      <c r="I182" s="173"/>
      <c r="J182" s="173"/>
      <c r="K182" s="174"/>
      <c r="L182" s="175"/>
      <c r="M182" s="176"/>
      <c r="N182" s="177"/>
      <c r="O182" s="143"/>
      <c r="P182" s="143"/>
      <c r="Q182" s="143"/>
      <c r="R182" s="143"/>
      <c r="S182" s="143"/>
      <c r="T182" s="144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45" t="s">
        <v>2435</v>
      </c>
      <c r="AT182" s="145" t="s">
        <v>159</v>
      </c>
      <c r="AU182" s="145" t="s">
        <v>73</v>
      </c>
      <c r="AY182" s="18" t="s">
        <v>141</v>
      </c>
      <c r="BE182" s="146">
        <f t="shared" si="0"/>
        <v>0</v>
      </c>
      <c r="BF182" s="146">
        <f t="shared" si="1"/>
        <v>0</v>
      </c>
      <c r="BG182" s="146">
        <f t="shared" si="2"/>
        <v>0</v>
      </c>
      <c r="BH182" s="146">
        <f t="shared" si="3"/>
        <v>0</v>
      </c>
      <c r="BI182" s="146">
        <f t="shared" si="4"/>
        <v>0</v>
      </c>
      <c r="BJ182" s="18" t="s">
        <v>73</v>
      </c>
      <c r="BK182" s="146">
        <f t="shared" si="5"/>
        <v>0</v>
      </c>
      <c r="BL182" s="18" t="s">
        <v>1655</v>
      </c>
      <c r="BM182" s="145" t="s">
        <v>1755</v>
      </c>
    </row>
    <row r="183" spans="1:65" s="2" customFormat="1" ht="16.5" customHeight="1" x14ac:dyDescent="0.2">
      <c r="A183" s="31"/>
      <c r="B183" s="133"/>
      <c r="C183" s="134" t="s">
        <v>1180</v>
      </c>
      <c r="D183" s="134" t="s">
        <v>143</v>
      </c>
      <c r="E183" s="135" t="s">
        <v>3252</v>
      </c>
      <c r="F183" s="136" t="s">
        <v>3253</v>
      </c>
      <c r="G183" s="137" t="s">
        <v>161</v>
      </c>
      <c r="H183" s="138">
        <v>104</v>
      </c>
      <c r="I183" s="139"/>
      <c r="J183" s="139"/>
      <c r="K183" s="140"/>
      <c r="L183" s="32"/>
      <c r="M183" s="141"/>
      <c r="N183" s="142"/>
      <c r="O183" s="143"/>
      <c r="P183" s="143"/>
      <c r="Q183" s="143"/>
      <c r="R183" s="143"/>
      <c r="S183" s="143"/>
      <c r="T183" s="144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45" t="s">
        <v>1655</v>
      </c>
      <c r="AT183" s="145" t="s">
        <v>143</v>
      </c>
      <c r="AU183" s="145" t="s">
        <v>73</v>
      </c>
      <c r="AY183" s="18" t="s">
        <v>141</v>
      </c>
      <c r="BE183" s="146">
        <f t="shared" si="0"/>
        <v>0</v>
      </c>
      <c r="BF183" s="146">
        <f t="shared" si="1"/>
        <v>0</v>
      </c>
      <c r="BG183" s="146">
        <f t="shared" si="2"/>
        <v>0</v>
      </c>
      <c r="BH183" s="146">
        <f t="shared" si="3"/>
        <v>0</v>
      </c>
      <c r="BI183" s="146">
        <f t="shared" si="4"/>
        <v>0</v>
      </c>
      <c r="BJ183" s="18" t="s">
        <v>73</v>
      </c>
      <c r="BK183" s="146">
        <f t="shared" si="5"/>
        <v>0</v>
      </c>
      <c r="BL183" s="18" t="s">
        <v>1655</v>
      </c>
      <c r="BM183" s="145" t="s">
        <v>1773</v>
      </c>
    </row>
    <row r="184" spans="1:65" s="2" customFormat="1" ht="21.75" customHeight="1" x14ac:dyDescent="0.2">
      <c r="A184" s="31"/>
      <c r="B184" s="133"/>
      <c r="C184" s="168" t="s">
        <v>1185</v>
      </c>
      <c r="D184" s="168" t="s">
        <v>159</v>
      </c>
      <c r="E184" s="169" t="s">
        <v>3254</v>
      </c>
      <c r="F184" s="170" t="s">
        <v>3255</v>
      </c>
      <c r="G184" s="171" t="s">
        <v>161</v>
      </c>
      <c r="H184" s="172">
        <v>104</v>
      </c>
      <c r="I184" s="173"/>
      <c r="J184" s="173"/>
      <c r="K184" s="174"/>
      <c r="L184" s="175"/>
      <c r="M184" s="176"/>
      <c r="N184" s="177"/>
      <c r="O184" s="143"/>
      <c r="P184" s="143"/>
      <c r="Q184" s="143"/>
      <c r="R184" s="143"/>
      <c r="S184" s="143"/>
      <c r="T184" s="14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45" t="s">
        <v>2435</v>
      </c>
      <c r="AT184" s="145" t="s">
        <v>159</v>
      </c>
      <c r="AU184" s="145" t="s">
        <v>73</v>
      </c>
      <c r="AY184" s="18" t="s">
        <v>141</v>
      </c>
      <c r="BE184" s="146">
        <f t="shared" si="0"/>
        <v>0</v>
      </c>
      <c r="BF184" s="146">
        <f t="shared" si="1"/>
        <v>0</v>
      </c>
      <c r="BG184" s="146">
        <f t="shared" si="2"/>
        <v>0</v>
      </c>
      <c r="BH184" s="146">
        <f t="shared" si="3"/>
        <v>0</v>
      </c>
      <c r="BI184" s="146">
        <f t="shared" si="4"/>
        <v>0</v>
      </c>
      <c r="BJ184" s="18" t="s">
        <v>73</v>
      </c>
      <c r="BK184" s="146">
        <f t="shared" si="5"/>
        <v>0</v>
      </c>
      <c r="BL184" s="18" t="s">
        <v>1655</v>
      </c>
      <c r="BM184" s="145" t="s">
        <v>1793</v>
      </c>
    </row>
    <row r="185" spans="1:65" s="2" customFormat="1" ht="16.5" customHeight="1" x14ac:dyDescent="0.2">
      <c r="A185" s="31"/>
      <c r="B185" s="133"/>
      <c r="C185" s="134" t="s">
        <v>1205</v>
      </c>
      <c r="D185" s="134" t="s">
        <v>143</v>
      </c>
      <c r="E185" s="135" t="s">
        <v>3256</v>
      </c>
      <c r="F185" s="136" t="s">
        <v>3257</v>
      </c>
      <c r="G185" s="137" t="s">
        <v>161</v>
      </c>
      <c r="H185" s="138">
        <v>36</v>
      </c>
      <c r="I185" s="139"/>
      <c r="J185" s="139"/>
      <c r="K185" s="140"/>
      <c r="L185" s="32"/>
      <c r="M185" s="141"/>
      <c r="N185" s="142"/>
      <c r="O185" s="143"/>
      <c r="P185" s="143"/>
      <c r="Q185" s="143"/>
      <c r="R185" s="143"/>
      <c r="S185" s="143"/>
      <c r="T185" s="144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45" t="s">
        <v>1655</v>
      </c>
      <c r="AT185" s="145" t="s">
        <v>143</v>
      </c>
      <c r="AU185" s="145" t="s">
        <v>73</v>
      </c>
      <c r="AY185" s="18" t="s">
        <v>141</v>
      </c>
      <c r="BE185" s="146">
        <f t="shared" si="0"/>
        <v>0</v>
      </c>
      <c r="BF185" s="146">
        <f t="shared" si="1"/>
        <v>0</v>
      </c>
      <c r="BG185" s="146">
        <f t="shared" si="2"/>
        <v>0</v>
      </c>
      <c r="BH185" s="146">
        <f t="shared" si="3"/>
        <v>0</v>
      </c>
      <c r="BI185" s="146">
        <f t="shared" si="4"/>
        <v>0</v>
      </c>
      <c r="BJ185" s="18" t="s">
        <v>73</v>
      </c>
      <c r="BK185" s="146">
        <f t="shared" si="5"/>
        <v>0</v>
      </c>
      <c r="BL185" s="18" t="s">
        <v>1655</v>
      </c>
      <c r="BM185" s="145" t="s">
        <v>1813</v>
      </c>
    </row>
    <row r="186" spans="1:65" s="2" customFormat="1" ht="21.75" customHeight="1" x14ac:dyDescent="0.2">
      <c r="A186" s="31"/>
      <c r="B186" s="133"/>
      <c r="C186" s="168" t="s">
        <v>529</v>
      </c>
      <c r="D186" s="168" t="s">
        <v>159</v>
      </c>
      <c r="E186" s="169" t="s">
        <v>3258</v>
      </c>
      <c r="F186" s="170" t="s">
        <v>3259</v>
      </c>
      <c r="G186" s="171" t="s">
        <v>161</v>
      </c>
      <c r="H186" s="172">
        <v>36</v>
      </c>
      <c r="I186" s="173"/>
      <c r="J186" s="173"/>
      <c r="K186" s="174"/>
      <c r="L186" s="175"/>
      <c r="M186" s="176"/>
      <c r="N186" s="177"/>
      <c r="O186" s="143"/>
      <c r="P186" s="143"/>
      <c r="Q186" s="143"/>
      <c r="R186" s="143"/>
      <c r="S186" s="143"/>
      <c r="T186" s="144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45" t="s">
        <v>2435</v>
      </c>
      <c r="AT186" s="145" t="s">
        <v>159</v>
      </c>
      <c r="AU186" s="145" t="s">
        <v>73</v>
      </c>
      <c r="AY186" s="18" t="s">
        <v>141</v>
      </c>
      <c r="BE186" s="146">
        <f t="shared" si="0"/>
        <v>0</v>
      </c>
      <c r="BF186" s="146">
        <f t="shared" si="1"/>
        <v>0</v>
      </c>
      <c r="BG186" s="146">
        <f t="shared" si="2"/>
        <v>0</v>
      </c>
      <c r="BH186" s="146">
        <f t="shared" si="3"/>
        <v>0</v>
      </c>
      <c r="BI186" s="146">
        <f t="shared" si="4"/>
        <v>0</v>
      </c>
      <c r="BJ186" s="18" t="s">
        <v>73</v>
      </c>
      <c r="BK186" s="146">
        <f t="shared" si="5"/>
        <v>0</v>
      </c>
      <c r="BL186" s="18" t="s">
        <v>1655</v>
      </c>
      <c r="BM186" s="145" t="s">
        <v>1835</v>
      </c>
    </row>
    <row r="187" spans="1:65" s="2" customFormat="1" ht="16.5" customHeight="1" x14ac:dyDescent="0.2">
      <c r="A187" s="31"/>
      <c r="B187" s="133"/>
      <c r="C187" s="134" t="s">
        <v>534</v>
      </c>
      <c r="D187" s="134" t="s">
        <v>143</v>
      </c>
      <c r="E187" s="135" t="s">
        <v>3260</v>
      </c>
      <c r="F187" s="136" t="s">
        <v>3261</v>
      </c>
      <c r="G187" s="137" t="s">
        <v>161</v>
      </c>
      <c r="H187" s="138">
        <v>72</v>
      </c>
      <c r="I187" s="139"/>
      <c r="J187" s="139"/>
      <c r="K187" s="140"/>
      <c r="L187" s="32"/>
      <c r="M187" s="141"/>
      <c r="N187" s="142"/>
      <c r="O187" s="143"/>
      <c r="P187" s="143"/>
      <c r="Q187" s="143"/>
      <c r="R187" s="143"/>
      <c r="S187" s="143"/>
      <c r="T187" s="144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45" t="s">
        <v>1655</v>
      </c>
      <c r="AT187" s="145" t="s">
        <v>143</v>
      </c>
      <c r="AU187" s="145" t="s">
        <v>73</v>
      </c>
      <c r="AY187" s="18" t="s">
        <v>141</v>
      </c>
      <c r="BE187" s="146">
        <f t="shared" si="0"/>
        <v>0</v>
      </c>
      <c r="BF187" s="146">
        <f t="shared" si="1"/>
        <v>0</v>
      </c>
      <c r="BG187" s="146">
        <f t="shared" si="2"/>
        <v>0</v>
      </c>
      <c r="BH187" s="146">
        <f t="shared" si="3"/>
        <v>0</v>
      </c>
      <c r="BI187" s="146">
        <f t="shared" si="4"/>
        <v>0</v>
      </c>
      <c r="BJ187" s="18" t="s">
        <v>73</v>
      </c>
      <c r="BK187" s="146">
        <f t="shared" si="5"/>
        <v>0</v>
      </c>
      <c r="BL187" s="18" t="s">
        <v>1655</v>
      </c>
      <c r="BM187" s="145" t="s">
        <v>1855</v>
      </c>
    </row>
    <row r="188" spans="1:65" s="2" customFormat="1" ht="21.75" customHeight="1" x14ac:dyDescent="0.2">
      <c r="A188" s="31"/>
      <c r="B188" s="133"/>
      <c r="C188" s="168" t="s">
        <v>547</v>
      </c>
      <c r="D188" s="168" t="s">
        <v>159</v>
      </c>
      <c r="E188" s="169" t="s">
        <v>3262</v>
      </c>
      <c r="F188" s="170" t="s">
        <v>3263</v>
      </c>
      <c r="G188" s="171" t="s">
        <v>161</v>
      </c>
      <c r="H188" s="172">
        <v>72</v>
      </c>
      <c r="I188" s="173"/>
      <c r="J188" s="173"/>
      <c r="K188" s="174"/>
      <c r="L188" s="175"/>
      <c r="M188" s="176"/>
      <c r="N188" s="177"/>
      <c r="O188" s="143"/>
      <c r="P188" s="143"/>
      <c r="Q188" s="143"/>
      <c r="R188" s="143"/>
      <c r="S188" s="143"/>
      <c r="T188" s="144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45" t="s">
        <v>2435</v>
      </c>
      <c r="AT188" s="145" t="s">
        <v>159</v>
      </c>
      <c r="AU188" s="145" t="s">
        <v>73</v>
      </c>
      <c r="AY188" s="18" t="s">
        <v>141</v>
      </c>
      <c r="BE188" s="146">
        <f t="shared" si="0"/>
        <v>0</v>
      </c>
      <c r="BF188" s="146">
        <f t="shared" si="1"/>
        <v>0</v>
      </c>
      <c r="BG188" s="146">
        <f t="shared" si="2"/>
        <v>0</v>
      </c>
      <c r="BH188" s="146">
        <f t="shared" si="3"/>
        <v>0</v>
      </c>
      <c r="BI188" s="146">
        <f t="shared" si="4"/>
        <v>0</v>
      </c>
      <c r="BJ188" s="18" t="s">
        <v>73</v>
      </c>
      <c r="BK188" s="146">
        <f t="shared" si="5"/>
        <v>0</v>
      </c>
      <c r="BL188" s="18" t="s">
        <v>1655</v>
      </c>
      <c r="BM188" s="145" t="s">
        <v>2197</v>
      </c>
    </row>
    <row r="189" spans="1:65" s="12" customFormat="1" ht="22.9" customHeight="1" x14ac:dyDescent="0.2">
      <c r="B189" s="121"/>
      <c r="D189" s="122" t="s">
        <v>59</v>
      </c>
      <c r="E189" s="131" t="s">
        <v>3264</v>
      </c>
      <c r="F189" s="131" t="s">
        <v>3265</v>
      </c>
      <c r="J189" s="132"/>
      <c r="L189" s="121"/>
      <c r="M189" s="125"/>
      <c r="N189" s="126"/>
      <c r="O189" s="126"/>
      <c r="P189" s="127"/>
      <c r="Q189" s="126"/>
      <c r="R189" s="127"/>
      <c r="S189" s="126"/>
      <c r="T189" s="128"/>
      <c r="AR189" s="122" t="s">
        <v>85</v>
      </c>
      <c r="AT189" s="129" t="s">
        <v>59</v>
      </c>
      <c r="AU189" s="129" t="s">
        <v>67</v>
      </c>
      <c r="AY189" s="122" t="s">
        <v>141</v>
      </c>
      <c r="BK189" s="130">
        <f>SUM(BK190:BK191)</f>
        <v>0</v>
      </c>
    </row>
    <row r="190" spans="1:65" s="2" customFormat="1" ht="21.75" customHeight="1" x14ac:dyDescent="0.2">
      <c r="A190" s="31"/>
      <c r="B190" s="133"/>
      <c r="C190" s="134" t="s">
        <v>1236</v>
      </c>
      <c r="D190" s="134" t="s">
        <v>143</v>
      </c>
      <c r="E190" s="135" t="s">
        <v>3266</v>
      </c>
      <c r="F190" s="136" t="s">
        <v>3267</v>
      </c>
      <c r="G190" s="137" t="s">
        <v>357</v>
      </c>
      <c r="H190" s="138">
        <v>360</v>
      </c>
      <c r="I190" s="139"/>
      <c r="J190" s="139"/>
      <c r="K190" s="140"/>
      <c r="L190" s="32"/>
      <c r="M190" s="141"/>
      <c r="N190" s="142"/>
      <c r="O190" s="143"/>
      <c r="P190" s="143"/>
      <c r="Q190" s="143"/>
      <c r="R190" s="143"/>
      <c r="S190" s="143"/>
      <c r="T190" s="144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45" t="s">
        <v>1655</v>
      </c>
      <c r="AT190" s="145" t="s">
        <v>143</v>
      </c>
      <c r="AU190" s="145" t="s">
        <v>73</v>
      </c>
      <c r="AY190" s="18" t="s">
        <v>141</v>
      </c>
      <c r="BE190" s="146">
        <f>IF(N190="základná",J190,0)</f>
        <v>0</v>
      </c>
      <c r="BF190" s="146">
        <f>IF(N190="znížená",J190,0)</f>
        <v>0</v>
      </c>
      <c r="BG190" s="146">
        <f>IF(N190="zákl. prenesená",J190,0)</f>
        <v>0</v>
      </c>
      <c r="BH190" s="146">
        <f>IF(N190="zníž. prenesená",J190,0)</f>
        <v>0</v>
      </c>
      <c r="BI190" s="146">
        <f>IF(N190="nulová",J190,0)</f>
        <v>0</v>
      </c>
      <c r="BJ190" s="18" t="s">
        <v>73</v>
      </c>
      <c r="BK190" s="146">
        <f>ROUND(I190*H190,2)</f>
        <v>0</v>
      </c>
      <c r="BL190" s="18" t="s">
        <v>1655</v>
      </c>
      <c r="BM190" s="145" t="s">
        <v>2207</v>
      </c>
    </row>
    <row r="191" spans="1:65" s="2" customFormat="1" ht="21.75" customHeight="1" x14ac:dyDescent="0.2">
      <c r="A191" s="31"/>
      <c r="B191" s="133"/>
      <c r="C191" s="134" t="s">
        <v>1241</v>
      </c>
      <c r="D191" s="134" t="s">
        <v>143</v>
      </c>
      <c r="E191" s="135" t="s">
        <v>3268</v>
      </c>
      <c r="F191" s="136" t="s">
        <v>3269</v>
      </c>
      <c r="G191" s="137" t="s">
        <v>357</v>
      </c>
      <c r="H191" s="138">
        <v>360</v>
      </c>
      <c r="I191" s="139"/>
      <c r="J191" s="139"/>
      <c r="K191" s="140"/>
      <c r="L191" s="32"/>
      <c r="M191" s="141"/>
      <c r="N191" s="142"/>
      <c r="O191" s="143"/>
      <c r="P191" s="143"/>
      <c r="Q191" s="143"/>
      <c r="R191" s="143"/>
      <c r="S191" s="143"/>
      <c r="T191" s="144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45" t="s">
        <v>1655</v>
      </c>
      <c r="AT191" s="145" t="s">
        <v>143</v>
      </c>
      <c r="AU191" s="145" t="s">
        <v>73</v>
      </c>
      <c r="AY191" s="18" t="s">
        <v>141</v>
      </c>
      <c r="BE191" s="146">
        <f>IF(N191="základná",J191,0)</f>
        <v>0</v>
      </c>
      <c r="BF191" s="146">
        <f>IF(N191="znížená",J191,0)</f>
        <v>0</v>
      </c>
      <c r="BG191" s="146">
        <f>IF(N191="zákl. prenesená",J191,0)</f>
        <v>0</v>
      </c>
      <c r="BH191" s="146">
        <f>IF(N191="zníž. prenesená",J191,0)</f>
        <v>0</v>
      </c>
      <c r="BI191" s="146">
        <f>IF(N191="nulová",J191,0)</f>
        <v>0</v>
      </c>
      <c r="BJ191" s="18" t="s">
        <v>73</v>
      </c>
      <c r="BK191" s="146">
        <f>ROUND(I191*H191,2)</f>
        <v>0</v>
      </c>
      <c r="BL191" s="18" t="s">
        <v>1655</v>
      </c>
      <c r="BM191" s="145" t="s">
        <v>2209</v>
      </c>
    </row>
    <row r="192" spans="1:65" s="12" customFormat="1" ht="25.9" customHeight="1" x14ac:dyDescent="0.2">
      <c r="B192" s="121"/>
      <c r="D192" s="122" t="s">
        <v>59</v>
      </c>
      <c r="E192" s="123" t="s">
        <v>2587</v>
      </c>
      <c r="F192" s="123" t="s">
        <v>2588</v>
      </c>
      <c r="J192" s="124"/>
      <c r="L192" s="121"/>
      <c r="M192" s="125"/>
      <c r="N192" s="126"/>
      <c r="O192" s="126"/>
      <c r="P192" s="127"/>
      <c r="Q192" s="126"/>
      <c r="R192" s="127"/>
      <c r="S192" s="126"/>
      <c r="T192" s="128"/>
      <c r="AR192" s="122" t="s">
        <v>146</v>
      </c>
      <c r="AT192" s="129" t="s">
        <v>59</v>
      </c>
      <c r="AU192" s="129" t="s">
        <v>60</v>
      </c>
      <c r="AY192" s="122" t="s">
        <v>141</v>
      </c>
      <c r="BK192" s="130">
        <f>SUM(BK193:BK196)</f>
        <v>0</v>
      </c>
    </row>
    <row r="193" spans="1:65" s="2" customFormat="1" ht="16.5" customHeight="1" x14ac:dyDescent="0.2">
      <c r="A193" s="31"/>
      <c r="B193" s="133"/>
      <c r="C193" s="134" t="s">
        <v>1576</v>
      </c>
      <c r="D193" s="134" t="s">
        <v>143</v>
      </c>
      <c r="E193" s="135" t="s">
        <v>3153</v>
      </c>
      <c r="F193" s="136" t="s">
        <v>3270</v>
      </c>
      <c r="G193" s="137" t="s">
        <v>161</v>
      </c>
      <c r="H193" s="138">
        <v>1</v>
      </c>
      <c r="I193" s="139"/>
      <c r="J193" s="139"/>
      <c r="K193" s="140"/>
      <c r="L193" s="32"/>
      <c r="M193" s="141"/>
      <c r="N193" s="142"/>
      <c r="O193" s="143"/>
      <c r="P193" s="143"/>
      <c r="Q193" s="143"/>
      <c r="R193" s="143"/>
      <c r="S193" s="143"/>
      <c r="T193" s="144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45" t="s">
        <v>2592</v>
      </c>
      <c r="AT193" s="145" t="s">
        <v>143</v>
      </c>
      <c r="AU193" s="145" t="s">
        <v>67</v>
      </c>
      <c r="AY193" s="18" t="s">
        <v>141</v>
      </c>
      <c r="BE193" s="146">
        <f>IF(N193="základná",J193,0)</f>
        <v>0</v>
      </c>
      <c r="BF193" s="146">
        <f>IF(N193="znížená",J193,0)</f>
        <v>0</v>
      </c>
      <c r="BG193" s="146">
        <f>IF(N193="zákl. prenesená",J193,0)</f>
        <v>0</v>
      </c>
      <c r="BH193" s="146">
        <f>IF(N193="zníž. prenesená",J193,0)</f>
        <v>0</v>
      </c>
      <c r="BI193" s="146">
        <f>IF(N193="nulová",J193,0)</f>
        <v>0</v>
      </c>
      <c r="BJ193" s="18" t="s">
        <v>73</v>
      </c>
      <c r="BK193" s="146">
        <f>ROUND(I193*H193,2)</f>
        <v>0</v>
      </c>
      <c r="BL193" s="18" t="s">
        <v>2592</v>
      </c>
      <c r="BM193" s="145" t="s">
        <v>2217</v>
      </c>
    </row>
    <row r="194" spans="1:65" s="2" customFormat="1" ht="16.5" customHeight="1" x14ac:dyDescent="0.2">
      <c r="A194" s="31"/>
      <c r="B194" s="133"/>
      <c r="C194" s="134" t="s">
        <v>1581</v>
      </c>
      <c r="D194" s="134" t="s">
        <v>143</v>
      </c>
      <c r="E194" s="135" t="s">
        <v>3155</v>
      </c>
      <c r="F194" s="136" t="s">
        <v>3156</v>
      </c>
      <c r="G194" s="137" t="s">
        <v>161</v>
      </c>
      <c r="H194" s="138">
        <v>1</v>
      </c>
      <c r="I194" s="139"/>
      <c r="J194" s="139"/>
      <c r="K194" s="140"/>
      <c r="L194" s="32"/>
      <c r="M194" s="141"/>
      <c r="N194" s="142"/>
      <c r="O194" s="143"/>
      <c r="P194" s="143"/>
      <c r="Q194" s="143"/>
      <c r="R194" s="143"/>
      <c r="S194" s="143"/>
      <c r="T194" s="144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45" t="s">
        <v>2592</v>
      </c>
      <c r="AT194" s="145" t="s">
        <v>143</v>
      </c>
      <c r="AU194" s="145" t="s">
        <v>67</v>
      </c>
      <c r="AY194" s="18" t="s">
        <v>141</v>
      </c>
      <c r="BE194" s="146">
        <f>IF(N194="základná",J194,0)</f>
        <v>0</v>
      </c>
      <c r="BF194" s="146">
        <f>IF(N194="znížená",J194,0)</f>
        <v>0</v>
      </c>
      <c r="BG194" s="146">
        <f>IF(N194="zákl. prenesená",J194,0)</f>
        <v>0</v>
      </c>
      <c r="BH194" s="146">
        <f>IF(N194="zníž. prenesená",J194,0)</f>
        <v>0</v>
      </c>
      <c r="BI194" s="146">
        <f>IF(N194="nulová",J194,0)</f>
        <v>0</v>
      </c>
      <c r="BJ194" s="18" t="s">
        <v>73</v>
      </c>
      <c r="BK194" s="146">
        <f>ROUND(I194*H194,2)</f>
        <v>0</v>
      </c>
      <c r="BL194" s="18" t="s">
        <v>2592</v>
      </c>
      <c r="BM194" s="145" t="s">
        <v>2220</v>
      </c>
    </row>
    <row r="195" spans="1:65" s="2" customFormat="1" ht="21.75" customHeight="1" x14ac:dyDescent="0.2">
      <c r="A195" s="31"/>
      <c r="B195" s="133"/>
      <c r="C195" s="134" t="s">
        <v>1586</v>
      </c>
      <c r="D195" s="134" t="s">
        <v>143</v>
      </c>
      <c r="E195" s="135" t="s">
        <v>2589</v>
      </c>
      <c r="F195" s="136" t="s">
        <v>3271</v>
      </c>
      <c r="G195" s="137" t="s">
        <v>2591</v>
      </c>
      <c r="H195" s="138">
        <v>40</v>
      </c>
      <c r="I195" s="139"/>
      <c r="J195" s="139"/>
      <c r="K195" s="140"/>
      <c r="L195" s="32"/>
      <c r="M195" s="141"/>
      <c r="N195" s="142"/>
      <c r="O195" s="143"/>
      <c r="P195" s="143"/>
      <c r="Q195" s="143"/>
      <c r="R195" s="143"/>
      <c r="S195" s="143"/>
      <c r="T195" s="144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45" t="s">
        <v>3272</v>
      </c>
      <c r="AT195" s="145" t="s">
        <v>143</v>
      </c>
      <c r="AU195" s="145" t="s">
        <v>67</v>
      </c>
      <c r="AY195" s="18" t="s">
        <v>141</v>
      </c>
      <c r="BE195" s="146">
        <f>IF(N195="základná",J195,0)</f>
        <v>0</v>
      </c>
      <c r="BF195" s="146">
        <f>IF(N195="znížená",J195,0)</f>
        <v>0</v>
      </c>
      <c r="BG195" s="146">
        <f>IF(N195="zákl. prenesená",J195,0)</f>
        <v>0</v>
      </c>
      <c r="BH195" s="146">
        <f>IF(N195="zníž. prenesená",J195,0)</f>
        <v>0</v>
      </c>
      <c r="BI195" s="146">
        <f>IF(N195="nulová",J195,0)</f>
        <v>0</v>
      </c>
      <c r="BJ195" s="18" t="s">
        <v>73</v>
      </c>
      <c r="BK195" s="146">
        <f>ROUND(I195*H195,2)</f>
        <v>0</v>
      </c>
      <c r="BL195" s="18" t="s">
        <v>3272</v>
      </c>
      <c r="BM195" s="145" t="s">
        <v>3273</v>
      </c>
    </row>
    <row r="196" spans="1:65" s="2" customFormat="1" ht="21.75" customHeight="1" x14ac:dyDescent="0.2">
      <c r="A196" s="31"/>
      <c r="B196" s="133"/>
      <c r="C196" s="134" t="s">
        <v>1592</v>
      </c>
      <c r="D196" s="134" t="s">
        <v>143</v>
      </c>
      <c r="E196" s="135" t="s">
        <v>3158</v>
      </c>
      <c r="F196" s="136" t="s">
        <v>3274</v>
      </c>
      <c r="G196" s="137" t="s">
        <v>2591</v>
      </c>
      <c r="H196" s="138">
        <v>40</v>
      </c>
      <c r="I196" s="139"/>
      <c r="J196" s="139"/>
      <c r="K196" s="140"/>
      <c r="L196" s="32"/>
      <c r="M196" s="185"/>
      <c r="N196" s="186"/>
      <c r="O196" s="187"/>
      <c r="P196" s="187"/>
      <c r="Q196" s="187"/>
      <c r="R196" s="187"/>
      <c r="S196" s="187"/>
      <c r="T196" s="188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45" t="s">
        <v>3272</v>
      </c>
      <c r="AT196" s="145" t="s">
        <v>143</v>
      </c>
      <c r="AU196" s="145" t="s">
        <v>67</v>
      </c>
      <c r="AY196" s="18" t="s">
        <v>141</v>
      </c>
      <c r="BE196" s="146">
        <f>IF(N196="základná",J196,0)</f>
        <v>0</v>
      </c>
      <c r="BF196" s="146">
        <f>IF(N196="znížená",J196,0)</f>
        <v>0</v>
      </c>
      <c r="BG196" s="146">
        <f>IF(N196="zákl. prenesená",J196,0)</f>
        <v>0</v>
      </c>
      <c r="BH196" s="146">
        <f>IF(N196="zníž. prenesená",J196,0)</f>
        <v>0</v>
      </c>
      <c r="BI196" s="146">
        <f>IF(N196="nulová",J196,0)</f>
        <v>0</v>
      </c>
      <c r="BJ196" s="18" t="s">
        <v>73</v>
      </c>
      <c r="BK196" s="146">
        <f>ROUND(I196*H196,2)</f>
        <v>0</v>
      </c>
      <c r="BL196" s="18" t="s">
        <v>3272</v>
      </c>
      <c r="BM196" s="145" t="s">
        <v>3275</v>
      </c>
    </row>
    <row r="197" spans="1:65" s="2" customFormat="1" ht="6.95" customHeight="1" x14ac:dyDescent="0.2">
      <c r="A197" s="31"/>
      <c r="B197" s="46"/>
      <c r="C197" s="47"/>
      <c r="D197" s="47"/>
      <c r="E197" s="47"/>
      <c r="F197" s="47"/>
      <c r="G197" s="47"/>
      <c r="H197" s="47"/>
      <c r="I197" s="47"/>
      <c r="J197" s="47"/>
      <c r="K197" s="47"/>
      <c r="L197" s="32"/>
      <c r="M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</row>
  </sheetData>
  <autoFilter ref="C134:K196" xr:uid="{00000000-0009-0000-0000-00000A000000}"/>
  <mergeCells count="14">
    <mergeCell ref="E125:H125"/>
    <mergeCell ref="E123:H123"/>
    <mergeCell ref="E127:H127"/>
    <mergeCell ref="L2:V2"/>
    <mergeCell ref="E85:H85"/>
    <mergeCell ref="E89:H89"/>
    <mergeCell ref="E87:H87"/>
    <mergeCell ref="E91:H91"/>
    <mergeCell ref="E121:H121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M156"/>
  <sheetViews>
    <sheetView showGridLines="0" topLeftCell="A134" workbookViewId="0">
      <selection activeCell="E2" sqref="E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107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3276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/>
      <c r="F22" s="31"/>
      <c r="G22" s="31"/>
      <c r="H22" s="31"/>
      <c r="I22" s="26" t="s">
        <v>23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ROUND((SUM(BG107:BG108) + SUM(BG132:BG155)),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ROUND((SUM(BH107:BH108) + SUM(BH132:BH155)),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ROUND((SUM(BI107:BI108) + SUM(BI132:BI155)),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D8 - Kabeláž kamerového systému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 x14ac:dyDescent="0.2">
      <c r="A96" s="31"/>
      <c r="B96" s="32"/>
      <c r="C96" s="26" t="s">
        <v>24</v>
      </c>
      <c r="D96" s="31"/>
      <c r="E96" s="31"/>
      <c r="F96" s="24" t="str">
        <f>IF(E22="","",E22)</f>
        <v/>
      </c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2904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2905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3277</v>
      </c>
      <c r="E103" s="106"/>
      <c r="F103" s="106"/>
      <c r="G103" s="106"/>
      <c r="H103" s="106"/>
      <c r="I103" s="106"/>
      <c r="J103" s="107"/>
      <c r="L103" s="104"/>
    </row>
    <row r="104" spans="1:47" s="9" customFormat="1" ht="24.95" customHeight="1" x14ac:dyDescent="0.2">
      <c r="B104" s="100"/>
      <c r="D104" s="101" t="s">
        <v>2115</v>
      </c>
      <c r="E104" s="102"/>
      <c r="F104" s="102"/>
      <c r="G104" s="102"/>
      <c r="H104" s="102"/>
      <c r="I104" s="102"/>
      <c r="J104" s="103"/>
      <c r="L104" s="100"/>
    </row>
    <row r="105" spans="1:47" s="2" customFormat="1" ht="21.75" customHeight="1" x14ac:dyDescent="0.2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5" customHeight="1" x14ac:dyDescent="0.2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 x14ac:dyDescent="0.2">
      <c r="A107" s="31"/>
      <c r="B107" s="32"/>
      <c r="C107" s="99" t="s">
        <v>132</v>
      </c>
      <c r="D107" s="31"/>
      <c r="E107" s="31"/>
      <c r="F107" s="31"/>
      <c r="G107" s="31"/>
      <c r="H107" s="31"/>
      <c r="I107" s="31"/>
      <c r="J107" s="108"/>
      <c r="K107" s="31"/>
      <c r="L107" s="41"/>
      <c r="N107" s="109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18" customHeight="1" x14ac:dyDescent="0.2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9.25" customHeight="1" x14ac:dyDescent="0.2">
      <c r="A109" s="31"/>
      <c r="B109" s="32"/>
      <c r="C109" s="78" t="s">
        <v>109</v>
      </c>
      <c r="D109" s="79"/>
      <c r="E109" s="79"/>
      <c r="F109" s="79"/>
      <c r="G109" s="79"/>
      <c r="H109" s="79"/>
      <c r="I109" s="79"/>
      <c r="J109" s="80"/>
      <c r="K109" s="79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5" customHeight="1" x14ac:dyDescent="0.2">
      <c r="A110" s="31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31" s="2" customFormat="1" ht="6.95" customHeight="1" x14ac:dyDescent="0.2">
      <c r="A114" s="31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24.95" customHeight="1" x14ac:dyDescent="0.2">
      <c r="A115" s="31"/>
      <c r="B115" s="32"/>
      <c r="C115" s="22" t="s">
        <v>133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2" customHeight="1" x14ac:dyDescent="0.2">
      <c r="A117" s="31"/>
      <c r="B117" s="32"/>
      <c r="C117" s="26" t="s">
        <v>10</v>
      </c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6.5" customHeight="1" x14ac:dyDescent="0.2">
      <c r="A118" s="31"/>
      <c r="B118" s="32"/>
      <c r="C118" s="31"/>
      <c r="D118" s="31"/>
      <c r="E118" s="292" t="str">
        <f>E7</f>
        <v>Dunajská Streda OR PZ,  rekonštrukcia a modernizácia objektu</v>
      </c>
      <c r="F118" s="293"/>
      <c r="G118" s="293"/>
      <c r="H118" s="293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1" customFormat="1" ht="12" customHeight="1" x14ac:dyDescent="0.2">
      <c r="B119" s="21"/>
      <c r="C119" s="26" t="s">
        <v>111</v>
      </c>
      <c r="L119" s="21"/>
    </row>
    <row r="120" spans="1:31" s="1" customFormat="1" ht="16.5" customHeight="1" x14ac:dyDescent="0.2">
      <c r="B120" s="21"/>
      <c r="E120" s="292" t="s">
        <v>112</v>
      </c>
      <c r="F120" s="275"/>
      <c r="G120" s="275"/>
      <c r="H120" s="275"/>
      <c r="L120" s="21"/>
    </row>
    <row r="121" spans="1:31" s="1" customFormat="1" ht="12" customHeight="1" x14ac:dyDescent="0.2">
      <c r="B121" s="21"/>
      <c r="C121" s="26" t="s">
        <v>113</v>
      </c>
      <c r="L121" s="21"/>
    </row>
    <row r="122" spans="1:31" s="2" customFormat="1" ht="16.5" customHeight="1" x14ac:dyDescent="0.2">
      <c r="A122" s="31"/>
      <c r="B122" s="32"/>
      <c r="C122" s="31"/>
      <c r="D122" s="31"/>
      <c r="E122" s="295" t="s">
        <v>1245</v>
      </c>
      <c r="F122" s="291"/>
      <c r="G122" s="291"/>
      <c r="H122" s="29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 x14ac:dyDescent="0.2">
      <c r="A123" s="31"/>
      <c r="B123" s="32"/>
      <c r="C123" s="26" t="s">
        <v>1246</v>
      </c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6.5" customHeight="1" x14ac:dyDescent="0.2">
      <c r="A124" s="31"/>
      <c r="B124" s="32"/>
      <c r="C124" s="31"/>
      <c r="D124" s="31"/>
      <c r="E124" s="283" t="str">
        <f>E13</f>
        <v>D8 - Kabeláž kamerového systému</v>
      </c>
      <c r="F124" s="291"/>
      <c r="G124" s="291"/>
      <c r="H124" s="29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 x14ac:dyDescent="0.2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 x14ac:dyDescent="0.2">
      <c r="A126" s="31"/>
      <c r="B126" s="32"/>
      <c r="C126" s="26" t="s">
        <v>16</v>
      </c>
      <c r="D126" s="31"/>
      <c r="E126" s="31"/>
      <c r="F126" s="24" t="str">
        <f>F16</f>
        <v>Dunajská Streda, Muzejná 231/6,  parc.č. 2421/8; 1</v>
      </c>
      <c r="G126" s="31"/>
      <c r="H126" s="31"/>
      <c r="I126" s="26" t="s">
        <v>18</v>
      </c>
      <c r="J126" s="54" t="str">
        <f>IF(J16="","",J16)</f>
        <v/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 x14ac:dyDescent="0.2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40.15" customHeight="1" x14ac:dyDescent="0.2">
      <c r="A128" s="31"/>
      <c r="B128" s="32"/>
      <c r="C128" s="26" t="s">
        <v>19</v>
      </c>
      <c r="D128" s="31"/>
      <c r="E128" s="31"/>
      <c r="F128" s="24" t="str">
        <f>E19</f>
        <v>Ministerstvo vnútra SR, Pribinova 2,  Bratislava</v>
      </c>
      <c r="G128" s="31"/>
      <c r="H128" s="31"/>
      <c r="I128" s="26" t="s">
        <v>26</v>
      </c>
      <c r="J128" s="27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25.7" customHeight="1" x14ac:dyDescent="0.2">
      <c r="A129" s="31"/>
      <c r="B129" s="32"/>
      <c r="C129" s="26" t="s">
        <v>24</v>
      </c>
      <c r="D129" s="31"/>
      <c r="E129" s="31"/>
      <c r="F129" s="24" t="str">
        <f>IF(E22="","",E22)</f>
        <v/>
      </c>
      <c r="G129" s="31"/>
      <c r="H129" s="31"/>
      <c r="I129" s="26" t="s">
        <v>28</v>
      </c>
      <c r="J129" s="27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 x14ac:dyDescent="0.2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 x14ac:dyDescent="0.2">
      <c r="A131" s="110"/>
      <c r="B131" s="111"/>
      <c r="C131" s="112" t="s">
        <v>134</v>
      </c>
      <c r="D131" s="113" t="s">
        <v>57</v>
      </c>
      <c r="E131" s="113" t="s">
        <v>53</v>
      </c>
      <c r="F131" s="113" t="s">
        <v>54</v>
      </c>
      <c r="G131" s="113" t="s">
        <v>135</v>
      </c>
      <c r="H131" s="113" t="s">
        <v>136</v>
      </c>
      <c r="I131" s="113" t="s">
        <v>137</v>
      </c>
      <c r="J131" s="114" t="s">
        <v>119</v>
      </c>
      <c r="K131" s="115" t="s">
        <v>138</v>
      </c>
      <c r="L131" s="116"/>
      <c r="M131" s="58"/>
      <c r="N131" s="59"/>
      <c r="O131" s="59"/>
      <c r="P131" s="59"/>
      <c r="Q131" s="59"/>
      <c r="R131" s="59"/>
      <c r="S131" s="59"/>
      <c r="T131" s="6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</row>
    <row r="132" spans="1:65" s="2" customFormat="1" ht="22.9" customHeight="1" x14ac:dyDescent="0.25">
      <c r="A132" s="31"/>
      <c r="B132" s="32"/>
      <c r="C132" s="64" t="s">
        <v>115</v>
      </c>
      <c r="D132" s="31"/>
      <c r="E132" s="31"/>
      <c r="F132" s="31"/>
      <c r="G132" s="31"/>
      <c r="H132" s="31"/>
      <c r="I132" s="31"/>
      <c r="J132" s="117"/>
      <c r="K132" s="31"/>
      <c r="L132" s="32"/>
      <c r="M132" s="61"/>
      <c r="N132" s="55"/>
      <c r="O132" s="62"/>
      <c r="P132" s="118"/>
      <c r="Q132" s="62"/>
      <c r="R132" s="118"/>
      <c r="S132" s="62"/>
      <c r="T132" s="119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8" t="s">
        <v>59</v>
      </c>
      <c r="AU132" s="18" t="s">
        <v>121</v>
      </c>
      <c r="BK132" s="120">
        <f>BK133+BK154</f>
        <v>0</v>
      </c>
    </row>
    <row r="133" spans="1:65" s="12" customFormat="1" ht="25.9" customHeight="1" x14ac:dyDescent="0.2">
      <c r="B133" s="121"/>
      <c r="D133" s="122" t="s">
        <v>59</v>
      </c>
      <c r="E133" s="123" t="s">
        <v>159</v>
      </c>
      <c r="F133" s="123" t="s">
        <v>2906</v>
      </c>
      <c r="J133" s="124"/>
      <c r="L133" s="121"/>
      <c r="M133" s="125"/>
      <c r="N133" s="126"/>
      <c r="O133" s="126"/>
      <c r="P133" s="127"/>
      <c r="Q133" s="126"/>
      <c r="R133" s="127"/>
      <c r="S133" s="126"/>
      <c r="T133" s="128"/>
      <c r="AR133" s="122" t="s">
        <v>85</v>
      </c>
      <c r="AT133" s="129" t="s">
        <v>59</v>
      </c>
      <c r="AU133" s="129" t="s">
        <v>60</v>
      </c>
      <c r="AY133" s="122" t="s">
        <v>141</v>
      </c>
      <c r="BK133" s="130">
        <f>BK134+BK151</f>
        <v>0</v>
      </c>
    </row>
    <row r="134" spans="1:65" s="12" customFormat="1" ht="22.9" customHeight="1" x14ac:dyDescent="0.2">
      <c r="B134" s="121"/>
      <c r="D134" s="122" t="s">
        <v>59</v>
      </c>
      <c r="E134" s="131" t="s">
        <v>2907</v>
      </c>
      <c r="F134" s="131" t="s">
        <v>2908</v>
      </c>
      <c r="J134" s="132"/>
      <c r="L134" s="121"/>
      <c r="M134" s="125"/>
      <c r="N134" s="126"/>
      <c r="O134" s="126"/>
      <c r="P134" s="127"/>
      <c r="Q134" s="126"/>
      <c r="R134" s="127"/>
      <c r="S134" s="126"/>
      <c r="T134" s="128"/>
      <c r="AR134" s="122" t="s">
        <v>85</v>
      </c>
      <c r="AT134" s="129" t="s">
        <v>59</v>
      </c>
      <c r="AU134" s="129" t="s">
        <v>67</v>
      </c>
      <c r="AY134" s="122" t="s">
        <v>141</v>
      </c>
      <c r="BK134" s="130">
        <f>SUM(BK135:BK150)</f>
        <v>0</v>
      </c>
    </row>
    <row r="135" spans="1:65" s="2" customFormat="1" ht="21.75" customHeight="1" x14ac:dyDescent="0.2">
      <c r="A135" s="31"/>
      <c r="B135" s="133"/>
      <c r="C135" s="134" t="s">
        <v>67</v>
      </c>
      <c r="D135" s="134" t="s">
        <v>143</v>
      </c>
      <c r="E135" s="135" t="s">
        <v>2909</v>
      </c>
      <c r="F135" s="136" t="s">
        <v>2910</v>
      </c>
      <c r="G135" s="137" t="s">
        <v>357</v>
      </c>
      <c r="H135" s="138">
        <v>60</v>
      </c>
      <c r="I135" s="139"/>
      <c r="J135" s="139"/>
      <c r="K135" s="140"/>
      <c r="L135" s="32"/>
      <c r="M135" s="141"/>
      <c r="N135" s="142"/>
      <c r="O135" s="143"/>
      <c r="P135" s="143"/>
      <c r="Q135" s="143"/>
      <c r="R135" s="143"/>
      <c r="S135" s="143"/>
      <c r="T135" s="144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45" t="s">
        <v>1655</v>
      </c>
      <c r="AT135" s="145" t="s">
        <v>143</v>
      </c>
      <c r="AU135" s="145" t="s">
        <v>73</v>
      </c>
      <c r="AY135" s="18" t="s">
        <v>141</v>
      </c>
      <c r="BE135" s="146">
        <f t="shared" ref="BE135:BE150" si="0">IF(N135="základná",J135,0)</f>
        <v>0</v>
      </c>
      <c r="BF135" s="146">
        <f t="shared" ref="BF135:BF150" si="1">IF(N135="znížená",J135,0)</f>
        <v>0</v>
      </c>
      <c r="BG135" s="146">
        <f t="shared" ref="BG135:BG150" si="2">IF(N135="zákl. prenesená",J135,0)</f>
        <v>0</v>
      </c>
      <c r="BH135" s="146">
        <f t="shared" ref="BH135:BH150" si="3">IF(N135="zníž. prenesená",J135,0)</f>
        <v>0</v>
      </c>
      <c r="BI135" s="146">
        <f t="shared" ref="BI135:BI150" si="4">IF(N135="nulová",J135,0)</f>
        <v>0</v>
      </c>
      <c r="BJ135" s="18" t="s">
        <v>73</v>
      </c>
      <c r="BK135" s="146">
        <f t="shared" ref="BK135:BK150" si="5">ROUND(I135*H135,2)</f>
        <v>0</v>
      </c>
      <c r="BL135" s="18" t="s">
        <v>1655</v>
      </c>
      <c r="BM135" s="145" t="s">
        <v>73</v>
      </c>
    </row>
    <row r="136" spans="1:65" s="2" customFormat="1" ht="16.5" customHeight="1" x14ac:dyDescent="0.2">
      <c r="A136" s="31"/>
      <c r="B136" s="133"/>
      <c r="C136" s="168" t="s">
        <v>73</v>
      </c>
      <c r="D136" s="168" t="s">
        <v>159</v>
      </c>
      <c r="E136" s="169" t="s">
        <v>2911</v>
      </c>
      <c r="F136" s="170" t="s">
        <v>2912</v>
      </c>
      <c r="G136" s="171" t="s">
        <v>161</v>
      </c>
      <c r="H136" s="172">
        <v>30</v>
      </c>
      <c r="I136" s="173"/>
      <c r="J136" s="173"/>
      <c r="K136" s="174"/>
      <c r="L136" s="175"/>
      <c r="M136" s="176"/>
      <c r="N136" s="177"/>
      <c r="O136" s="143"/>
      <c r="P136" s="143"/>
      <c r="Q136" s="143"/>
      <c r="R136" s="143"/>
      <c r="S136" s="143"/>
      <c r="T136" s="144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45" t="s">
        <v>2435</v>
      </c>
      <c r="AT136" s="145" t="s">
        <v>159</v>
      </c>
      <c r="AU136" s="145" t="s">
        <v>73</v>
      </c>
      <c r="AY136" s="18" t="s">
        <v>141</v>
      </c>
      <c r="BE136" s="146">
        <f t="shared" si="0"/>
        <v>0</v>
      </c>
      <c r="BF136" s="146">
        <f t="shared" si="1"/>
        <v>0</v>
      </c>
      <c r="BG136" s="146">
        <f t="shared" si="2"/>
        <v>0</v>
      </c>
      <c r="BH136" s="146">
        <f t="shared" si="3"/>
        <v>0</v>
      </c>
      <c r="BI136" s="146">
        <f t="shared" si="4"/>
        <v>0</v>
      </c>
      <c r="BJ136" s="18" t="s">
        <v>73</v>
      </c>
      <c r="BK136" s="146">
        <f t="shared" si="5"/>
        <v>0</v>
      </c>
      <c r="BL136" s="18" t="s">
        <v>1655</v>
      </c>
      <c r="BM136" s="145" t="s">
        <v>146</v>
      </c>
    </row>
    <row r="137" spans="1:65" s="2" customFormat="1" ht="16.5" customHeight="1" x14ac:dyDescent="0.2">
      <c r="A137" s="31"/>
      <c r="B137" s="133"/>
      <c r="C137" s="168" t="s">
        <v>85</v>
      </c>
      <c r="D137" s="168" t="s">
        <v>159</v>
      </c>
      <c r="E137" s="169" t="s">
        <v>2915</v>
      </c>
      <c r="F137" s="170" t="s">
        <v>2916</v>
      </c>
      <c r="G137" s="171" t="s">
        <v>357</v>
      </c>
      <c r="H137" s="172">
        <v>60</v>
      </c>
      <c r="I137" s="173"/>
      <c r="J137" s="173"/>
      <c r="K137" s="174"/>
      <c r="L137" s="175"/>
      <c r="M137" s="176"/>
      <c r="N137" s="177"/>
      <c r="O137" s="143"/>
      <c r="P137" s="143"/>
      <c r="Q137" s="143"/>
      <c r="R137" s="143"/>
      <c r="S137" s="143"/>
      <c r="T137" s="144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45" t="s">
        <v>2435</v>
      </c>
      <c r="AT137" s="145" t="s">
        <v>159</v>
      </c>
      <c r="AU137" s="145" t="s">
        <v>73</v>
      </c>
      <c r="AY137" s="18" t="s">
        <v>141</v>
      </c>
      <c r="BE137" s="146">
        <f t="shared" si="0"/>
        <v>0</v>
      </c>
      <c r="BF137" s="146">
        <f t="shared" si="1"/>
        <v>0</v>
      </c>
      <c r="BG137" s="146">
        <f t="shared" si="2"/>
        <v>0</v>
      </c>
      <c r="BH137" s="146">
        <f t="shared" si="3"/>
        <v>0</v>
      </c>
      <c r="BI137" s="146">
        <f t="shared" si="4"/>
        <v>0</v>
      </c>
      <c r="BJ137" s="18" t="s">
        <v>73</v>
      </c>
      <c r="BK137" s="146">
        <f t="shared" si="5"/>
        <v>0</v>
      </c>
      <c r="BL137" s="18" t="s">
        <v>1655</v>
      </c>
      <c r="BM137" s="145" t="s">
        <v>165</v>
      </c>
    </row>
    <row r="138" spans="1:65" s="2" customFormat="1" ht="21.75" customHeight="1" x14ac:dyDescent="0.2">
      <c r="A138" s="31"/>
      <c r="B138" s="133"/>
      <c r="C138" s="134" t="s">
        <v>146</v>
      </c>
      <c r="D138" s="134" t="s">
        <v>143</v>
      </c>
      <c r="E138" s="135" t="s">
        <v>3278</v>
      </c>
      <c r="F138" s="136" t="s">
        <v>3279</v>
      </c>
      <c r="G138" s="137" t="s">
        <v>357</v>
      </c>
      <c r="H138" s="138">
        <v>700</v>
      </c>
      <c r="I138" s="139"/>
      <c r="J138" s="139"/>
      <c r="K138" s="140"/>
      <c r="L138" s="32"/>
      <c r="M138" s="141"/>
      <c r="N138" s="142"/>
      <c r="O138" s="143"/>
      <c r="P138" s="143"/>
      <c r="Q138" s="143"/>
      <c r="R138" s="143"/>
      <c r="S138" s="143"/>
      <c r="T138" s="144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45" t="s">
        <v>1655</v>
      </c>
      <c r="AT138" s="145" t="s">
        <v>143</v>
      </c>
      <c r="AU138" s="145" t="s">
        <v>73</v>
      </c>
      <c r="AY138" s="18" t="s">
        <v>141</v>
      </c>
      <c r="BE138" s="146">
        <f t="shared" si="0"/>
        <v>0</v>
      </c>
      <c r="BF138" s="146">
        <f t="shared" si="1"/>
        <v>0</v>
      </c>
      <c r="BG138" s="146">
        <f t="shared" si="2"/>
        <v>0</v>
      </c>
      <c r="BH138" s="146">
        <f t="shared" si="3"/>
        <v>0</v>
      </c>
      <c r="BI138" s="146">
        <f t="shared" si="4"/>
        <v>0</v>
      </c>
      <c r="BJ138" s="18" t="s">
        <v>73</v>
      </c>
      <c r="BK138" s="146">
        <f t="shared" si="5"/>
        <v>0</v>
      </c>
      <c r="BL138" s="18" t="s">
        <v>1655</v>
      </c>
      <c r="BM138" s="145" t="s">
        <v>162</v>
      </c>
    </row>
    <row r="139" spans="1:65" s="2" customFormat="1" ht="16.5" customHeight="1" x14ac:dyDescent="0.2">
      <c r="A139" s="31"/>
      <c r="B139" s="133"/>
      <c r="C139" s="168" t="s">
        <v>174</v>
      </c>
      <c r="D139" s="168" t="s">
        <v>159</v>
      </c>
      <c r="E139" s="169" t="s">
        <v>3280</v>
      </c>
      <c r="F139" s="170" t="s">
        <v>3380</v>
      </c>
      <c r="G139" s="171" t="s">
        <v>357</v>
      </c>
      <c r="H139" s="172">
        <v>700</v>
      </c>
      <c r="I139" s="173"/>
      <c r="J139" s="173"/>
      <c r="K139" s="174"/>
      <c r="L139" s="175"/>
      <c r="M139" s="176"/>
      <c r="N139" s="177"/>
      <c r="O139" s="143"/>
      <c r="P139" s="143"/>
      <c r="Q139" s="143"/>
      <c r="R139" s="143"/>
      <c r="S139" s="143"/>
      <c r="T139" s="144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45" t="s">
        <v>2435</v>
      </c>
      <c r="AT139" s="145" t="s">
        <v>159</v>
      </c>
      <c r="AU139" s="145" t="s">
        <v>73</v>
      </c>
      <c r="AY139" s="18" t="s">
        <v>141</v>
      </c>
      <c r="BE139" s="146">
        <f t="shared" si="0"/>
        <v>0</v>
      </c>
      <c r="BF139" s="146">
        <f t="shared" si="1"/>
        <v>0</v>
      </c>
      <c r="BG139" s="146">
        <f t="shared" si="2"/>
        <v>0</v>
      </c>
      <c r="BH139" s="146">
        <f t="shared" si="3"/>
        <v>0</v>
      </c>
      <c r="BI139" s="146">
        <f t="shared" si="4"/>
        <v>0</v>
      </c>
      <c r="BJ139" s="18" t="s">
        <v>73</v>
      </c>
      <c r="BK139" s="146">
        <f t="shared" si="5"/>
        <v>0</v>
      </c>
      <c r="BL139" s="18" t="s">
        <v>1655</v>
      </c>
      <c r="BM139" s="145" t="s">
        <v>252</v>
      </c>
    </row>
    <row r="140" spans="1:65" s="2" customFormat="1" ht="16.5" customHeight="1" x14ac:dyDescent="0.2">
      <c r="A140" s="31"/>
      <c r="B140" s="133"/>
      <c r="C140" s="168" t="s">
        <v>165</v>
      </c>
      <c r="D140" s="168" t="s">
        <v>159</v>
      </c>
      <c r="E140" s="169" t="s">
        <v>2923</v>
      </c>
      <c r="F140" s="170" t="s">
        <v>2914</v>
      </c>
      <c r="G140" s="171" t="s">
        <v>161</v>
      </c>
      <c r="H140" s="172">
        <v>780</v>
      </c>
      <c r="I140" s="173"/>
      <c r="J140" s="173"/>
      <c r="K140" s="174"/>
      <c r="L140" s="175"/>
      <c r="M140" s="176"/>
      <c r="N140" s="177"/>
      <c r="O140" s="143"/>
      <c r="P140" s="143"/>
      <c r="Q140" s="143"/>
      <c r="R140" s="143"/>
      <c r="S140" s="143"/>
      <c r="T140" s="144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45" t="s">
        <v>2435</v>
      </c>
      <c r="AT140" s="145" t="s">
        <v>159</v>
      </c>
      <c r="AU140" s="145" t="s">
        <v>73</v>
      </c>
      <c r="AY140" s="18" t="s">
        <v>141</v>
      </c>
      <c r="BE140" s="146">
        <f t="shared" si="0"/>
        <v>0</v>
      </c>
      <c r="BF140" s="146">
        <f t="shared" si="1"/>
        <v>0</v>
      </c>
      <c r="BG140" s="146">
        <f t="shared" si="2"/>
        <v>0</v>
      </c>
      <c r="BH140" s="146">
        <f t="shared" si="3"/>
        <v>0</v>
      </c>
      <c r="BI140" s="146">
        <f t="shared" si="4"/>
        <v>0</v>
      </c>
      <c r="BJ140" s="18" t="s">
        <v>73</v>
      </c>
      <c r="BK140" s="146">
        <f t="shared" si="5"/>
        <v>0</v>
      </c>
      <c r="BL140" s="18" t="s">
        <v>1655</v>
      </c>
      <c r="BM140" s="145" t="s">
        <v>280</v>
      </c>
    </row>
    <row r="141" spans="1:65" s="2" customFormat="1" ht="21.75" customHeight="1" x14ac:dyDescent="0.2">
      <c r="A141" s="31"/>
      <c r="B141" s="133"/>
      <c r="C141" s="134" t="s">
        <v>237</v>
      </c>
      <c r="D141" s="134" t="s">
        <v>143</v>
      </c>
      <c r="E141" s="135" t="s">
        <v>3281</v>
      </c>
      <c r="F141" s="136" t="s">
        <v>3282</v>
      </c>
      <c r="G141" s="137" t="s">
        <v>357</v>
      </c>
      <c r="H141" s="138">
        <v>300</v>
      </c>
      <c r="I141" s="139"/>
      <c r="J141" s="139"/>
      <c r="K141" s="140"/>
      <c r="L141" s="32"/>
      <c r="M141" s="141"/>
      <c r="N141" s="142"/>
      <c r="O141" s="143"/>
      <c r="P141" s="143"/>
      <c r="Q141" s="143"/>
      <c r="R141" s="143"/>
      <c r="S141" s="143"/>
      <c r="T141" s="144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45" t="s">
        <v>1655</v>
      </c>
      <c r="AT141" s="145" t="s">
        <v>143</v>
      </c>
      <c r="AU141" s="145" t="s">
        <v>73</v>
      </c>
      <c r="AY141" s="18" t="s">
        <v>141</v>
      </c>
      <c r="BE141" s="146">
        <f t="shared" si="0"/>
        <v>0</v>
      </c>
      <c r="BF141" s="146">
        <f t="shared" si="1"/>
        <v>0</v>
      </c>
      <c r="BG141" s="146">
        <f t="shared" si="2"/>
        <v>0</v>
      </c>
      <c r="BH141" s="146">
        <f t="shared" si="3"/>
        <v>0</v>
      </c>
      <c r="BI141" s="146">
        <f t="shared" si="4"/>
        <v>0</v>
      </c>
      <c r="BJ141" s="18" t="s">
        <v>73</v>
      </c>
      <c r="BK141" s="146">
        <f t="shared" si="5"/>
        <v>0</v>
      </c>
      <c r="BL141" s="18" t="s">
        <v>1655</v>
      </c>
      <c r="BM141" s="145" t="s">
        <v>312</v>
      </c>
    </row>
    <row r="142" spans="1:65" s="2" customFormat="1" ht="16.5" customHeight="1" x14ac:dyDescent="0.2">
      <c r="A142" s="31"/>
      <c r="B142" s="133"/>
      <c r="C142" s="168" t="s">
        <v>162</v>
      </c>
      <c r="D142" s="168" t="s">
        <v>159</v>
      </c>
      <c r="E142" s="169" t="s">
        <v>3283</v>
      </c>
      <c r="F142" s="170" t="s">
        <v>3381</v>
      </c>
      <c r="G142" s="171" t="s">
        <v>357</v>
      </c>
      <c r="H142" s="172">
        <v>300</v>
      </c>
      <c r="I142" s="173"/>
      <c r="J142" s="173"/>
      <c r="K142" s="174"/>
      <c r="L142" s="175"/>
      <c r="M142" s="176"/>
      <c r="N142" s="177"/>
      <c r="O142" s="143"/>
      <c r="P142" s="143"/>
      <c r="Q142" s="143"/>
      <c r="R142" s="143"/>
      <c r="S142" s="143"/>
      <c r="T142" s="144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45" t="s">
        <v>2435</v>
      </c>
      <c r="AT142" s="145" t="s">
        <v>159</v>
      </c>
      <c r="AU142" s="145" t="s">
        <v>73</v>
      </c>
      <c r="AY142" s="18" t="s">
        <v>141</v>
      </c>
      <c r="BE142" s="146">
        <f t="shared" si="0"/>
        <v>0</v>
      </c>
      <c r="BF142" s="146">
        <f t="shared" si="1"/>
        <v>0</v>
      </c>
      <c r="BG142" s="146">
        <f t="shared" si="2"/>
        <v>0</v>
      </c>
      <c r="BH142" s="146">
        <f t="shared" si="3"/>
        <v>0</v>
      </c>
      <c r="BI142" s="146">
        <f t="shared" si="4"/>
        <v>0</v>
      </c>
      <c r="BJ142" s="18" t="s">
        <v>73</v>
      </c>
      <c r="BK142" s="146">
        <f t="shared" si="5"/>
        <v>0</v>
      </c>
      <c r="BL142" s="18" t="s">
        <v>1655</v>
      </c>
      <c r="BM142" s="145" t="s">
        <v>332</v>
      </c>
    </row>
    <row r="143" spans="1:65" s="2" customFormat="1" ht="21.75" customHeight="1" x14ac:dyDescent="0.2">
      <c r="A143" s="31"/>
      <c r="B143" s="133"/>
      <c r="C143" s="134" t="s">
        <v>248</v>
      </c>
      <c r="D143" s="134" t="s">
        <v>143</v>
      </c>
      <c r="E143" s="135" t="s">
        <v>3281</v>
      </c>
      <c r="F143" s="136" t="s">
        <v>3282</v>
      </c>
      <c r="G143" s="137" t="s">
        <v>357</v>
      </c>
      <c r="H143" s="138">
        <v>120</v>
      </c>
      <c r="I143" s="139"/>
      <c r="J143" s="139"/>
      <c r="K143" s="140"/>
      <c r="L143" s="32"/>
      <c r="M143" s="141"/>
      <c r="N143" s="142"/>
      <c r="O143" s="143"/>
      <c r="P143" s="143"/>
      <c r="Q143" s="143"/>
      <c r="R143" s="143"/>
      <c r="S143" s="143"/>
      <c r="T143" s="144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45" t="s">
        <v>1655</v>
      </c>
      <c r="AT143" s="145" t="s">
        <v>143</v>
      </c>
      <c r="AU143" s="145" t="s">
        <v>73</v>
      </c>
      <c r="AY143" s="18" t="s">
        <v>141</v>
      </c>
      <c r="BE143" s="146">
        <f t="shared" si="0"/>
        <v>0</v>
      </c>
      <c r="BF143" s="146">
        <f t="shared" si="1"/>
        <v>0</v>
      </c>
      <c r="BG143" s="146">
        <f t="shared" si="2"/>
        <v>0</v>
      </c>
      <c r="BH143" s="146">
        <f t="shared" si="3"/>
        <v>0</v>
      </c>
      <c r="BI143" s="146">
        <f t="shared" si="4"/>
        <v>0</v>
      </c>
      <c r="BJ143" s="18" t="s">
        <v>73</v>
      </c>
      <c r="BK143" s="146">
        <f t="shared" si="5"/>
        <v>0</v>
      </c>
      <c r="BL143" s="18" t="s">
        <v>1655</v>
      </c>
      <c r="BM143" s="145" t="s">
        <v>354</v>
      </c>
    </row>
    <row r="144" spans="1:65" s="2" customFormat="1" ht="16.5" customHeight="1" x14ac:dyDescent="0.2">
      <c r="A144" s="31"/>
      <c r="B144" s="133"/>
      <c r="C144" s="168" t="s">
        <v>252</v>
      </c>
      <c r="D144" s="168" t="s">
        <v>159</v>
      </c>
      <c r="E144" s="169" t="s">
        <v>3283</v>
      </c>
      <c r="F144" s="170" t="s">
        <v>3381</v>
      </c>
      <c r="G144" s="171" t="s">
        <v>357</v>
      </c>
      <c r="H144" s="172">
        <v>120</v>
      </c>
      <c r="I144" s="173"/>
      <c r="J144" s="173"/>
      <c r="K144" s="174"/>
      <c r="L144" s="175"/>
      <c r="M144" s="176"/>
      <c r="N144" s="177"/>
      <c r="O144" s="143"/>
      <c r="P144" s="143"/>
      <c r="Q144" s="143"/>
      <c r="R144" s="143"/>
      <c r="S144" s="143"/>
      <c r="T144" s="144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45" t="s">
        <v>2435</v>
      </c>
      <c r="AT144" s="145" t="s">
        <v>159</v>
      </c>
      <c r="AU144" s="145" t="s">
        <v>73</v>
      </c>
      <c r="AY144" s="18" t="s">
        <v>141</v>
      </c>
      <c r="BE144" s="146">
        <f t="shared" si="0"/>
        <v>0</v>
      </c>
      <c r="BF144" s="146">
        <f t="shared" si="1"/>
        <v>0</v>
      </c>
      <c r="BG144" s="146">
        <f t="shared" si="2"/>
        <v>0</v>
      </c>
      <c r="BH144" s="146">
        <f t="shared" si="3"/>
        <v>0</v>
      </c>
      <c r="BI144" s="146">
        <f t="shared" si="4"/>
        <v>0</v>
      </c>
      <c r="BJ144" s="18" t="s">
        <v>73</v>
      </c>
      <c r="BK144" s="146">
        <f t="shared" si="5"/>
        <v>0</v>
      </c>
      <c r="BL144" s="18" t="s">
        <v>1655</v>
      </c>
      <c r="BM144" s="145" t="s">
        <v>5</v>
      </c>
    </row>
    <row r="145" spans="1:65" s="2" customFormat="1" ht="21.75" customHeight="1" x14ac:dyDescent="0.2">
      <c r="A145" s="31"/>
      <c r="B145" s="133"/>
      <c r="C145" s="134" t="s">
        <v>256</v>
      </c>
      <c r="D145" s="134" t="s">
        <v>143</v>
      </c>
      <c r="E145" s="135" t="s">
        <v>3284</v>
      </c>
      <c r="F145" s="136" t="s">
        <v>3285</v>
      </c>
      <c r="G145" s="137" t="s">
        <v>161</v>
      </c>
      <c r="H145" s="138">
        <v>9</v>
      </c>
      <c r="I145" s="139"/>
      <c r="J145" s="139"/>
      <c r="K145" s="140"/>
      <c r="L145" s="32"/>
      <c r="M145" s="141"/>
      <c r="N145" s="142"/>
      <c r="O145" s="143"/>
      <c r="P145" s="143"/>
      <c r="Q145" s="143"/>
      <c r="R145" s="143"/>
      <c r="S145" s="143"/>
      <c r="T145" s="14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45" t="s">
        <v>1655</v>
      </c>
      <c r="AT145" s="145" t="s">
        <v>143</v>
      </c>
      <c r="AU145" s="145" t="s">
        <v>73</v>
      </c>
      <c r="AY145" s="18" t="s">
        <v>141</v>
      </c>
      <c r="BE145" s="146">
        <f t="shared" si="0"/>
        <v>0</v>
      </c>
      <c r="BF145" s="146">
        <f t="shared" si="1"/>
        <v>0</v>
      </c>
      <c r="BG145" s="146">
        <f t="shared" si="2"/>
        <v>0</v>
      </c>
      <c r="BH145" s="146">
        <f t="shared" si="3"/>
        <v>0</v>
      </c>
      <c r="BI145" s="146">
        <f t="shared" si="4"/>
        <v>0</v>
      </c>
      <c r="BJ145" s="18" t="s">
        <v>73</v>
      </c>
      <c r="BK145" s="146">
        <f t="shared" si="5"/>
        <v>0</v>
      </c>
      <c r="BL145" s="18" t="s">
        <v>1655</v>
      </c>
      <c r="BM145" s="145" t="s">
        <v>433</v>
      </c>
    </row>
    <row r="146" spans="1:65" s="2" customFormat="1" ht="21.75" customHeight="1" x14ac:dyDescent="0.2">
      <c r="A146" s="31"/>
      <c r="B146" s="133"/>
      <c r="C146" s="168" t="s">
        <v>280</v>
      </c>
      <c r="D146" s="168" t="s">
        <v>159</v>
      </c>
      <c r="E146" s="169" t="s">
        <v>3286</v>
      </c>
      <c r="F146" s="170" t="s">
        <v>3360</v>
      </c>
      <c r="G146" s="171" t="s">
        <v>161</v>
      </c>
      <c r="H146" s="172">
        <v>9</v>
      </c>
      <c r="I146" s="173"/>
      <c r="J146" s="173"/>
      <c r="K146" s="174"/>
      <c r="L146" s="175"/>
      <c r="M146" s="176"/>
      <c r="N146" s="177"/>
      <c r="O146" s="143"/>
      <c r="P146" s="143"/>
      <c r="Q146" s="143"/>
      <c r="R146" s="143"/>
      <c r="S146" s="143"/>
      <c r="T146" s="14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5" t="s">
        <v>2435</v>
      </c>
      <c r="AT146" s="145" t="s">
        <v>159</v>
      </c>
      <c r="AU146" s="145" t="s">
        <v>73</v>
      </c>
      <c r="AY146" s="18" t="s">
        <v>141</v>
      </c>
      <c r="BE146" s="146">
        <f t="shared" si="0"/>
        <v>0</v>
      </c>
      <c r="BF146" s="146">
        <f t="shared" si="1"/>
        <v>0</v>
      </c>
      <c r="BG146" s="146">
        <f t="shared" si="2"/>
        <v>0</v>
      </c>
      <c r="BH146" s="146">
        <f t="shared" si="3"/>
        <v>0</v>
      </c>
      <c r="BI146" s="146">
        <f t="shared" si="4"/>
        <v>0</v>
      </c>
      <c r="BJ146" s="18" t="s">
        <v>73</v>
      </c>
      <c r="BK146" s="146">
        <f t="shared" si="5"/>
        <v>0</v>
      </c>
      <c r="BL146" s="18" t="s">
        <v>1655</v>
      </c>
      <c r="BM146" s="145" t="s">
        <v>443</v>
      </c>
    </row>
    <row r="147" spans="1:65" s="2" customFormat="1" ht="21.75" customHeight="1" x14ac:dyDescent="0.2">
      <c r="A147" s="31"/>
      <c r="B147" s="133"/>
      <c r="C147" s="134" t="s">
        <v>289</v>
      </c>
      <c r="D147" s="134" t="s">
        <v>143</v>
      </c>
      <c r="E147" s="135" t="s">
        <v>3114</v>
      </c>
      <c r="F147" s="136" t="s">
        <v>3115</v>
      </c>
      <c r="G147" s="137" t="s">
        <v>357</v>
      </c>
      <c r="H147" s="138">
        <v>480</v>
      </c>
      <c r="I147" s="139"/>
      <c r="J147" s="139"/>
      <c r="K147" s="140"/>
      <c r="L147" s="32"/>
      <c r="M147" s="141"/>
      <c r="N147" s="142"/>
      <c r="O147" s="143"/>
      <c r="P147" s="143"/>
      <c r="Q147" s="143"/>
      <c r="R147" s="143"/>
      <c r="S147" s="143"/>
      <c r="T147" s="144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45" t="s">
        <v>1655</v>
      </c>
      <c r="AT147" s="145" t="s">
        <v>143</v>
      </c>
      <c r="AU147" s="145" t="s">
        <v>73</v>
      </c>
      <c r="AY147" s="18" t="s">
        <v>141</v>
      </c>
      <c r="BE147" s="146">
        <f t="shared" si="0"/>
        <v>0</v>
      </c>
      <c r="BF147" s="146">
        <f t="shared" si="1"/>
        <v>0</v>
      </c>
      <c r="BG147" s="146">
        <f t="shared" si="2"/>
        <v>0</v>
      </c>
      <c r="BH147" s="146">
        <f t="shared" si="3"/>
        <v>0</v>
      </c>
      <c r="BI147" s="146">
        <f t="shared" si="4"/>
        <v>0</v>
      </c>
      <c r="BJ147" s="18" t="s">
        <v>73</v>
      </c>
      <c r="BK147" s="146">
        <f t="shared" si="5"/>
        <v>0</v>
      </c>
      <c r="BL147" s="18" t="s">
        <v>1655</v>
      </c>
      <c r="BM147" s="145" t="s">
        <v>476</v>
      </c>
    </row>
    <row r="148" spans="1:65" s="2" customFormat="1" ht="16.5" customHeight="1" x14ac:dyDescent="0.2">
      <c r="A148" s="31"/>
      <c r="B148" s="133"/>
      <c r="C148" s="168" t="s">
        <v>312</v>
      </c>
      <c r="D148" s="168" t="s">
        <v>159</v>
      </c>
      <c r="E148" s="169" t="s">
        <v>3116</v>
      </c>
      <c r="F148" s="170" t="s">
        <v>3117</v>
      </c>
      <c r="G148" s="171" t="s">
        <v>357</v>
      </c>
      <c r="H148" s="172">
        <v>480</v>
      </c>
      <c r="I148" s="173"/>
      <c r="J148" s="173"/>
      <c r="K148" s="174"/>
      <c r="L148" s="175"/>
      <c r="M148" s="176"/>
      <c r="N148" s="177"/>
      <c r="O148" s="143"/>
      <c r="P148" s="143"/>
      <c r="Q148" s="143"/>
      <c r="R148" s="143"/>
      <c r="S148" s="143"/>
      <c r="T148" s="144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45" t="s">
        <v>2435</v>
      </c>
      <c r="AT148" s="145" t="s">
        <v>159</v>
      </c>
      <c r="AU148" s="145" t="s">
        <v>73</v>
      </c>
      <c r="AY148" s="18" t="s">
        <v>141</v>
      </c>
      <c r="BE148" s="146">
        <f t="shared" si="0"/>
        <v>0</v>
      </c>
      <c r="BF148" s="146">
        <f t="shared" si="1"/>
        <v>0</v>
      </c>
      <c r="BG148" s="146">
        <f t="shared" si="2"/>
        <v>0</v>
      </c>
      <c r="BH148" s="146">
        <f t="shared" si="3"/>
        <v>0</v>
      </c>
      <c r="BI148" s="146">
        <f t="shared" si="4"/>
        <v>0</v>
      </c>
      <c r="BJ148" s="18" t="s">
        <v>73</v>
      </c>
      <c r="BK148" s="146">
        <f t="shared" si="5"/>
        <v>0</v>
      </c>
      <c r="BL148" s="18" t="s">
        <v>1655</v>
      </c>
      <c r="BM148" s="145" t="s">
        <v>486</v>
      </c>
    </row>
    <row r="149" spans="1:65" s="2" customFormat="1" ht="16.5" customHeight="1" x14ac:dyDescent="0.2">
      <c r="A149" s="31"/>
      <c r="B149" s="133"/>
      <c r="C149" s="134" t="s">
        <v>326</v>
      </c>
      <c r="D149" s="134" t="s">
        <v>143</v>
      </c>
      <c r="E149" s="135" t="s">
        <v>3130</v>
      </c>
      <c r="F149" s="136" t="s">
        <v>3131</v>
      </c>
      <c r="G149" s="137" t="s">
        <v>161</v>
      </c>
      <c r="H149" s="138">
        <v>60</v>
      </c>
      <c r="I149" s="139"/>
      <c r="J149" s="139"/>
      <c r="K149" s="140"/>
      <c r="L149" s="32"/>
      <c r="M149" s="141"/>
      <c r="N149" s="142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1655</v>
      </c>
      <c r="AT149" s="145" t="s">
        <v>143</v>
      </c>
      <c r="AU149" s="145" t="s">
        <v>73</v>
      </c>
      <c r="AY149" s="18" t="s">
        <v>141</v>
      </c>
      <c r="BE149" s="146">
        <f t="shared" si="0"/>
        <v>0</v>
      </c>
      <c r="BF149" s="146">
        <f t="shared" si="1"/>
        <v>0</v>
      </c>
      <c r="BG149" s="146">
        <f t="shared" si="2"/>
        <v>0</v>
      </c>
      <c r="BH149" s="146">
        <f t="shared" si="3"/>
        <v>0</v>
      </c>
      <c r="BI149" s="146">
        <f t="shared" si="4"/>
        <v>0</v>
      </c>
      <c r="BJ149" s="18" t="s">
        <v>73</v>
      </c>
      <c r="BK149" s="146">
        <f t="shared" si="5"/>
        <v>0</v>
      </c>
      <c r="BL149" s="18" t="s">
        <v>1655</v>
      </c>
      <c r="BM149" s="145" t="s">
        <v>495</v>
      </c>
    </row>
    <row r="150" spans="1:65" s="2" customFormat="1" ht="16.5" customHeight="1" x14ac:dyDescent="0.2">
      <c r="A150" s="31"/>
      <c r="B150" s="133"/>
      <c r="C150" s="168" t="s">
        <v>332</v>
      </c>
      <c r="D150" s="168" t="s">
        <v>159</v>
      </c>
      <c r="E150" s="169" t="s">
        <v>3132</v>
      </c>
      <c r="F150" s="170" t="s">
        <v>3133</v>
      </c>
      <c r="G150" s="171" t="s">
        <v>161</v>
      </c>
      <c r="H150" s="172">
        <v>60</v>
      </c>
      <c r="I150" s="173"/>
      <c r="J150" s="173"/>
      <c r="K150" s="174"/>
      <c r="L150" s="175"/>
      <c r="M150" s="176"/>
      <c r="N150" s="177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2435</v>
      </c>
      <c r="AT150" s="145" t="s">
        <v>159</v>
      </c>
      <c r="AU150" s="145" t="s">
        <v>73</v>
      </c>
      <c r="AY150" s="18" t="s">
        <v>141</v>
      </c>
      <c r="BE150" s="146">
        <f t="shared" si="0"/>
        <v>0</v>
      </c>
      <c r="BF150" s="146">
        <f t="shared" si="1"/>
        <v>0</v>
      </c>
      <c r="BG150" s="146">
        <f t="shared" si="2"/>
        <v>0</v>
      </c>
      <c r="BH150" s="146">
        <f t="shared" si="3"/>
        <v>0</v>
      </c>
      <c r="BI150" s="146">
        <f t="shared" si="4"/>
        <v>0</v>
      </c>
      <c r="BJ150" s="18" t="s">
        <v>73</v>
      </c>
      <c r="BK150" s="146">
        <f t="shared" si="5"/>
        <v>0</v>
      </c>
      <c r="BL150" s="18" t="s">
        <v>1655</v>
      </c>
      <c r="BM150" s="145" t="s">
        <v>504</v>
      </c>
    </row>
    <row r="151" spans="1:65" s="12" customFormat="1" ht="22.9" customHeight="1" x14ac:dyDescent="0.2">
      <c r="B151" s="121"/>
      <c r="D151" s="122" t="s">
        <v>59</v>
      </c>
      <c r="E151" s="131" t="s">
        <v>3287</v>
      </c>
      <c r="F151" s="131" t="s">
        <v>3288</v>
      </c>
      <c r="J151" s="132"/>
      <c r="L151" s="121"/>
      <c r="M151" s="125"/>
      <c r="N151" s="126"/>
      <c r="O151" s="126"/>
      <c r="P151" s="127"/>
      <c r="Q151" s="126"/>
      <c r="R151" s="127"/>
      <c r="S151" s="126"/>
      <c r="T151" s="128"/>
      <c r="AR151" s="122" t="s">
        <v>85</v>
      </c>
      <c r="AT151" s="129" t="s">
        <v>59</v>
      </c>
      <c r="AU151" s="129" t="s">
        <v>67</v>
      </c>
      <c r="AY151" s="122" t="s">
        <v>141</v>
      </c>
      <c r="BK151" s="130">
        <f>SUM(BK152:BK153)</f>
        <v>0</v>
      </c>
    </row>
    <row r="152" spans="1:65" s="2" customFormat="1" ht="16.5" customHeight="1" x14ac:dyDescent="0.2">
      <c r="A152" s="31"/>
      <c r="B152" s="133"/>
      <c r="C152" s="134" t="s">
        <v>337</v>
      </c>
      <c r="D152" s="134" t="s">
        <v>143</v>
      </c>
      <c r="E152" s="135" t="s">
        <v>3289</v>
      </c>
      <c r="F152" s="136" t="s">
        <v>3290</v>
      </c>
      <c r="G152" s="137" t="s">
        <v>357</v>
      </c>
      <c r="H152" s="138">
        <v>1280</v>
      </c>
      <c r="I152" s="139"/>
      <c r="J152" s="139"/>
      <c r="K152" s="140"/>
      <c r="L152" s="32"/>
      <c r="M152" s="141"/>
      <c r="N152" s="142"/>
      <c r="O152" s="143"/>
      <c r="P152" s="143"/>
      <c r="Q152" s="143"/>
      <c r="R152" s="143"/>
      <c r="S152" s="143"/>
      <c r="T152" s="144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45" t="s">
        <v>1655</v>
      </c>
      <c r="AT152" s="145" t="s">
        <v>143</v>
      </c>
      <c r="AU152" s="145" t="s">
        <v>73</v>
      </c>
      <c r="AY152" s="18" t="s">
        <v>141</v>
      </c>
      <c r="BE152" s="146">
        <f>IF(N152="základná",J152,0)</f>
        <v>0</v>
      </c>
      <c r="BF152" s="146">
        <f>IF(N152="znížená",J152,0)</f>
        <v>0</v>
      </c>
      <c r="BG152" s="146">
        <f>IF(N152="zákl. prenesená",J152,0)</f>
        <v>0</v>
      </c>
      <c r="BH152" s="146">
        <f>IF(N152="zníž. prenesená",J152,0)</f>
        <v>0</v>
      </c>
      <c r="BI152" s="146">
        <f>IF(N152="nulová",J152,0)</f>
        <v>0</v>
      </c>
      <c r="BJ152" s="18" t="s">
        <v>73</v>
      </c>
      <c r="BK152" s="146">
        <f>ROUND(I152*H152,2)</f>
        <v>0</v>
      </c>
      <c r="BL152" s="18" t="s">
        <v>1655</v>
      </c>
      <c r="BM152" s="145" t="s">
        <v>580</v>
      </c>
    </row>
    <row r="153" spans="1:65" s="2" customFormat="1" ht="16.5" customHeight="1" x14ac:dyDescent="0.2">
      <c r="A153" s="31"/>
      <c r="B153" s="133"/>
      <c r="C153" s="168" t="s">
        <v>354</v>
      </c>
      <c r="D153" s="168" t="s">
        <v>159</v>
      </c>
      <c r="E153" s="169" t="s">
        <v>3291</v>
      </c>
      <c r="F153" s="170" t="s">
        <v>3382</v>
      </c>
      <c r="G153" s="171" t="s">
        <v>357</v>
      </c>
      <c r="H153" s="172">
        <v>1280</v>
      </c>
      <c r="I153" s="173"/>
      <c r="J153" s="173"/>
      <c r="K153" s="174"/>
      <c r="L153" s="175"/>
      <c r="M153" s="176"/>
      <c r="N153" s="177"/>
      <c r="O153" s="143"/>
      <c r="P153" s="143"/>
      <c r="Q153" s="143"/>
      <c r="R153" s="143"/>
      <c r="S153" s="143"/>
      <c r="T153" s="14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5" t="s">
        <v>2435</v>
      </c>
      <c r="AT153" s="145" t="s">
        <v>159</v>
      </c>
      <c r="AU153" s="145" t="s">
        <v>73</v>
      </c>
      <c r="AY153" s="18" t="s">
        <v>141</v>
      </c>
      <c r="BE153" s="146">
        <f>IF(N153="základná",J153,0)</f>
        <v>0</v>
      </c>
      <c r="BF153" s="146">
        <f>IF(N153="znížená",J153,0)</f>
        <v>0</v>
      </c>
      <c r="BG153" s="146">
        <f>IF(N153="zákl. prenesená",J153,0)</f>
        <v>0</v>
      </c>
      <c r="BH153" s="146">
        <f>IF(N153="zníž. prenesená",J153,0)</f>
        <v>0</v>
      </c>
      <c r="BI153" s="146">
        <f>IF(N153="nulová",J153,0)</f>
        <v>0</v>
      </c>
      <c r="BJ153" s="18" t="s">
        <v>73</v>
      </c>
      <c r="BK153" s="146">
        <f>ROUND(I153*H153,2)</f>
        <v>0</v>
      </c>
      <c r="BL153" s="18" t="s">
        <v>1655</v>
      </c>
      <c r="BM153" s="145" t="s">
        <v>591</v>
      </c>
    </row>
    <row r="154" spans="1:65" s="12" customFormat="1" ht="25.9" customHeight="1" x14ac:dyDescent="0.2">
      <c r="B154" s="121"/>
      <c r="D154" s="122" t="s">
        <v>59</v>
      </c>
      <c r="E154" s="123" t="s">
        <v>2587</v>
      </c>
      <c r="F154" s="123" t="s">
        <v>2588</v>
      </c>
      <c r="J154" s="124"/>
      <c r="L154" s="121"/>
      <c r="M154" s="125"/>
      <c r="N154" s="126"/>
      <c r="O154" s="126"/>
      <c r="P154" s="127"/>
      <c r="Q154" s="126"/>
      <c r="R154" s="127"/>
      <c r="S154" s="126"/>
      <c r="T154" s="128"/>
      <c r="AR154" s="122" t="s">
        <v>146</v>
      </c>
      <c r="AT154" s="129" t="s">
        <v>59</v>
      </c>
      <c r="AU154" s="129" t="s">
        <v>60</v>
      </c>
      <c r="AY154" s="122" t="s">
        <v>141</v>
      </c>
      <c r="BK154" s="130">
        <f>BK155</f>
        <v>0</v>
      </c>
    </row>
    <row r="155" spans="1:65" s="2" customFormat="1" ht="16.5" customHeight="1" x14ac:dyDescent="0.2">
      <c r="A155" s="31"/>
      <c r="B155" s="133"/>
      <c r="C155" s="134" t="s">
        <v>365</v>
      </c>
      <c r="D155" s="134" t="s">
        <v>143</v>
      </c>
      <c r="E155" s="135" t="s">
        <v>3155</v>
      </c>
      <c r="F155" s="136" t="s">
        <v>3156</v>
      </c>
      <c r="G155" s="137" t="s">
        <v>161</v>
      </c>
      <c r="H155" s="138">
        <v>1</v>
      </c>
      <c r="I155" s="139"/>
      <c r="J155" s="139"/>
      <c r="K155" s="140"/>
      <c r="L155" s="32"/>
      <c r="M155" s="185"/>
      <c r="N155" s="186"/>
      <c r="O155" s="187"/>
      <c r="P155" s="187"/>
      <c r="Q155" s="187"/>
      <c r="R155" s="187"/>
      <c r="S155" s="187"/>
      <c r="T155" s="188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45" t="s">
        <v>2592</v>
      </c>
      <c r="AT155" s="145" t="s">
        <v>143</v>
      </c>
      <c r="AU155" s="145" t="s">
        <v>67</v>
      </c>
      <c r="AY155" s="18" t="s">
        <v>141</v>
      </c>
      <c r="BE155" s="146">
        <f>IF(N155="základná",J155,0)</f>
        <v>0</v>
      </c>
      <c r="BF155" s="146">
        <f>IF(N155="znížená",J155,0)</f>
        <v>0</v>
      </c>
      <c r="BG155" s="146">
        <f>IF(N155="zákl. prenesená",J155,0)</f>
        <v>0</v>
      </c>
      <c r="BH155" s="146">
        <f>IF(N155="zníž. prenesená",J155,0)</f>
        <v>0</v>
      </c>
      <c r="BI155" s="146">
        <f>IF(N155="nulová",J155,0)</f>
        <v>0</v>
      </c>
      <c r="BJ155" s="18" t="s">
        <v>73</v>
      </c>
      <c r="BK155" s="146">
        <f>ROUND(I155*H155,2)</f>
        <v>0</v>
      </c>
      <c r="BL155" s="18" t="s">
        <v>2592</v>
      </c>
      <c r="BM155" s="145" t="s">
        <v>602</v>
      </c>
    </row>
    <row r="156" spans="1:65" s="2" customFormat="1" ht="6.95" customHeight="1" x14ac:dyDescent="0.2">
      <c r="A156" s="31"/>
      <c r="B156" s="46"/>
      <c r="C156" s="47"/>
      <c r="D156" s="47"/>
      <c r="E156" s="47"/>
      <c r="F156" s="47"/>
      <c r="G156" s="47"/>
      <c r="H156" s="47"/>
      <c r="I156" s="47"/>
      <c r="J156" s="47"/>
      <c r="K156" s="47"/>
      <c r="L156" s="32"/>
      <c r="M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</row>
  </sheetData>
  <autoFilter ref="C131:K155" xr:uid="{00000000-0009-0000-0000-00000B000000}"/>
  <mergeCells count="14">
    <mergeCell ref="E122:H122"/>
    <mergeCell ref="E120:H120"/>
    <mergeCell ref="E124:H124"/>
    <mergeCell ref="L2:V2"/>
    <mergeCell ref="E85:H85"/>
    <mergeCell ref="E89:H89"/>
    <mergeCell ref="E87:H87"/>
    <mergeCell ref="E91:H91"/>
    <mergeCell ref="E118:H11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770"/>
  <sheetViews>
    <sheetView showGridLines="0" topLeftCell="A229" workbookViewId="0">
      <selection activeCell="C2" sqref="C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16.33203125" style="1" customWidth="1"/>
    <col min="13" max="13" width="12.33203125" style="1" customWidth="1"/>
    <col min="14" max="14" width="15" style="1" customWidth="1"/>
    <col min="15" max="15" width="11" style="1" customWidth="1"/>
    <col min="16" max="16" width="15" style="1" customWidth="1"/>
    <col min="17" max="17" width="16.33203125" style="1" customWidth="1"/>
    <col min="18" max="18" width="11" style="1" customWidth="1"/>
    <col min="19" max="19" width="15" style="1" customWidth="1"/>
    <col min="20" max="20" width="16.33203125" style="1" customWidth="1"/>
    <col min="33" max="54" width="9.33203125" style="1" hidden="1"/>
  </cols>
  <sheetData>
    <row r="1" spans="1:35" x14ac:dyDescent="0.2">
      <c r="A1" s="81"/>
    </row>
    <row r="2" spans="1:35" s="1" customFormat="1" ht="36.950000000000003" customHeight="1" x14ac:dyDescent="0.2">
      <c r="AI2" s="18" t="s">
        <v>74</v>
      </c>
    </row>
    <row r="3" spans="1:35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AI3" s="18" t="s">
        <v>60</v>
      </c>
    </row>
    <row r="4" spans="1:35" s="1" customFormat="1" ht="24.95" customHeight="1" x14ac:dyDescent="0.2">
      <c r="B4" s="21"/>
      <c r="D4" s="22" t="s">
        <v>110</v>
      </c>
      <c r="AI4" s="18" t="s">
        <v>2</v>
      </c>
    </row>
    <row r="5" spans="1:35" s="1" customFormat="1" ht="6.95" customHeight="1" x14ac:dyDescent="0.2">
      <c r="B5" s="21"/>
    </row>
    <row r="6" spans="1:35" s="1" customFormat="1" ht="12" customHeight="1" x14ac:dyDescent="0.2">
      <c r="B6" s="21"/>
      <c r="D6" s="26" t="s">
        <v>10</v>
      </c>
    </row>
    <row r="7" spans="1:35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</row>
    <row r="8" spans="1:35" s="1" customFormat="1" ht="12" customHeight="1" x14ac:dyDescent="0.2">
      <c r="B8" s="21"/>
      <c r="D8" s="26" t="s">
        <v>111</v>
      </c>
    </row>
    <row r="9" spans="1:35" s="2" customFormat="1" ht="16.5" customHeight="1" x14ac:dyDescent="0.2">
      <c r="A9" s="31"/>
      <c r="B9" s="32"/>
      <c r="C9" s="31"/>
      <c r="D9" s="31"/>
      <c r="E9" s="292" t="s">
        <v>112</v>
      </c>
      <c r="F9" s="291"/>
      <c r="G9" s="291"/>
      <c r="H9" s="29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35" s="2" customFormat="1" ht="12" customHeight="1" x14ac:dyDescent="0.2">
      <c r="A10" s="31"/>
      <c r="B10" s="32"/>
      <c r="C10" s="31"/>
      <c r="D10" s="26" t="s">
        <v>113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35" s="2" customFormat="1" ht="16.5" customHeight="1" x14ac:dyDescent="0.2">
      <c r="A11" s="31"/>
      <c r="B11" s="32"/>
      <c r="C11" s="31"/>
      <c r="D11" s="31"/>
      <c r="E11" s="283" t="s">
        <v>114</v>
      </c>
      <c r="F11" s="291"/>
      <c r="G11" s="291"/>
      <c r="H11" s="29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35" s="2" customFormat="1" x14ac:dyDescent="0.2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35" s="2" customFormat="1" ht="12" customHeight="1" x14ac:dyDescent="0.2">
      <c r="A13" s="31"/>
      <c r="B13" s="32"/>
      <c r="C13" s="31"/>
      <c r="D13" s="26" t="s">
        <v>12</v>
      </c>
      <c r="E13" s="31"/>
      <c r="F13" s="24" t="s">
        <v>13</v>
      </c>
      <c r="G13" s="31"/>
      <c r="H13" s="31"/>
      <c r="I13" s="26" t="s">
        <v>14</v>
      </c>
      <c r="J13" s="24" t="s">
        <v>15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35" s="2" customFormat="1" ht="12" customHeight="1" x14ac:dyDescent="0.2">
      <c r="A14" s="31"/>
      <c r="B14" s="32"/>
      <c r="C14" s="31"/>
      <c r="D14" s="26" t="s">
        <v>16</v>
      </c>
      <c r="E14" s="31"/>
      <c r="F14" s="24" t="s">
        <v>17</v>
      </c>
      <c r="G14" s="31"/>
      <c r="H14" s="31"/>
      <c r="I14" s="26" t="s">
        <v>18</v>
      </c>
      <c r="J14" s="54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35" s="2" customFormat="1" ht="10.9" customHeight="1" x14ac:dyDescent="0.2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35" s="2" customFormat="1" ht="12" customHeight="1" x14ac:dyDescent="0.2">
      <c r="A16" s="31"/>
      <c r="B16" s="32"/>
      <c r="C16" s="31"/>
      <c r="D16" s="26" t="s">
        <v>19</v>
      </c>
      <c r="E16" s="31"/>
      <c r="F16" s="31"/>
      <c r="G16" s="31"/>
      <c r="H16" s="31"/>
      <c r="I16" s="26" t="s">
        <v>20</v>
      </c>
      <c r="J16" s="24" t="s">
        <v>21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s="2" customFormat="1" ht="18" customHeight="1" x14ac:dyDescent="0.2">
      <c r="A17" s="31"/>
      <c r="B17" s="32"/>
      <c r="C17" s="31"/>
      <c r="D17" s="31"/>
      <c r="E17" s="24" t="s">
        <v>22</v>
      </c>
      <c r="F17" s="31"/>
      <c r="G17" s="31"/>
      <c r="H17" s="31"/>
      <c r="I17" s="26" t="s">
        <v>23</v>
      </c>
      <c r="J17" s="24" t="s">
        <v>1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s="2" customFormat="1" ht="6.95" customHeight="1" x14ac:dyDescent="0.2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s="2" customFormat="1" ht="12" customHeight="1" x14ac:dyDescent="0.2">
      <c r="A19" s="31"/>
      <c r="B19" s="32"/>
      <c r="C19" s="31"/>
      <c r="D19" s="26" t="s">
        <v>24</v>
      </c>
      <c r="E19" s="31"/>
      <c r="F19" s="31"/>
      <c r="G19" s="31"/>
      <c r="H19" s="31"/>
      <c r="I19" s="26" t="s">
        <v>20</v>
      </c>
      <c r="J19" s="24" t="s">
        <v>1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 s="2" customFormat="1" ht="18" customHeight="1" x14ac:dyDescent="0.2">
      <c r="A20" s="31"/>
      <c r="B20" s="32"/>
      <c r="C20" s="31"/>
      <c r="D20" s="31"/>
      <c r="E20" s="24"/>
      <c r="F20" s="31"/>
      <c r="G20" s="31"/>
      <c r="H20" s="31"/>
      <c r="I20" s="26" t="s">
        <v>23</v>
      </c>
      <c r="J20" s="24" t="s">
        <v>1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s="2" customFormat="1" ht="6.95" customHeight="1" x14ac:dyDescent="0.2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s="2" customFormat="1" ht="12" customHeight="1" x14ac:dyDescent="0.2">
      <c r="A22" s="31"/>
      <c r="B22" s="32"/>
      <c r="C22" s="31"/>
      <c r="D22" s="26" t="s">
        <v>26</v>
      </c>
      <c r="E22" s="31"/>
      <c r="F22" s="31"/>
      <c r="G22" s="31"/>
      <c r="H22" s="31"/>
      <c r="I22" s="26" t="s">
        <v>20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s="2" customFormat="1" ht="18" customHeight="1" x14ac:dyDescent="0.2">
      <c r="A23" s="31"/>
      <c r="B23" s="32"/>
      <c r="C23" s="31"/>
      <c r="D23" s="31"/>
      <c r="E23" s="24"/>
      <c r="F23" s="31"/>
      <c r="G23" s="31"/>
      <c r="H23" s="31"/>
      <c r="I23" s="26" t="s">
        <v>23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s="2" customFormat="1" ht="6.95" customHeight="1" x14ac:dyDescent="0.2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s="2" customFormat="1" ht="12" customHeight="1" x14ac:dyDescent="0.2">
      <c r="A25" s="31"/>
      <c r="B25" s="32"/>
      <c r="C25" s="31"/>
      <c r="D25" s="26" t="s">
        <v>28</v>
      </c>
      <c r="E25" s="31"/>
      <c r="F25" s="31"/>
      <c r="G25" s="31"/>
      <c r="H25" s="31"/>
      <c r="I25" s="26" t="s">
        <v>20</v>
      </c>
      <c r="J25" s="24" t="s">
        <v>1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s="2" customFormat="1" ht="18" customHeight="1" x14ac:dyDescent="0.2">
      <c r="A26" s="31"/>
      <c r="B26" s="32"/>
      <c r="C26" s="31"/>
      <c r="D26" s="31"/>
      <c r="E26" s="24"/>
      <c r="F26" s="31"/>
      <c r="G26" s="31"/>
      <c r="H26" s="31"/>
      <c r="I26" s="26" t="s">
        <v>23</v>
      </c>
      <c r="J26" s="24" t="s">
        <v>1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s="2" customFormat="1" ht="6.95" customHeight="1" x14ac:dyDescent="0.2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s="2" customFormat="1" ht="12" customHeight="1" x14ac:dyDescent="0.2">
      <c r="A28" s="31"/>
      <c r="B28" s="32"/>
      <c r="C28" s="31"/>
      <c r="D28" s="26" t="s">
        <v>30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s="8" customFormat="1" ht="16.5" customHeight="1" x14ac:dyDescent="0.2">
      <c r="A29" s="83"/>
      <c r="B29" s="84"/>
      <c r="C29" s="83"/>
      <c r="D29" s="83"/>
      <c r="E29" s="277" t="s">
        <v>1</v>
      </c>
      <c r="F29" s="277"/>
      <c r="G29" s="277"/>
      <c r="H29" s="277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 s="2" customFormat="1" ht="6.95" customHeight="1" x14ac:dyDescent="0.2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s="2" customFormat="1" ht="6.95" customHeight="1" x14ac:dyDescent="0.2">
      <c r="A31" s="31"/>
      <c r="B31" s="32"/>
      <c r="C31" s="31"/>
      <c r="D31" s="62"/>
      <c r="E31" s="62"/>
      <c r="F31" s="62"/>
      <c r="G31" s="62"/>
      <c r="H31" s="62"/>
      <c r="I31" s="62"/>
      <c r="J31" s="62"/>
      <c r="K31" s="62"/>
      <c r="L31" s="31"/>
      <c r="M31" s="31"/>
      <c r="N31" s="31"/>
      <c r="O31" s="31"/>
      <c r="P31" s="31"/>
      <c r="Q31" s="31"/>
      <c r="R31" s="31"/>
      <c r="S31" s="31"/>
      <c r="T31" s="31"/>
    </row>
    <row r="32" spans="1:20" s="2" customFormat="1" ht="14.45" customHeight="1" x14ac:dyDescent="0.2">
      <c r="A32" s="31"/>
      <c r="B32" s="32"/>
      <c r="C32" s="31"/>
      <c r="D32" s="24" t="s">
        <v>115</v>
      </c>
      <c r="E32" s="31"/>
      <c r="F32" s="31"/>
      <c r="G32" s="31"/>
      <c r="H32" s="31"/>
      <c r="I32" s="31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s="2" customFormat="1" ht="14.45" customHeight="1" x14ac:dyDescent="0.2">
      <c r="A33" s="31"/>
      <c r="B33" s="32"/>
      <c r="C33" s="31"/>
      <c r="D33" s="29" t="s">
        <v>116</v>
      </c>
      <c r="E33" s="31"/>
      <c r="F33" s="31"/>
      <c r="G33" s="31"/>
      <c r="H33" s="31"/>
      <c r="I33" s="31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s="2" customFormat="1" ht="25.35" customHeight="1" x14ac:dyDescent="0.2">
      <c r="A34" s="31"/>
      <c r="B34" s="32"/>
      <c r="C34" s="31"/>
      <c r="D34" s="86" t="s">
        <v>33</v>
      </c>
      <c r="E34" s="31"/>
      <c r="F34" s="31"/>
      <c r="G34" s="31"/>
      <c r="H34" s="31"/>
      <c r="I34" s="31"/>
      <c r="J34" s="66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s="2" customFormat="1" ht="6.95" customHeight="1" x14ac:dyDescent="0.2">
      <c r="A35" s="31"/>
      <c r="B35" s="32"/>
      <c r="C35" s="31"/>
      <c r="D35" s="62"/>
      <c r="E35" s="62"/>
      <c r="F35" s="62"/>
      <c r="G35" s="62"/>
      <c r="H35" s="62"/>
      <c r="I35" s="62"/>
      <c r="J35" s="62"/>
      <c r="K35" s="62"/>
      <c r="L35" s="31"/>
      <c r="M35" s="31"/>
      <c r="N35" s="31"/>
      <c r="O35" s="31"/>
      <c r="P35" s="31"/>
      <c r="Q35" s="31"/>
      <c r="R35" s="31"/>
      <c r="S35" s="31"/>
      <c r="T35" s="31"/>
    </row>
    <row r="36" spans="1:20" s="2" customFormat="1" ht="14.45" customHeight="1" x14ac:dyDescent="0.2">
      <c r="A36" s="31"/>
      <c r="B36" s="32"/>
      <c r="C36" s="31"/>
      <c r="D36" s="31"/>
      <c r="E36" s="31"/>
      <c r="F36" s="35" t="s">
        <v>35</v>
      </c>
      <c r="G36" s="31"/>
      <c r="H36" s="31"/>
      <c r="I36" s="35" t="s">
        <v>34</v>
      </c>
      <c r="J36" s="35" t="s">
        <v>36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s="2" customFormat="1" ht="14.45" customHeight="1" x14ac:dyDescent="0.2">
      <c r="A37" s="31"/>
      <c r="B37" s="32"/>
      <c r="C37" s="31"/>
      <c r="D37" s="87" t="s">
        <v>37</v>
      </c>
      <c r="E37" s="26" t="s">
        <v>38</v>
      </c>
      <c r="F37" s="88"/>
      <c r="G37" s="31"/>
      <c r="H37" s="31"/>
      <c r="I37" s="89">
        <v>0.2</v>
      </c>
      <c r="J37" s="88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s="2" customFormat="1" ht="14.45" customHeight="1" x14ac:dyDescent="0.2">
      <c r="A38" s="31"/>
      <c r="B38" s="32"/>
      <c r="C38" s="31"/>
      <c r="D38" s="31"/>
      <c r="E38" s="26" t="s">
        <v>39</v>
      </c>
      <c r="F38" s="88"/>
      <c r="G38" s="31"/>
      <c r="H38" s="31"/>
      <c r="I38" s="89">
        <v>0.2</v>
      </c>
      <c r="J38" s="88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s="2" customFormat="1" ht="14.45" hidden="1" customHeight="1" x14ac:dyDescent="0.2">
      <c r="A39" s="31"/>
      <c r="B39" s="32"/>
      <c r="C39" s="31"/>
      <c r="D39" s="31"/>
      <c r="E39" s="26" t="s">
        <v>40</v>
      </c>
      <c r="F39" s="88" t="e">
        <f>ROUND((SUM(AV111:AV112) + SUM(AV134:AV769)),  2)</f>
        <v>#REF!</v>
      </c>
      <c r="G39" s="31"/>
      <c r="H39" s="31"/>
      <c r="I39" s="89">
        <v>0.2</v>
      </c>
      <c r="J39" s="88">
        <f>0</f>
        <v>0</v>
      </c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s="2" customFormat="1" ht="14.45" hidden="1" customHeight="1" x14ac:dyDescent="0.2">
      <c r="A40" s="31"/>
      <c r="B40" s="32"/>
      <c r="C40" s="31"/>
      <c r="D40" s="31"/>
      <c r="E40" s="26" t="s">
        <v>41</v>
      </c>
      <c r="F40" s="88" t="e">
        <f>ROUND((SUM(AW111:AW112) + SUM(AW134:AW769)),  2)</f>
        <v>#REF!</v>
      </c>
      <c r="G40" s="31"/>
      <c r="H40" s="31"/>
      <c r="I40" s="89">
        <v>0.2</v>
      </c>
      <c r="J40" s="88">
        <f>0</f>
        <v>0</v>
      </c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s="2" customFormat="1" ht="14.45" hidden="1" customHeight="1" x14ac:dyDescent="0.2">
      <c r="A41" s="31"/>
      <c r="B41" s="32"/>
      <c r="C41" s="31"/>
      <c r="D41" s="31"/>
      <c r="E41" s="26" t="s">
        <v>42</v>
      </c>
      <c r="F41" s="88" t="e">
        <f>ROUND((SUM(AX111:AX112) + SUM(AX134:AX769)),  2)</f>
        <v>#REF!</v>
      </c>
      <c r="G41" s="31"/>
      <c r="H41" s="31"/>
      <c r="I41" s="89">
        <v>0</v>
      </c>
      <c r="J41" s="88">
        <f>0</f>
        <v>0</v>
      </c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s="2" customFormat="1" ht="6.95" customHeight="1" x14ac:dyDescent="0.2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s="2" customFormat="1" ht="25.35" customHeight="1" x14ac:dyDescent="0.2">
      <c r="A43" s="31"/>
      <c r="B43" s="32"/>
      <c r="C43" s="79"/>
      <c r="D43" s="90" t="s">
        <v>43</v>
      </c>
      <c r="E43" s="56"/>
      <c r="F43" s="56"/>
      <c r="G43" s="91" t="s">
        <v>44</v>
      </c>
      <c r="H43" s="92" t="s">
        <v>45</v>
      </c>
      <c r="I43" s="56"/>
      <c r="J43" s="93"/>
      <c r="K43" s="94"/>
      <c r="L43" s="31"/>
      <c r="M43" s="31"/>
      <c r="N43" s="31"/>
      <c r="O43" s="31"/>
      <c r="P43" s="31"/>
      <c r="Q43" s="31"/>
      <c r="R43" s="31"/>
      <c r="S43" s="31"/>
      <c r="T43" s="31"/>
    </row>
    <row r="44" spans="1:20" s="2" customFormat="1" ht="14.4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s="1" customFormat="1" ht="14.45" customHeight="1" x14ac:dyDescent="0.2">
      <c r="B45" s="21"/>
    </row>
    <row r="46" spans="1:20" s="1" customFormat="1" ht="14.45" customHeight="1" x14ac:dyDescent="0.2">
      <c r="B46" s="21"/>
    </row>
    <row r="47" spans="1:20" s="1" customFormat="1" ht="14.45" customHeight="1" x14ac:dyDescent="0.2">
      <c r="B47" s="21"/>
    </row>
    <row r="48" spans="1:20" s="1" customFormat="1" ht="14.45" customHeight="1" x14ac:dyDescent="0.2">
      <c r="B48" s="21"/>
    </row>
    <row r="49" spans="1:20" s="1" customFormat="1" ht="14.45" customHeight="1" x14ac:dyDescent="0.2">
      <c r="B49" s="21"/>
    </row>
    <row r="50" spans="1:20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</row>
    <row r="51" spans="1:20" x14ac:dyDescent="0.2">
      <c r="B51" s="21"/>
    </row>
    <row r="52" spans="1:20" x14ac:dyDescent="0.2">
      <c r="B52" s="21"/>
    </row>
    <row r="53" spans="1:20" x14ac:dyDescent="0.2">
      <c r="B53" s="21"/>
    </row>
    <row r="54" spans="1:20" x14ac:dyDescent="0.2">
      <c r="B54" s="21"/>
    </row>
    <row r="55" spans="1:20" x14ac:dyDescent="0.2">
      <c r="B55" s="21"/>
    </row>
    <row r="56" spans="1:20" x14ac:dyDescent="0.2">
      <c r="B56" s="21"/>
    </row>
    <row r="57" spans="1:20" x14ac:dyDescent="0.2">
      <c r="B57" s="21"/>
    </row>
    <row r="58" spans="1:20" x14ac:dyDescent="0.2">
      <c r="B58" s="21"/>
    </row>
    <row r="59" spans="1:20" x14ac:dyDescent="0.2">
      <c r="B59" s="21"/>
    </row>
    <row r="60" spans="1:20" x14ac:dyDescent="0.2">
      <c r="B60" s="21"/>
    </row>
    <row r="61" spans="1:20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31"/>
      <c r="M61" s="31"/>
      <c r="N61" s="31"/>
      <c r="O61" s="31"/>
      <c r="P61" s="31"/>
      <c r="Q61" s="31"/>
      <c r="R61" s="31"/>
      <c r="S61" s="31"/>
      <c r="T61" s="31"/>
    </row>
    <row r="62" spans="1:20" x14ac:dyDescent="0.2">
      <c r="B62" s="21"/>
    </row>
    <row r="63" spans="1:20" x14ac:dyDescent="0.2">
      <c r="B63" s="21"/>
    </row>
    <row r="64" spans="1:20" x14ac:dyDescent="0.2">
      <c r="B64" s="21"/>
    </row>
    <row r="65" spans="1:20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31"/>
      <c r="M65" s="31"/>
      <c r="N65" s="31"/>
      <c r="O65" s="31"/>
      <c r="P65" s="31"/>
      <c r="Q65" s="31"/>
      <c r="R65" s="31"/>
      <c r="S65" s="31"/>
      <c r="T65" s="31"/>
    </row>
    <row r="66" spans="1:20" x14ac:dyDescent="0.2">
      <c r="B66" s="21"/>
    </row>
    <row r="67" spans="1:20" x14ac:dyDescent="0.2">
      <c r="B67" s="21"/>
    </row>
    <row r="68" spans="1:20" x14ac:dyDescent="0.2">
      <c r="B68" s="21"/>
    </row>
    <row r="69" spans="1:20" x14ac:dyDescent="0.2">
      <c r="B69" s="21"/>
    </row>
    <row r="70" spans="1:20" x14ac:dyDescent="0.2">
      <c r="B70" s="21"/>
    </row>
    <row r="71" spans="1:20" x14ac:dyDescent="0.2">
      <c r="B71" s="21"/>
    </row>
    <row r="72" spans="1:20" x14ac:dyDescent="0.2">
      <c r="B72" s="21"/>
    </row>
    <row r="73" spans="1:20" x14ac:dyDescent="0.2">
      <c r="B73" s="21"/>
    </row>
    <row r="74" spans="1:20" x14ac:dyDescent="0.2">
      <c r="B74" s="21"/>
    </row>
    <row r="75" spans="1:20" x14ac:dyDescent="0.2">
      <c r="B75" s="21"/>
    </row>
    <row r="76" spans="1:20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31"/>
      <c r="M76" s="31"/>
      <c r="N76" s="31"/>
      <c r="O76" s="31"/>
      <c r="P76" s="31"/>
      <c r="Q76" s="31"/>
      <c r="R76" s="31"/>
      <c r="S76" s="31"/>
      <c r="T76" s="31"/>
    </row>
    <row r="77" spans="1:20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  <c r="M77" s="31"/>
      <c r="N77" s="31"/>
      <c r="O77" s="31"/>
      <c r="P77" s="31"/>
      <c r="Q77" s="31"/>
      <c r="R77" s="31"/>
      <c r="S77" s="31"/>
      <c r="T77" s="31"/>
    </row>
    <row r="81" spans="1:20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  <c r="M81" s="31"/>
      <c r="N81" s="31"/>
      <c r="O81" s="31"/>
      <c r="P81" s="31"/>
      <c r="Q81" s="31"/>
      <c r="R81" s="31"/>
      <c r="S81" s="31"/>
      <c r="T81" s="31"/>
    </row>
    <row r="82" spans="1:20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1:20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0" s="1" customFormat="1" ht="12" customHeight="1" x14ac:dyDescent="0.2">
      <c r="B86" s="21"/>
      <c r="C86" s="26" t="s">
        <v>111</v>
      </c>
    </row>
    <row r="87" spans="1:20" s="2" customFormat="1" ht="16.5" customHeight="1" x14ac:dyDescent="0.2">
      <c r="A87" s="31"/>
      <c r="B87" s="32"/>
      <c r="C87" s="31"/>
      <c r="D87" s="31"/>
      <c r="E87" s="292" t="s">
        <v>112</v>
      </c>
      <c r="F87" s="291"/>
      <c r="G87" s="291"/>
      <c r="H87" s="29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0" s="2" customFormat="1" ht="12" customHeight="1" x14ac:dyDescent="0.2">
      <c r="A88" s="31"/>
      <c r="B88" s="32"/>
      <c r="C88" s="26" t="s">
        <v>113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1:20" s="2" customFormat="1" ht="16.5" customHeight="1" x14ac:dyDescent="0.2">
      <c r="A89" s="31"/>
      <c r="B89" s="32"/>
      <c r="C89" s="31"/>
      <c r="D89" s="31"/>
      <c r="E89" s="283" t="str">
        <f>E11</f>
        <v>A - Zateplenie obvodových konštrukcií</v>
      </c>
      <c r="F89" s="291"/>
      <c r="G89" s="291"/>
      <c r="H89" s="29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1:20" s="2" customFormat="1" ht="6.95" customHeight="1" x14ac:dyDescent="0.2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1:20" s="2" customFormat="1" ht="12" customHeight="1" x14ac:dyDescent="0.2">
      <c r="A91" s="31"/>
      <c r="B91" s="32"/>
      <c r="C91" s="26" t="s">
        <v>16</v>
      </c>
      <c r="D91" s="31"/>
      <c r="E91" s="31"/>
      <c r="F91" s="24" t="str">
        <f>F14</f>
        <v>Dunajská Streda, Muzejná 231/6,  parc.č. 2421/8; 1</v>
      </c>
      <c r="G91" s="31"/>
      <c r="H91" s="31"/>
      <c r="I91" s="26" t="s">
        <v>18</v>
      </c>
      <c r="J91" s="54" t="str">
        <f>IF(J14="","",J14)</f>
        <v/>
      </c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1:20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1:20" s="2" customFormat="1" ht="40.15" customHeight="1" x14ac:dyDescent="0.2">
      <c r="A93" s="31"/>
      <c r="B93" s="32"/>
      <c r="C93" s="26" t="s">
        <v>19</v>
      </c>
      <c r="D93" s="31"/>
      <c r="E93" s="31"/>
      <c r="F93" s="24" t="str">
        <f>E17</f>
        <v>Ministerstvo vnútra SR, Pribinova 2,  Bratislava</v>
      </c>
      <c r="G93" s="31"/>
      <c r="H93" s="31"/>
      <c r="I93" s="26" t="s">
        <v>26</v>
      </c>
      <c r="J93" s="27"/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spans="1:20" s="2" customFormat="1" ht="25.7" customHeight="1" x14ac:dyDescent="0.2">
      <c r="A94" s="31"/>
      <c r="B94" s="32"/>
      <c r="C94" s="26" t="s">
        <v>24</v>
      </c>
      <c r="D94" s="31"/>
      <c r="E94" s="31"/>
      <c r="F94" s="24" t="str">
        <f>IF(E20="","",E20)</f>
        <v/>
      </c>
      <c r="G94" s="31"/>
      <c r="H94" s="31"/>
      <c r="I94" s="26" t="s">
        <v>28</v>
      </c>
      <c r="J94" s="27"/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1:20" s="2" customFormat="1" ht="10.35" customHeight="1" x14ac:dyDescent="0.2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</row>
    <row r="96" spans="1:20" s="2" customFormat="1" ht="29.25" customHeight="1" x14ac:dyDescent="0.2">
      <c r="A96" s="31"/>
      <c r="B96" s="32"/>
      <c r="C96" s="97" t="s">
        <v>118</v>
      </c>
      <c r="D96" s="79"/>
      <c r="E96" s="79"/>
      <c r="F96" s="79"/>
      <c r="G96" s="79"/>
      <c r="H96" s="79"/>
      <c r="I96" s="79"/>
      <c r="J96" s="98" t="s">
        <v>119</v>
      </c>
      <c r="K96" s="79"/>
      <c r="L96" s="31"/>
      <c r="M96" s="31"/>
      <c r="N96" s="31"/>
      <c r="O96" s="31"/>
      <c r="P96" s="31"/>
      <c r="Q96" s="31"/>
      <c r="R96" s="31"/>
      <c r="S96" s="31"/>
      <c r="T96" s="31"/>
    </row>
    <row r="97" spans="1:36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36" s="2" customFormat="1" ht="22.9" customHeight="1" x14ac:dyDescent="0.2">
      <c r="A98" s="31"/>
      <c r="B98" s="32"/>
      <c r="C98" s="99" t="s">
        <v>120</v>
      </c>
      <c r="D98" s="31"/>
      <c r="E98" s="31"/>
      <c r="F98" s="31"/>
      <c r="G98" s="31"/>
      <c r="H98" s="31"/>
      <c r="I98" s="31"/>
      <c r="J98" s="66"/>
      <c r="K98" s="31"/>
      <c r="L98" s="31"/>
      <c r="M98" s="31"/>
      <c r="N98" s="31"/>
      <c r="O98" s="31"/>
      <c r="P98" s="31"/>
      <c r="Q98" s="31"/>
      <c r="R98" s="31"/>
      <c r="S98" s="31"/>
      <c r="T98" s="31"/>
      <c r="AJ98" s="18" t="s">
        <v>121</v>
      </c>
    </row>
    <row r="99" spans="1:36" s="9" customFormat="1" ht="24.95" customHeight="1" x14ac:dyDescent="0.2">
      <c r="B99" s="100"/>
      <c r="D99" s="101" t="s">
        <v>122</v>
      </c>
      <c r="E99" s="102"/>
      <c r="F99" s="102"/>
      <c r="G99" s="102"/>
      <c r="H99" s="102"/>
      <c r="I99" s="102"/>
      <c r="J99" s="103"/>
    </row>
    <row r="100" spans="1:36" s="10" customFormat="1" ht="19.899999999999999" customHeight="1" x14ac:dyDescent="0.2">
      <c r="B100" s="104"/>
      <c r="D100" s="105" t="s">
        <v>123</v>
      </c>
      <c r="E100" s="106"/>
      <c r="F100" s="106"/>
      <c r="G100" s="106"/>
      <c r="H100" s="106"/>
      <c r="I100" s="106"/>
      <c r="J100" s="107"/>
    </row>
    <row r="101" spans="1:36" s="10" customFormat="1" ht="19.899999999999999" customHeight="1" x14ac:dyDescent="0.2">
      <c r="B101" s="104"/>
      <c r="D101" s="105" t="s">
        <v>124</v>
      </c>
      <c r="E101" s="106"/>
      <c r="F101" s="106"/>
      <c r="G101" s="106"/>
      <c r="H101" s="106"/>
      <c r="I101" s="106"/>
      <c r="J101" s="107"/>
    </row>
    <row r="102" spans="1:36" s="10" customFormat="1" ht="19.899999999999999" customHeight="1" x14ac:dyDescent="0.2">
      <c r="B102" s="104"/>
      <c r="D102" s="105" t="s">
        <v>125</v>
      </c>
      <c r="E102" s="106"/>
      <c r="F102" s="106"/>
      <c r="G102" s="106"/>
      <c r="H102" s="106"/>
      <c r="I102" s="106"/>
      <c r="J102" s="107"/>
    </row>
    <row r="103" spans="1:36" s="10" customFormat="1" ht="19.899999999999999" customHeight="1" x14ac:dyDescent="0.2">
      <c r="B103" s="104"/>
      <c r="D103" s="105" t="s">
        <v>126</v>
      </c>
      <c r="E103" s="106"/>
      <c r="F103" s="106"/>
      <c r="G103" s="106"/>
      <c r="H103" s="106"/>
      <c r="I103" s="106"/>
      <c r="J103" s="107"/>
    </row>
    <row r="104" spans="1:36" s="9" customFormat="1" ht="24.95" customHeight="1" x14ac:dyDescent="0.2">
      <c r="B104" s="100"/>
      <c r="D104" s="101" t="s">
        <v>127</v>
      </c>
      <c r="E104" s="102"/>
      <c r="F104" s="102"/>
      <c r="G104" s="102"/>
      <c r="H104" s="102"/>
      <c r="I104" s="102"/>
      <c r="J104" s="103"/>
    </row>
    <row r="105" spans="1:36" s="10" customFormat="1" ht="19.899999999999999" customHeight="1" x14ac:dyDescent="0.2">
      <c r="B105" s="104"/>
      <c r="D105" s="105" t="s">
        <v>128</v>
      </c>
      <c r="E105" s="106"/>
      <c r="F105" s="106"/>
      <c r="G105" s="106"/>
      <c r="H105" s="106"/>
      <c r="I105" s="106"/>
      <c r="J105" s="107"/>
    </row>
    <row r="106" spans="1:36" s="10" customFormat="1" ht="19.899999999999999" customHeight="1" x14ac:dyDescent="0.2">
      <c r="B106" s="104"/>
      <c r="D106" s="105" t="s">
        <v>129</v>
      </c>
      <c r="E106" s="106"/>
      <c r="F106" s="106"/>
      <c r="G106" s="106"/>
      <c r="H106" s="106"/>
      <c r="I106" s="106"/>
      <c r="J106" s="107"/>
    </row>
    <row r="107" spans="1:36" s="10" customFormat="1" ht="19.899999999999999" customHeight="1" x14ac:dyDescent="0.2">
      <c r="B107" s="104"/>
      <c r="D107" s="105" t="s">
        <v>130</v>
      </c>
      <c r="E107" s="106"/>
      <c r="F107" s="106"/>
      <c r="G107" s="106"/>
      <c r="H107" s="106"/>
      <c r="I107" s="106"/>
      <c r="J107" s="107"/>
    </row>
    <row r="108" spans="1:36" s="10" customFormat="1" ht="19.899999999999999" customHeight="1" x14ac:dyDescent="0.2">
      <c r="B108" s="104"/>
      <c r="D108" s="105" t="s">
        <v>131</v>
      </c>
      <c r="E108" s="106"/>
      <c r="F108" s="106"/>
      <c r="G108" s="106"/>
      <c r="H108" s="106"/>
      <c r="I108" s="106"/>
      <c r="J108" s="107"/>
    </row>
    <row r="109" spans="1:36" s="2" customFormat="1" ht="21.75" customHeight="1" x14ac:dyDescent="0.2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  <row r="110" spans="1:36" s="2" customFormat="1" ht="6.95" customHeight="1" x14ac:dyDescent="0.2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36" s="2" customFormat="1" ht="29.25" customHeight="1" x14ac:dyDescent="0.2">
      <c r="A111" s="31"/>
      <c r="B111" s="32"/>
      <c r="C111" s="99" t="s">
        <v>132</v>
      </c>
      <c r="D111" s="31"/>
      <c r="E111" s="31"/>
      <c r="F111" s="31"/>
      <c r="G111" s="31"/>
      <c r="H111" s="31"/>
      <c r="I111" s="31"/>
      <c r="J111" s="108"/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36" s="2" customFormat="1" ht="18" customHeight="1" x14ac:dyDescent="0.2">
      <c r="A112" s="31"/>
      <c r="B112" s="32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0" s="2" customFormat="1" ht="29.25" customHeight="1" x14ac:dyDescent="0.2">
      <c r="A113" s="31"/>
      <c r="B113" s="32"/>
      <c r="C113" s="78" t="s">
        <v>109</v>
      </c>
      <c r="D113" s="79"/>
      <c r="E113" s="79"/>
      <c r="F113" s="79"/>
      <c r="G113" s="79"/>
      <c r="H113" s="79"/>
      <c r="I113" s="79"/>
      <c r="J113" s="80"/>
      <c r="K113" s="79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0" s="2" customFormat="1" ht="6.95" customHeight="1" x14ac:dyDescent="0.2">
      <c r="A114" s="31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1"/>
      <c r="M114" s="31"/>
      <c r="N114" s="31"/>
      <c r="O114" s="31"/>
      <c r="P114" s="31"/>
      <c r="Q114" s="31"/>
      <c r="R114" s="31"/>
      <c r="S114" s="31"/>
      <c r="T114" s="31"/>
    </row>
    <row r="118" spans="1:20" s="2" customFormat="1" ht="6.95" customHeight="1" x14ac:dyDescent="0.2">
      <c r="A118" s="31"/>
      <c r="B118" s="48"/>
      <c r="C118" s="49"/>
      <c r="D118" s="49"/>
      <c r="E118" s="49"/>
      <c r="F118" s="49"/>
      <c r="G118" s="49"/>
      <c r="H118" s="49"/>
      <c r="I118" s="49"/>
      <c r="J118" s="49"/>
      <c r="K118" s="49"/>
      <c r="L118" s="31"/>
      <c r="M118" s="31"/>
      <c r="N118" s="31"/>
      <c r="O118" s="31"/>
      <c r="P118" s="31"/>
      <c r="Q118" s="31"/>
      <c r="R118" s="31"/>
      <c r="S118" s="31"/>
      <c r="T118" s="31"/>
    </row>
    <row r="119" spans="1:20" s="2" customFormat="1" ht="24.95" customHeight="1" x14ac:dyDescent="0.2">
      <c r="A119" s="31"/>
      <c r="B119" s="32"/>
      <c r="C119" s="22" t="s">
        <v>133</v>
      </c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</row>
    <row r="120" spans="1:20" s="2" customFormat="1" ht="6.95" customHeight="1" x14ac:dyDescent="0.2">
      <c r="A120" s="31"/>
      <c r="B120" s="32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</row>
    <row r="121" spans="1:20" s="2" customFormat="1" ht="12" customHeight="1" x14ac:dyDescent="0.2">
      <c r="A121" s="31"/>
      <c r="B121" s="32"/>
      <c r="C121" s="26" t="s">
        <v>10</v>
      </c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</row>
    <row r="122" spans="1:20" s="2" customFormat="1" ht="16.5" customHeight="1" x14ac:dyDescent="0.2">
      <c r="A122" s="31"/>
      <c r="B122" s="32"/>
      <c r="C122" s="31"/>
      <c r="D122" s="31"/>
      <c r="E122" s="292" t="str">
        <f>E7</f>
        <v>Dunajská Streda OR PZ,  rekonštrukcia a modernizácia objektu</v>
      </c>
      <c r="F122" s="293"/>
      <c r="G122" s="293"/>
      <c r="H122" s="293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</row>
    <row r="123" spans="1:20" s="1" customFormat="1" ht="12" customHeight="1" x14ac:dyDescent="0.2">
      <c r="B123" s="21"/>
      <c r="C123" s="26" t="s">
        <v>111</v>
      </c>
    </row>
    <row r="124" spans="1:20" s="2" customFormat="1" ht="16.5" customHeight="1" x14ac:dyDescent="0.2">
      <c r="A124" s="31"/>
      <c r="B124" s="32"/>
      <c r="C124" s="31"/>
      <c r="D124" s="31"/>
      <c r="E124" s="292" t="s">
        <v>112</v>
      </c>
      <c r="F124" s="291"/>
      <c r="G124" s="291"/>
      <c r="H124" s="29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</row>
    <row r="125" spans="1:20" s="2" customFormat="1" ht="12" customHeight="1" x14ac:dyDescent="0.2">
      <c r="A125" s="31"/>
      <c r="B125" s="32"/>
      <c r="C125" s="26" t="s">
        <v>113</v>
      </c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</row>
    <row r="126" spans="1:20" s="2" customFormat="1" ht="16.5" customHeight="1" x14ac:dyDescent="0.2">
      <c r="A126" s="31"/>
      <c r="B126" s="32"/>
      <c r="C126" s="31"/>
      <c r="D126" s="31"/>
      <c r="E126" s="283" t="str">
        <f>E11</f>
        <v>A - Zateplenie obvodových konštrukcií</v>
      </c>
      <c r="F126" s="291"/>
      <c r="G126" s="291"/>
      <c r="H126" s="29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</row>
    <row r="127" spans="1:20" s="2" customFormat="1" ht="6.95" customHeight="1" x14ac:dyDescent="0.2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</row>
    <row r="128" spans="1:20" s="2" customFormat="1" ht="12" customHeight="1" x14ac:dyDescent="0.2">
      <c r="A128" s="31"/>
      <c r="B128" s="32"/>
      <c r="C128" s="26" t="s">
        <v>16</v>
      </c>
      <c r="D128" s="31"/>
      <c r="E128" s="31"/>
      <c r="F128" s="24" t="str">
        <f>F14</f>
        <v>Dunajská Streda, Muzejná 231/6,  parc.č. 2421/8; 1</v>
      </c>
      <c r="G128" s="31"/>
      <c r="H128" s="31"/>
      <c r="I128" s="26" t="s">
        <v>18</v>
      </c>
      <c r="J128" s="54" t="str">
        <f>IF(J14="","",J14)</f>
        <v/>
      </c>
      <c r="K128" s="31"/>
      <c r="L128" s="31"/>
      <c r="M128" s="31"/>
      <c r="N128" s="31"/>
      <c r="O128" s="31"/>
      <c r="P128" s="31"/>
      <c r="Q128" s="31"/>
      <c r="R128" s="31"/>
      <c r="S128" s="31"/>
      <c r="T128" s="31"/>
    </row>
    <row r="129" spans="1:54" s="2" customFormat="1" ht="6.95" customHeight="1" x14ac:dyDescent="0.2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</row>
    <row r="130" spans="1:54" s="2" customFormat="1" ht="40.15" customHeight="1" x14ac:dyDescent="0.2">
      <c r="A130" s="31"/>
      <c r="B130" s="32"/>
      <c r="C130" s="26" t="s">
        <v>19</v>
      </c>
      <c r="D130" s="31"/>
      <c r="E130" s="31"/>
      <c r="F130" s="24" t="str">
        <f>E17</f>
        <v>Ministerstvo vnútra SR, Pribinova 2,  Bratislava</v>
      </c>
      <c r="G130" s="31"/>
      <c r="H130" s="31"/>
      <c r="I130" s="26" t="s">
        <v>26</v>
      </c>
      <c r="J130" s="27"/>
      <c r="K130" s="31"/>
      <c r="L130" s="31"/>
      <c r="M130" s="31"/>
      <c r="N130" s="31"/>
      <c r="O130" s="31"/>
      <c r="P130" s="31"/>
      <c r="Q130" s="31"/>
      <c r="R130" s="31"/>
      <c r="S130" s="31"/>
      <c r="T130" s="31"/>
    </row>
    <row r="131" spans="1:54" s="2" customFormat="1" ht="25.7" customHeight="1" x14ac:dyDescent="0.2">
      <c r="A131" s="31"/>
      <c r="B131" s="32"/>
      <c r="C131" s="26" t="s">
        <v>24</v>
      </c>
      <c r="D131" s="31"/>
      <c r="E131" s="31"/>
      <c r="F131" s="24" t="str">
        <f>IF(E20="","",E20)</f>
        <v/>
      </c>
      <c r="G131" s="31"/>
      <c r="H131" s="31"/>
      <c r="I131" s="26" t="s">
        <v>28</v>
      </c>
      <c r="J131" s="27"/>
      <c r="K131" s="31"/>
      <c r="L131" s="31"/>
      <c r="M131" s="31"/>
      <c r="N131" s="31"/>
      <c r="O131" s="31"/>
      <c r="P131" s="31"/>
      <c r="Q131" s="31"/>
      <c r="R131" s="31"/>
      <c r="S131" s="31"/>
      <c r="T131" s="31"/>
    </row>
    <row r="132" spans="1:54" s="2" customFormat="1" ht="10.35" customHeight="1" x14ac:dyDescent="0.2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</row>
    <row r="133" spans="1:54" s="11" customFormat="1" ht="29.25" customHeight="1" x14ac:dyDescent="0.2">
      <c r="A133" s="110"/>
      <c r="B133" s="111"/>
      <c r="C133" s="112" t="s">
        <v>134</v>
      </c>
      <c r="D133" s="113" t="s">
        <v>57</v>
      </c>
      <c r="E133" s="113" t="s">
        <v>53</v>
      </c>
      <c r="F133" s="113" t="s">
        <v>54</v>
      </c>
      <c r="G133" s="113" t="s">
        <v>135</v>
      </c>
      <c r="H133" s="113" t="s">
        <v>136</v>
      </c>
      <c r="I133" s="113" t="s">
        <v>137</v>
      </c>
      <c r="J133" s="114" t="s">
        <v>119</v>
      </c>
      <c r="K133" s="115" t="s">
        <v>138</v>
      </c>
      <c r="L133" s="110"/>
      <c r="M133" s="110"/>
      <c r="N133" s="110"/>
      <c r="O133" s="110"/>
      <c r="P133" s="110"/>
      <c r="Q133" s="110"/>
      <c r="R133" s="110"/>
      <c r="S133" s="110"/>
      <c r="T133" s="110"/>
    </row>
    <row r="134" spans="1:54" s="2" customFormat="1" ht="22.9" customHeight="1" x14ac:dyDescent="0.25">
      <c r="A134" s="31"/>
      <c r="B134" s="32"/>
      <c r="C134" s="64" t="s">
        <v>115</v>
      </c>
      <c r="D134" s="31"/>
      <c r="E134" s="31"/>
      <c r="F134" s="31"/>
      <c r="G134" s="31"/>
      <c r="H134" s="31"/>
      <c r="I134" s="31"/>
      <c r="J134" s="117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AI134" s="18" t="s">
        <v>59</v>
      </c>
      <c r="AJ134" s="18" t="s">
        <v>121</v>
      </c>
      <c r="AZ134" s="120">
        <f>AZ135+AZ685</f>
        <v>0</v>
      </c>
    </row>
    <row r="135" spans="1:54" s="12" customFormat="1" ht="25.9" customHeight="1" x14ac:dyDescent="0.2">
      <c r="B135" s="121"/>
      <c r="D135" s="122" t="s">
        <v>59</v>
      </c>
      <c r="E135" s="123" t="s">
        <v>139</v>
      </c>
      <c r="F135" s="123" t="s">
        <v>140</v>
      </c>
      <c r="J135" s="124"/>
      <c r="AG135" s="122" t="s">
        <v>67</v>
      </c>
      <c r="AI135" s="129" t="s">
        <v>59</v>
      </c>
      <c r="AJ135" s="129" t="s">
        <v>60</v>
      </c>
      <c r="AN135" s="122" t="s">
        <v>141</v>
      </c>
      <c r="AZ135" s="130">
        <f>AZ136+AZ160+AZ556+AZ683</f>
        <v>0</v>
      </c>
    </row>
    <row r="136" spans="1:54" s="12" customFormat="1" ht="22.9" customHeight="1" x14ac:dyDescent="0.2">
      <c r="B136" s="121"/>
      <c r="D136" s="122" t="s">
        <v>59</v>
      </c>
      <c r="E136" s="131" t="s">
        <v>85</v>
      </c>
      <c r="F136" s="131" t="s">
        <v>142</v>
      </c>
      <c r="J136" s="132"/>
      <c r="AG136" s="122" t="s">
        <v>67</v>
      </c>
      <c r="AI136" s="129" t="s">
        <v>59</v>
      </c>
      <c r="AJ136" s="129" t="s">
        <v>67</v>
      </c>
      <c r="AN136" s="122" t="s">
        <v>141</v>
      </c>
      <c r="AZ136" s="130">
        <f>SUM(AZ137:AZ159)</f>
        <v>0</v>
      </c>
    </row>
    <row r="137" spans="1:54" s="2" customFormat="1" ht="33" customHeight="1" x14ac:dyDescent="0.2">
      <c r="A137" s="31"/>
      <c r="B137" s="133"/>
      <c r="C137" s="134" t="s">
        <v>67</v>
      </c>
      <c r="D137" s="134" t="s">
        <v>143</v>
      </c>
      <c r="E137" s="135" t="s">
        <v>144</v>
      </c>
      <c r="F137" s="136" t="s">
        <v>3361</v>
      </c>
      <c r="G137" s="137" t="s">
        <v>145</v>
      </c>
      <c r="H137" s="138">
        <v>96.555000000000007</v>
      </c>
      <c r="I137" s="139"/>
      <c r="J137" s="139"/>
      <c r="K137" s="140"/>
      <c r="L137" s="31"/>
      <c r="M137" s="31"/>
      <c r="N137" s="31"/>
      <c r="O137" s="31"/>
      <c r="P137" s="31"/>
      <c r="Q137" s="31"/>
      <c r="R137" s="31"/>
      <c r="S137" s="31"/>
      <c r="T137" s="31"/>
      <c r="AG137" s="145" t="s">
        <v>146</v>
      </c>
      <c r="AI137" s="145" t="s">
        <v>143</v>
      </c>
      <c r="AJ137" s="145" t="s">
        <v>73</v>
      </c>
      <c r="AN137" s="18" t="s">
        <v>141</v>
      </c>
      <c r="AT137" s="146" t="e">
        <f>IF(#REF!="základná",J137,0)</f>
        <v>#REF!</v>
      </c>
      <c r="AU137" s="146" t="e">
        <f>IF(#REF!="znížená",J137,0)</f>
        <v>#REF!</v>
      </c>
      <c r="AV137" s="146" t="e">
        <f>IF(#REF!="zákl. prenesená",J137,0)</f>
        <v>#REF!</v>
      </c>
      <c r="AW137" s="146" t="e">
        <f>IF(#REF!="zníž. prenesená",J137,0)</f>
        <v>#REF!</v>
      </c>
      <c r="AX137" s="146" t="e">
        <f>IF(#REF!="nulová",J137,0)</f>
        <v>#REF!</v>
      </c>
      <c r="AY137" s="18" t="s">
        <v>73</v>
      </c>
      <c r="AZ137" s="146">
        <f>ROUND(I137*H137,2)</f>
        <v>0</v>
      </c>
      <c r="BA137" s="18" t="s">
        <v>146</v>
      </c>
      <c r="BB137" s="145" t="s">
        <v>147</v>
      </c>
    </row>
    <row r="138" spans="1:54" s="13" customFormat="1" x14ac:dyDescent="0.2">
      <c r="B138" s="147"/>
      <c r="D138" s="148" t="s">
        <v>148</v>
      </c>
      <c r="E138" s="149" t="s">
        <v>1</v>
      </c>
      <c r="F138" s="150" t="s">
        <v>149</v>
      </c>
      <c r="H138" s="149" t="s">
        <v>1</v>
      </c>
      <c r="AI138" s="149" t="s">
        <v>148</v>
      </c>
      <c r="AJ138" s="149" t="s">
        <v>73</v>
      </c>
      <c r="AK138" s="13" t="s">
        <v>67</v>
      </c>
      <c r="AL138" s="13" t="s">
        <v>27</v>
      </c>
      <c r="AM138" s="13" t="s">
        <v>60</v>
      </c>
      <c r="AN138" s="149" t="s">
        <v>141</v>
      </c>
    </row>
    <row r="139" spans="1:54" s="13" customFormat="1" x14ac:dyDescent="0.2">
      <c r="B139" s="147"/>
      <c r="D139" s="148" t="s">
        <v>148</v>
      </c>
      <c r="E139" s="149" t="s">
        <v>1</v>
      </c>
      <c r="F139" s="150" t="s">
        <v>150</v>
      </c>
      <c r="H139" s="149" t="s">
        <v>1</v>
      </c>
      <c r="AI139" s="149" t="s">
        <v>148</v>
      </c>
      <c r="AJ139" s="149" t="s">
        <v>73</v>
      </c>
      <c r="AK139" s="13" t="s">
        <v>67</v>
      </c>
      <c r="AL139" s="13" t="s">
        <v>27</v>
      </c>
      <c r="AM139" s="13" t="s">
        <v>60</v>
      </c>
      <c r="AN139" s="149" t="s">
        <v>141</v>
      </c>
    </row>
    <row r="140" spans="1:54" s="13" customFormat="1" x14ac:dyDescent="0.2">
      <c r="B140" s="147"/>
      <c r="D140" s="148" t="s">
        <v>148</v>
      </c>
      <c r="E140" s="149" t="s">
        <v>1</v>
      </c>
      <c r="F140" s="150" t="s">
        <v>151</v>
      </c>
      <c r="H140" s="149" t="s">
        <v>1</v>
      </c>
      <c r="AI140" s="149" t="s">
        <v>148</v>
      </c>
      <c r="AJ140" s="149" t="s">
        <v>73</v>
      </c>
      <c r="AK140" s="13" t="s">
        <v>67</v>
      </c>
      <c r="AL140" s="13" t="s">
        <v>27</v>
      </c>
      <c r="AM140" s="13" t="s">
        <v>60</v>
      </c>
      <c r="AN140" s="149" t="s">
        <v>141</v>
      </c>
    </row>
    <row r="141" spans="1:54" s="14" customFormat="1" x14ac:dyDescent="0.2">
      <c r="B141" s="154"/>
      <c r="D141" s="148" t="s">
        <v>148</v>
      </c>
      <c r="E141" s="155" t="s">
        <v>1</v>
      </c>
      <c r="F141" s="156" t="s">
        <v>152</v>
      </c>
      <c r="H141" s="157">
        <v>21.6</v>
      </c>
      <c r="AI141" s="155" t="s">
        <v>148</v>
      </c>
      <c r="AJ141" s="155" t="s">
        <v>73</v>
      </c>
      <c r="AK141" s="14" t="s">
        <v>73</v>
      </c>
      <c r="AL141" s="14" t="s">
        <v>27</v>
      </c>
      <c r="AM141" s="14" t="s">
        <v>60</v>
      </c>
      <c r="AN141" s="155" t="s">
        <v>141</v>
      </c>
    </row>
    <row r="142" spans="1:54" s="14" customFormat="1" x14ac:dyDescent="0.2">
      <c r="B142" s="154"/>
      <c r="D142" s="148" t="s">
        <v>148</v>
      </c>
      <c r="E142" s="155" t="s">
        <v>1</v>
      </c>
      <c r="F142" s="156" t="s">
        <v>153</v>
      </c>
      <c r="H142" s="157">
        <v>5.625</v>
      </c>
      <c r="AI142" s="155" t="s">
        <v>148</v>
      </c>
      <c r="AJ142" s="155" t="s">
        <v>73</v>
      </c>
      <c r="AK142" s="14" t="s">
        <v>73</v>
      </c>
      <c r="AL142" s="14" t="s">
        <v>27</v>
      </c>
      <c r="AM142" s="14" t="s">
        <v>60</v>
      </c>
      <c r="AN142" s="155" t="s">
        <v>141</v>
      </c>
    </row>
    <row r="143" spans="1:54" s="14" customFormat="1" x14ac:dyDescent="0.2">
      <c r="B143" s="154"/>
      <c r="D143" s="148" t="s">
        <v>148</v>
      </c>
      <c r="E143" s="155" t="s">
        <v>1</v>
      </c>
      <c r="F143" s="156" t="s">
        <v>154</v>
      </c>
      <c r="H143" s="157">
        <v>51.3</v>
      </c>
      <c r="AI143" s="155" t="s">
        <v>148</v>
      </c>
      <c r="AJ143" s="155" t="s">
        <v>73</v>
      </c>
      <c r="AK143" s="14" t="s">
        <v>73</v>
      </c>
      <c r="AL143" s="14" t="s">
        <v>27</v>
      </c>
      <c r="AM143" s="14" t="s">
        <v>60</v>
      </c>
      <c r="AN143" s="155" t="s">
        <v>141</v>
      </c>
    </row>
    <row r="144" spans="1:54" s="14" customFormat="1" x14ac:dyDescent="0.2">
      <c r="B144" s="154"/>
      <c r="D144" s="148" t="s">
        <v>148</v>
      </c>
      <c r="E144" s="155" t="s">
        <v>1</v>
      </c>
      <c r="F144" s="156" t="s">
        <v>155</v>
      </c>
      <c r="H144" s="157">
        <v>3.75</v>
      </c>
      <c r="AI144" s="155" t="s">
        <v>148</v>
      </c>
      <c r="AJ144" s="155" t="s">
        <v>73</v>
      </c>
      <c r="AK144" s="14" t="s">
        <v>73</v>
      </c>
      <c r="AL144" s="14" t="s">
        <v>27</v>
      </c>
      <c r="AM144" s="14" t="s">
        <v>60</v>
      </c>
      <c r="AN144" s="155" t="s">
        <v>141</v>
      </c>
    </row>
    <row r="145" spans="1:54" s="14" customFormat="1" x14ac:dyDescent="0.2">
      <c r="B145" s="154"/>
      <c r="D145" s="148" t="s">
        <v>148</v>
      </c>
      <c r="E145" s="155" t="s">
        <v>1</v>
      </c>
      <c r="F145" s="156" t="s">
        <v>156</v>
      </c>
      <c r="H145" s="157">
        <v>6.87</v>
      </c>
      <c r="AI145" s="155" t="s">
        <v>148</v>
      </c>
      <c r="AJ145" s="155" t="s">
        <v>73</v>
      </c>
      <c r="AK145" s="14" t="s">
        <v>73</v>
      </c>
      <c r="AL145" s="14" t="s">
        <v>27</v>
      </c>
      <c r="AM145" s="14" t="s">
        <v>60</v>
      </c>
      <c r="AN145" s="155" t="s">
        <v>141</v>
      </c>
    </row>
    <row r="146" spans="1:54" s="14" customFormat="1" x14ac:dyDescent="0.2">
      <c r="B146" s="154"/>
      <c r="D146" s="148" t="s">
        <v>148</v>
      </c>
      <c r="E146" s="155" t="s">
        <v>1</v>
      </c>
      <c r="F146" s="156" t="s">
        <v>157</v>
      </c>
      <c r="H146" s="157">
        <v>7.41</v>
      </c>
      <c r="AI146" s="155" t="s">
        <v>148</v>
      </c>
      <c r="AJ146" s="155" t="s">
        <v>73</v>
      </c>
      <c r="AK146" s="14" t="s">
        <v>73</v>
      </c>
      <c r="AL146" s="14" t="s">
        <v>27</v>
      </c>
      <c r="AM146" s="14" t="s">
        <v>60</v>
      </c>
      <c r="AN146" s="155" t="s">
        <v>141</v>
      </c>
    </row>
    <row r="147" spans="1:54" s="15" customFormat="1" x14ac:dyDescent="0.2">
      <c r="B147" s="161"/>
      <c r="D147" s="148" t="s">
        <v>148</v>
      </c>
      <c r="E147" s="162" t="s">
        <v>1</v>
      </c>
      <c r="F147" s="163" t="s">
        <v>158</v>
      </c>
      <c r="H147" s="164">
        <v>96.555000000000007</v>
      </c>
      <c r="AI147" s="162" t="s">
        <v>148</v>
      </c>
      <c r="AJ147" s="162" t="s">
        <v>73</v>
      </c>
      <c r="AK147" s="15" t="s">
        <v>146</v>
      </c>
      <c r="AL147" s="15" t="s">
        <v>27</v>
      </c>
      <c r="AM147" s="15" t="s">
        <v>67</v>
      </c>
      <c r="AN147" s="162" t="s">
        <v>141</v>
      </c>
    </row>
    <row r="148" spans="1:54" s="2" customFormat="1" ht="21.75" customHeight="1" x14ac:dyDescent="0.2">
      <c r="A148" s="31"/>
      <c r="B148" s="133"/>
      <c r="C148" s="168" t="s">
        <v>73</v>
      </c>
      <c r="D148" s="168" t="s">
        <v>159</v>
      </c>
      <c r="E148" s="169" t="s">
        <v>160</v>
      </c>
      <c r="F148" s="170" t="s">
        <v>3292</v>
      </c>
      <c r="G148" s="171" t="s">
        <v>161</v>
      </c>
      <c r="H148" s="172">
        <v>1485.0160000000001</v>
      </c>
      <c r="I148" s="173"/>
      <c r="J148" s="173"/>
      <c r="K148" s="174"/>
      <c r="L148" s="31"/>
      <c r="M148" s="31"/>
      <c r="N148" s="31"/>
      <c r="O148" s="31"/>
      <c r="P148" s="31"/>
      <c r="Q148" s="31"/>
      <c r="R148" s="31"/>
      <c r="S148" s="31"/>
      <c r="T148" s="31"/>
      <c r="AG148" s="145" t="s">
        <v>162</v>
      </c>
      <c r="AI148" s="145" t="s">
        <v>159</v>
      </c>
      <c r="AJ148" s="145" t="s">
        <v>73</v>
      </c>
      <c r="AN148" s="18" t="s">
        <v>141</v>
      </c>
      <c r="AT148" s="146" t="e">
        <f>IF(#REF!="základná",J148,0)</f>
        <v>#REF!</v>
      </c>
      <c r="AU148" s="146" t="e">
        <f>IF(#REF!="znížená",J148,0)</f>
        <v>#REF!</v>
      </c>
      <c r="AV148" s="146" t="e">
        <f>IF(#REF!="zákl. prenesená",J148,0)</f>
        <v>#REF!</v>
      </c>
      <c r="AW148" s="146" t="e">
        <f>IF(#REF!="zníž. prenesená",J148,0)</f>
        <v>#REF!</v>
      </c>
      <c r="AX148" s="146" t="e">
        <f>IF(#REF!="nulová",J148,0)</f>
        <v>#REF!</v>
      </c>
      <c r="AY148" s="18" t="s">
        <v>73</v>
      </c>
      <c r="AZ148" s="146">
        <f>ROUND(I148*H148,2)</f>
        <v>0</v>
      </c>
      <c r="BA148" s="18" t="s">
        <v>146</v>
      </c>
      <c r="BB148" s="145" t="s">
        <v>163</v>
      </c>
    </row>
    <row r="149" spans="1:54" s="13" customFormat="1" x14ac:dyDescent="0.2">
      <c r="B149" s="147"/>
      <c r="D149" s="148" t="s">
        <v>148</v>
      </c>
      <c r="E149" s="149" t="s">
        <v>1</v>
      </c>
      <c r="F149" s="150" t="s">
        <v>149</v>
      </c>
      <c r="H149" s="149" t="s">
        <v>1</v>
      </c>
      <c r="AI149" s="149" t="s">
        <v>148</v>
      </c>
      <c r="AJ149" s="149" t="s">
        <v>73</v>
      </c>
      <c r="AK149" s="13" t="s">
        <v>67</v>
      </c>
      <c r="AL149" s="13" t="s">
        <v>27</v>
      </c>
      <c r="AM149" s="13" t="s">
        <v>60</v>
      </c>
      <c r="AN149" s="149" t="s">
        <v>141</v>
      </c>
    </row>
    <row r="150" spans="1:54" s="13" customFormat="1" x14ac:dyDescent="0.2">
      <c r="B150" s="147"/>
      <c r="D150" s="148" t="s">
        <v>148</v>
      </c>
      <c r="E150" s="149" t="s">
        <v>1</v>
      </c>
      <c r="F150" s="150" t="s">
        <v>150</v>
      </c>
      <c r="H150" s="149" t="s">
        <v>1</v>
      </c>
      <c r="AI150" s="149" t="s">
        <v>148</v>
      </c>
      <c r="AJ150" s="149" t="s">
        <v>73</v>
      </c>
      <c r="AK150" s="13" t="s">
        <v>67</v>
      </c>
      <c r="AL150" s="13" t="s">
        <v>27</v>
      </c>
      <c r="AM150" s="13" t="s">
        <v>60</v>
      </c>
      <c r="AN150" s="149" t="s">
        <v>141</v>
      </c>
    </row>
    <row r="151" spans="1:54" s="13" customFormat="1" x14ac:dyDescent="0.2">
      <c r="B151" s="147"/>
      <c r="D151" s="148" t="s">
        <v>148</v>
      </c>
      <c r="E151" s="149" t="s">
        <v>1</v>
      </c>
      <c r="F151" s="150" t="s">
        <v>151</v>
      </c>
      <c r="H151" s="149" t="s">
        <v>1</v>
      </c>
      <c r="AI151" s="149" t="s">
        <v>148</v>
      </c>
      <c r="AJ151" s="149" t="s">
        <v>73</v>
      </c>
      <c r="AK151" s="13" t="s">
        <v>67</v>
      </c>
      <c r="AL151" s="13" t="s">
        <v>27</v>
      </c>
      <c r="AM151" s="13" t="s">
        <v>60</v>
      </c>
      <c r="AN151" s="149" t="s">
        <v>141</v>
      </c>
    </row>
    <row r="152" spans="1:54" s="14" customFormat="1" x14ac:dyDescent="0.2">
      <c r="B152" s="154"/>
      <c r="D152" s="148" t="s">
        <v>148</v>
      </c>
      <c r="E152" s="155" t="s">
        <v>1</v>
      </c>
      <c r="F152" s="156" t="s">
        <v>152</v>
      </c>
      <c r="H152" s="157">
        <v>21.6</v>
      </c>
      <c r="AI152" s="155" t="s">
        <v>148</v>
      </c>
      <c r="AJ152" s="155" t="s">
        <v>73</v>
      </c>
      <c r="AK152" s="14" t="s">
        <v>73</v>
      </c>
      <c r="AL152" s="14" t="s">
        <v>27</v>
      </c>
      <c r="AM152" s="14" t="s">
        <v>60</v>
      </c>
      <c r="AN152" s="155" t="s">
        <v>141</v>
      </c>
    </row>
    <row r="153" spans="1:54" s="14" customFormat="1" x14ac:dyDescent="0.2">
      <c r="B153" s="154"/>
      <c r="D153" s="148" t="s">
        <v>148</v>
      </c>
      <c r="E153" s="155" t="s">
        <v>1</v>
      </c>
      <c r="F153" s="156" t="s">
        <v>153</v>
      </c>
      <c r="H153" s="157">
        <v>5.625</v>
      </c>
      <c r="AI153" s="155" t="s">
        <v>148</v>
      </c>
      <c r="AJ153" s="155" t="s">
        <v>73</v>
      </c>
      <c r="AK153" s="14" t="s">
        <v>73</v>
      </c>
      <c r="AL153" s="14" t="s">
        <v>27</v>
      </c>
      <c r="AM153" s="14" t="s">
        <v>60</v>
      </c>
      <c r="AN153" s="155" t="s">
        <v>141</v>
      </c>
    </row>
    <row r="154" spans="1:54" s="14" customFormat="1" x14ac:dyDescent="0.2">
      <c r="B154" s="154"/>
      <c r="D154" s="148" t="s">
        <v>148</v>
      </c>
      <c r="E154" s="155" t="s">
        <v>1</v>
      </c>
      <c r="F154" s="156" t="s">
        <v>154</v>
      </c>
      <c r="H154" s="157">
        <v>51.3</v>
      </c>
      <c r="AI154" s="155" t="s">
        <v>148</v>
      </c>
      <c r="AJ154" s="155" t="s">
        <v>73</v>
      </c>
      <c r="AK154" s="14" t="s">
        <v>73</v>
      </c>
      <c r="AL154" s="14" t="s">
        <v>27</v>
      </c>
      <c r="AM154" s="14" t="s">
        <v>60</v>
      </c>
      <c r="AN154" s="155" t="s">
        <v>141</v>
      </c>
    </row>
    <row r="155" spans="1:54" s="14" customFormat="1" x14ac:dyDescent="0.2">
      <c r="B155" s="154"/>
      <c r="D155" s="148" t="s">
        <v>148</v>
      </c>
      <c r="E155" s="155" t="s">
        <v>1</v>
      </c>
      <c r="F155" s="156" t="s">
        <v>155</v>
      </c>
      <c r="H155" s="157">
        <v>3.75</v>
      </c>
      <c r="AI155" s="155" t="s">
        <v>148</v>
      </c>
      <c r="AJ155" s="155" t="s">
        <v>73</v>
      </c>
      <c r="AK155" s="14" t="s">
        <v>73</v>
      </c>
      <c r="AL155" s="14" t="s">
        <v>27</v>
      </c>
      <c r="AM155" s="14" t="s">
        <v>60</v>
      </c>
      <c r="AN155" s="155" t="s">
        <v>141</v>
      </c>
    </row>
    <row r="156" spans="1:54" s="14" customFormat="1" x14ac:dyDescent="0.2">
      <c r="B156" s="154"/>
      <c r="D156" s="148" t="s">
        <v>148</v>
      </c>
      <c r="E156" s="155" t="s">
        <v>1</v>
      </c>
      <c r="F156" s="156" t="s">
        <v>156</v>
      </c>
      <c r="H156" s="157">
        <v>6.87</v>
      </c>
      <c r="AI156" s="155" t="s">
        <v>148</v>
      </c>
      <c r="AJ156" s="155" t="s">
        <v>73</v>
      </c>
      <c r="AK156" s="14" t="s">
        <v>73</v>
      </c>
      <c r="AL156" s="14" t="s">
        <v>27</v>
      </c>
      <c r="AM156" s="14" t="s">
        <v>60</v>
      </c>
      <c r="AN156" s="155" t="s">
        <v>141</v>
      </c>
    </row>
    <row r="157" spans="1:54" s="14" customFormat="1" x14ac:dyDescent="0.2">
      <c r="B157" s="154"/>
      <c r="D157" s="148" t="s">
        <v>148</v>
      </c>
      <c r="E157" s="155" t="s">
        <v>1</v>
      </c>
      <c r="F157" s="156" t="s">
        <v>157</v>
      </c>
      <c r="H157" s="157">
        <v>7.41</v>
      </c>
      <c r="AI157" s="155" t="s">
        <v>148</v>
      </c>
      <c r="AJ157" s="155" t="s">
        <v>73</v>
      </c>
      <c r="AK157" s="14" t="s">
        <v>73</v>
      </c>
      <c r="AL157" s="14" t="s">
        <v>27</v>
      </c>
      <c r="AM157" s="14" t="s">
        <v>60</v>
      </c>
      <c r="AN157" s="155" t="s">
        <v>141</v>
      </c>
    </row>
    <row r="158" spans="1:54" s="15" customFormat="1" x14ac:dyDescent="0.2">
      <c r="B158" s="161"/>
      <c r="D158" s="148" t="s">
        <v>148</v>
      </c>
      <c r="E158" s="162" t="s">
        <v>1</v>
      </c>
      <c r="F158" s="163" t="s">
        <v>158</v>
      </c>
      <c r="H158" s="164">
        <v>96.555000000000007</v>
      </c>
      <c r="AI158" s="162" t="s">
        <v>148</v>
      </c>
      <c r="AJ158" s="162" t="s">
        <v>73</v>
      </c>
      <c r="AK158" s="15" t="s">
        <v>146</v>
      </c>
      <c r="AL158" s="15" t="s">
        <v>27</v>
      </c>
      <c r="AM158" s="15" t="s">
        <v>67</v>
      </c>
      <c r="AN158" s="162" t="s">
        <v>141</v>
      </c>
    </row>
    <row r="159" spans="1:54" s="14" customFormat="1" x14ac:dyDescent="0.2">
      <c r="B159" s="154"/>
      <c r="D159" s="148" t="s">
        <v>148</v>
      </c>
      <c r="F159" s="156" t="s">
        <v>164</v>
      </c>
      <c r="H159" s="157">
        <v>1485.0160000000001</v>
      </c>
      <c r="AI159" s="155" t="s">
        <v>148</v>
      </c>
      <c r="AJ159" s="155" t="s">
        <v>73</v>
      </c>
      <c r="AK159" s="14" t="s">
        <v>73</v>
      </c>
      <c r="AL159" s="14" t="s">
        <v>2</v>
      </c>
      <c r="AM159" s="14" t="s">
        <v>67</v>
      </c>
      <c r="AN159" s="155" t="s">
        <v>141</v>
      </c>
    </row>
    <row r="160" spans="1:54" s="12" customFormat="1" ht="22.9" customHeight="1" x14ac:dyDescent="0.2">
      <c r="B160" s="121"/>
      <c r="D160" s="122" t="s">
        <v>59</v>
      </c>
      <c r="E160" s="131" t="s">
        <v>165</v>
      </c>
      <c r="F160" s="131" t="s">
        <v>166</v>
      </c>
      <c r="J160" s="132"/>
      <c r="AG160" s="122" t="s">
        <v>67</v>
      </c>
      <c r="AI160" s="129" t="s">
        <v>59</v>
      </c>
      <c r="AJ160" s="129" t="s">
        <v>67</v>
      </c>
      <c r="AN160" s="122" t="s">
        <v>141</v>
      </c>
      <c r="AZ160" s="130">
        <f>SUM(AZ161:AZ555)</f>
        <v>0</v>
      </c>
    </row>
    <row r="161" spans="1:54" s="2" customFormat="1" ht="21.75" customHeight="1" x14ac:dyDescent="0.2">
      <c r="A161" s="31"/>
      <c r="B161" s="133"/>
      <c r="C161" s="134" t="s">
        <v>85</v>
      </c>
      <c r="D161" s="134" t="s">
        <v>143</v>
      </c>
      <c r="E161" s="135" t="s">
        <v>167</v>
      </c>
      <c r="F161" s="136" t="s">
        <v>168</v>
      </c>
      <c r="G161" s="137" t="s">
        <v>145</v>
      </c>
      <c r="H161" s="138">
        <v>96.555000000000007</v>
      </c>
      <c r="I161" s="139"/>
      <c r="J161" s="139"/>
      <c r="K161" s="140"/>
      <c r="L161" s="31"/>
      <c r="M161" s="31"/>
      <c r="N161" s="31"/>
      <c r="O161" s="31"/>
      <c r="P161" s="31"/>
      <c r="Q161" s="31"/>
      <c r="R161" s="31"/>
      <c r="S161" s="31"/>
      <c r="T161" s="31"/>
      <c r="AG161" s="145" t="s">
        <v>146</v>
      </c>
      <c r="AI161" s="145" t="s">
        <v>143</v>
      </c>
      <c r="AJ161" s="145" t="s">
        <v>73</v>
      </c>
      <c r="AN161" s="18" t="s">
        <v>141</v>
      </c>
      <c r="AT161" s="146" t="e">
        <f>IF(#REF!="základná",J161,0)</f>
        <v>#REF!</v>
      </c>
      <c r="AU161" s="146" t="e">
        <f>IF(#REF!="znížená",J161,0)</f>
        <v>#REF!</v>
      </c>
      <c r="AV161" s="146" t="e">
        <f>IF(#REF!="zákl. prenesená",J161,0)</f>
        <v>#REF!</v>
      </c>
      <c r="AW161" s="146" t="e">
        <f>IF(#REF!="zníž. prenesená",J161,0)</f>
        <v>#REF!</v>
      </c>
      <c r="AX161" s="146" t="e">
        <f>IF(#REF!="nulová",J161,0)</f>
        <v>#REF!</v>
      </c>
      <c r="AY161" s="18" t="s">
        <v>73</v>
      </c>
      <c r="AZ161" s="146">
        <f>ROUND(I161*H161,2)</f>
        <v>0</v>
      </c>
      <c r="BA161" s="18" t="s">
        <v>146</v>
      </c>
      <c r="BB161" s="145" t="s">
        <v>169</v>
      </c>
    </row>
    <row r="162" spans="1:54" s="13" customFormat="1" x14ac:dyDescent="0.2">
      <c r="B162" s="147"/>
      <c r="D162" s="148" t="s">
        <v>148</v>
      </c>
      <c r="E162" s="149" t="s">
        <v>1</v>
      </c>
      <c r="F162" s="150" t="s">
        <v>170</v>
      </c>
      <c r="H162" s="149" t="s">
        <v>1</v>
      </c>
      <c r="AI162" s="149" t="s">
        <v>148</v>
      </c>
      <c r="AJ162" s="149" t="s">
        <v>73</v>
      </c>
      <c r="AK162" s="13" t="s">
        <v>67</v>
      </c>
      <c r="AL162" s="13" t="s">
        <v>27</v>
      </c>
      <c r="AM162" s="13" t="s">
        <v>60</v>
      </c>
      <c r="AN162" s="149" t="s">
        <v>141</v>
      </c>
    </row>
    <row r="163" spans="1:54" s="13" customFormat="1" x14ac:dyDescent="0.2">
      <c r="B163" s="147"/>
      <c r="D163" s="148" t="s">
        <v>148</v>
      </c>
      <c r="E163" s="149" t="s">
        <v>1</v>
      </c>
      <c r="F163" s="150" t="s">
        <v>150</v>
      </c>
      <c r="H163" s="149" t="s">
        <v>1</v>
      </c>
      <c r="AI163" s="149" t="s">
        <v>148</v>
      </c>
      <c r="AJ163" s="149" t="s">
        <v>73</v>
      </c>
      <c r="AK163" s="13" t="s">
        <v>67</v>
      </c>
      <c r="AL163" s="13" t="s">
        <v>27</v>
      </c>
      <c r="AM163" s="13" t="s">
        <v>60</v>
      </c>
      <c r="AN163" s="149" t="s">
        <v>141</v>
      </c>
    </row>
    <row r="164" spans="1:54" s="13" customFormat="1" x14ac:dyDescent="0.2">
      <c r="B164" s="147"/>
      <c r="D164" s="148" t="s">
        <v>148</v>
      </c>
      <c r="E164" s="149" t="s">
        <v>1</v>
      </c>
      <c r="F164" s="150" t="s">
        <v>151</v>
      </c>
      <c r="H164" s="149" t="s">
        <v>1</v>
      </c>
      <c r="AI164" s="149" t="s">
        <v>148</v>
      </c>
      <c r="AJ164" s="149" t="s">
        <v>73</v>
      </c>
      <c r="AK164" s="13" t="s">
        <v>67</v>
      </c>
      <c r="AL164" s="13" t="s">
        <v>27</v>
      </c>
      <c r="AM164" s="13" t="s">
        <v>60</v>
      </c>
      <c r="AN164" s="149" t="s">
        <v>141</v>
      </c>
    </row>
    <row r="165" spans="1:54" s="14" customFormat="1" x14ac:dyDescent="0.2">
      <c r="B165" s="154"/>
      <c r="D165" s="148" t="s">
        <v>148</v>
      </c>
      <c r="E165" s="155" t="s">
        <v>1</v>
      </c>
      <c r="F165" s="156" t="s">
        <v>152</v>
      </c>
      <c r="H165" s="157">
        <v>21.6</v>
      </c>
      <c r="AI165" s="155" t="s">
        <v>148</v>
      </c>
      <c r="AJ165" s="155" t="s">
        <v>73</v>
      </c>
      <c r="AK165" s="14" t="s">
        <v>73</v>
      </c>
      <c r="AL165" s="14" t="s">
        <v>27</v>
      </c>
      <c r="AM165" s="14" t="s">
        <v>60</v>
      </c>
      <c r="AN165" s="155" t="s">
        <v>141</v>
      </c>
    </row>
    <row r="166" spans="1:54" s="14" customFormat="1" x14ac:dyDescent="0.2">
      <c r="B166" s="154"/>
      <c r="D166" s="148" t="s">
        <v>148</v>
      </c>
      <c r="E166" s="155" t="s">
        <v>1</v>
      </c>
      <c r="F166" s="156" t="s">
        <v>153</v>
      </c>
      <c r="H166" s="157">
        <v>5.625</v>
      </c>
      <c r="AI166" s="155" t="s">
        <v>148</v>
      </c>
      <c r="AJ166" s="155" t="s">
        <v>73</v>
      </c>
      <c r="AK166" s="14" t="s">
        <v>73</v>
      </c>
      <c r="AL166" s="14" t="s">
        <v>27</v>
      </c>
      <c r="AM166" s="14" t="s">
        <v>60</v>
      </c>
      <c r="AN166" s="155" t="s">
        <v>141</v>
      </c>
    </row>
    <row r="167" spans="1:54" s="14" customFormat="1" x14ac:dyDescent="0.2">
      <c r="B167" s="154"/>
      <c r="D167" s="148" t="s">
        <v>148</v>
      </c>
      <c r="E167" s="155" t="s">
        <v>1</v>
      </c>
      <c r="F167" s="156" t="s">
        <v>154</v>
      </c>
      <c r="H167" s="157">
        <v>51.3</v>
      </c>
      <c r="AI167" s="155" t="s">
        <v>148</v>
      </c>
      <c r="AJ167" s="155" t="s">
        <v>73</v>
      </c>
      <c r="AK167" s="14" t="s">
        <v>73</v>
      </c>
      <c r="AL167" s="14" t="s">
        <v>27</v>
      </c>
      <c r="AM167" s="14" t="s">
        <v>60</v>
      </c>
      <c r="AN167" s="155" t="s">
        <v>141</v>
      </c>
    </row>
    <row r="168" spans="1:54" s="14" customFormat="1" x14ac:dyDescent="0.2">
      <c r="B168" s="154"/>
      <c r="D168" s="148" t="s">
        <v>148</v>
      </c>
      <c r="E168" s="155" t="s">
        <v>1</v>
      </c>
      <c r="F168" s="156" t="s">
        <v>155</v>
      </c>
      <c r="H168" s="157">
        <v>3.75</v>
      </c>
      <c r="AI168" s="155" t="s">
        <v>148</v>
      </c>
      <c r="AJ168" s="155" t="s">
        <v>73</v>
      </c>
      <c r="AK168" s="14" t="s">
        <v>73</v>
      </c>
      <c r="AL168" s="14" t="s">
        <v>27</v>
      </c>
      <c r="AM168" s="14" t="s">
        <v>60</v>
      </c>
      <c r="AN168" s="155" t="s">
        <v>141</v>
      </c>
    </row>
    <row r="169" spans="1:54" s="14" customFormat="1" x14ac:dyDescent="0.2">
      <c r="B169" s="154"/>
      <c r="D169" s="148" t="s">
        <v>148</v>
      </c>
      <c r="E169" s="155" t="s">
        <v>1</v>
      </c>
      <c r="F169" s="156" t="s">
        <v>156</v>
      </c>
      <c r="H169" s="157">
        <v>6.87</v>
      </c>
      <c r="AI169" s="155" t="s">
        <v>148</v>
      </c>
      <c r="AJ169" s="155" t="s">
        <v>73</v>
      </c>
      <c r="AK169" s="14" t="s">
        <v>73</v>
      </c>
      <c r="AL169" s="14" t="s">
        <v>27</v>
      </c>
      <c r="AM169" s="14" t="s">
        <v>60</v>
      </c>
      <c r="AN169" s="155" t="s">
        <v>141</v>
      </c>
    </row>
    <row r="170" spans="1:54" s="14" customFormat="1" x14ac:dyDescent="0.2">
      <c r="B170" s="154"/>
      <c r="D170" s="148" t="s">
        <v>148</v>
      </c>
      <c r="E170" s="155" t="s">
        <v>1</v>
      </c>
      <c r="F170" s="156" t="s">
        <v>157</v>
      </c>
      <c r="H170" s="157">
        <v>7.41</v>
      </c>
      <c r="AI170" s="155" t="s">
        <v>148</v>
      </c>
      <c r="AJ170" s="155" t="s">
        <v>73</v>
      </c>
      <c r="AK170" s="14" t="s">
        <v>73</v>
      </c>
      <c r="AL170" s="14" t="s">
        <v>27</v>
      </c>
      <c r="AM170" s="14" t="s">
        <v>60</v>
      </c>
      <c r="AN170" s="155" t="s">
        <v>141</v>
      </c>
    </row>
    <row r="171" spans="1:54" s="15" customFormat="1" x14ac:dyDescent="0.2">
      <c r="B171" s="161"/>
      <c r="D171" s="148" t="s">
        <v>148</v>
      </c>
      <c r="E171" s="162" t="s">
        <v>1</v>
      </c>
      <c r="F171" s="163" t="s">
        <v>158</v>
      </c>
      <c r="H171" s="164">
        <v>96.555000000000007</v>
      </c>
      <c r="AI171" s="162" t="s">
        <v>148</v>
      </c>
      <c r="AJ171" s="162" t="s">
        <v>73</v>
      </c>
      <c r="AK171" s="15" t="s">
        <v>146</v>
      </c>
      <c r="AL171" s="15" t="s">
        <v>27</v>
      </c>
      <c r="AM171" s="15" t="s">
        <v>67</v>
      </c>
      <c r="AN171" s="162" t="s">
        <v>141</v>
      </c>
    </row>
    <row r="172" spans="1:54" s="2" customFormat="1" ht="21.75" customHeight="1" x14ac:dyDescent="0.2">
      <c r="A172" s="31"/>
      <c r="B172" s="133"/>
      <c r="C172" s="134" t="s">
        <v>146</v>
      </c>
      <c r="D172" s="134" t="s">
        <v>143</v>
      </c>
      <c r="E172" s="135" t="s">
        <v>171</v>
      </c>
      <c r="F172" s="136" t="s">
        <v>172</v>
      </c>
      <c r="G172" s="137" t="s">
        <v>145</v>
      </c>
      <c r="H172" s="138">
        <v>96.555000000000007</v>
      </c>
      <c r="I172" s="139"/>
      <c r="J172" s="139"/>
      <c r="K172" s="140"/>
      <c r="L172" s="31"/>
      <c r="M172" s="31"/>
      <c r="N172" s="31"/>
      <c r="O172" s="31"/>
      <c r="P172" s="31"/>
      <c r="Q172" s="31"/>
      <c r="R172" s="31"/>
      <c r="S172" s="31"/>
      <c r="T172" s="31"/>
      <c r="AG172" s="145" t="s">
        <v>146</v>
      </c>
      <c r="AI172" s="145" t="s">
        <v>143</v>
      </c>
      <c r="AJ172" s="145" t="s">
        <v>73</v>
      </c>
      <c r="AN172" s="18" t="s">
        <v>141</v>
      </c>
      <c r="AT172" s="146" t="e">
        <f>IF(#REF!="základná",J172,0)</f>
        <v>#REF!</v>
      </c>
      <c r="AU172" s="146" t="e">
        <f>IF(#REF!="znížená",J172,0)</f>
        <v>#REF!</v>
      </c>
      <c r="AV172" s="146" t="e">
        <f>IF(#REF!="zákl. prenesená",J172,0)</f>
        <v>#REF!</v>
      </c>
      <c r="AW172" s="146" t="e">
        <f>IF(#REF!="zníž. prenesená",J172,0)</f>
        <v>#REF!</v>
      </c>
      <c r="AX172" s="146" t="e">
        <f>IF(#REF!="nulová",J172,0)</f>
        <v>#REF!</v>
      </c>
      <c r="AY172" s="18" t="s">
        <v>73</v>
      </c>
      <c r="AZ172" s="146">
        <f>ROUND(I172*H172,2)</f>
        <v>0</v>
      </c>
      <c r="BA172" s="18" t="s">
        <v>146</v>
      </c>
      <c r="BB172" s="145" t="s">
        <v>173</v>
      </c>
    </row>
    <row r="173" spans="1:54" s="13" customFormat="1" x14ac:dyDescent="0.2">
      <c r="B173" s="147"/>
      <c r="D173" s="148" t="s">
        <v>148</v>
      </c>
      <c r="E173" s="149" t="s">
        <v>1</v>
      </c>
      <c r="F173" s="150" t="s">
        <v>170</v>
      </c>
      <c r="H173" s="149" t="s">
        <v>1</v>
      </c>
      <c r="AI173" s="149" t="s">
        <v>148</v>
      </c>
      <c r="AJ173" s="149" t="s">
        <v>73</v>
      </c>
      <c r="AK173" s="13" t="s">
        <v>67</v>
      </c>
      <c r="AL173" s="13" t="s">
        <v>27</v>
      </c>
      <c r="AM173" s="13" t="s">
        <v>60</v>
      </c>
      <c r="AN173" s="149" t="s">
        <v>141</v>
      </c>
    </row>
    <row r="174" spans="1:54" s="13" customFormat="1" x14ac:dyDescent="0.2">
      <c r="B174" s="147"/>
      <c r="D174" s="148" t="s">
        <v>148</v>
      </c>
      <c r="E174" s="149" t="s">
        <v>1</v>
      </c>
      <c r="F174" s="150" t="s">
        <v>150</v>
      </c>
      <c r="H174" s="149" t="s">
        <v>1</v>
      </c>
      <c r="AI174" s="149" t="s">
        <v>148</v>
      </c>
      <c r="AJ174" s="149" t="s">
        <v>73</v>
      </c>
      <c r="AK174" s="13" t="s">
        <v>67</v>
      </c>
      <c r="AL174" s="13" t="s">
        <v>27</v>
      </c>
      <c r="AM174" s="13" t="s">
        <v>60</v>
      </c>
      <c r="AN174" s="149" t="s">
        <v>141</v>
      </c>
    </row>
    <row r="175" spans="1:54" s="13" customFormat="1" x14ac:dyDescent="0.2">
      <c r="B175" s="147"/>
      <c r="D175" s="148" t="s">
        <v>148</v>
      </c>
      <c r="E175" s="149" t="s">
        <v>1</v>
      </c>
      <c r="F175" s="150" t="s">
        <v>151</v>
      </c>
      <c r="H175" s="149" t="s">
        <v>1</v>
      </c>
      <c r="AI175" s="149" t="s">
        <v>148</v>
      </c>
      <c r="AJ175" s="149" t="s">
        <v>73</v>
      </c>
      <c r="AK175" s="13" t="s">
        <v>67</v>
      </c>
      <c r="AL175" s="13" t="s">
        <v>27</v>
      </c>
      <c r="AM175" s="13" t="s">
        <v>60</v>
      </c>
      <c r="AN175" s="149" t="s">
        <v>141</v>
      </c>
    </row>
    <row r="176" spans="1:54" s="14" customFormat="1" x14ac:dyDescent="0.2">
      <c r="B176" s="154"/>
      <c r="D176" s="148" t="s">
        <v>148</v>
      </c>
      <c r="E176" s="155" t="s">
        <v>1</v>
      </c>
      <c r="F176" s="156" t="s">
        <v>152</v>
      </c>
      <c r="H176" s="157">
        <v>21.6</v>
      </c>
      <c r="AI176" s="155" t="s">
        <v>148</v>
      </c>
      <c r="AJ176" s="155" t="s">
        <v>73</v>
      </c>
      <c r="AK176" s="14" t="s">
        <v>73</v>
      </c>
      <c r="AL176" s="14" t="s">
        <v>27</v>
      </c>
      <c r="AM176" s="14" t="s">
        <v>60</v>
      </c>
      <c r="AN176" s="155" t="s">
        <v>141</v>
      </c>
    </row>
    <row r="177" spans="1:54" s="14" customFormat="1" x14ac:dyDescent="0.2">
      <c r="B177" s="154"/>
      <c r="D177" s="148" t="s">
        <v>148</v>
      </c>
      <c r="E177" s="155" t="s">
        <v>1</v>
      </c>
      <c r="F177" s="156" t="s">
        <v>153</v>
      </c>
      <c r="H177" s="157">
        <v>5.625</v>
      </c>
      <c r="AI177" s="155" t="s">
        <v>148</v>
      </c>
      <c r="AJ177" s="155" t="s">
        <v>73</v>
      </c>
      <c r="AK177" s="14" t="s">
        <v>73</v>
      </c>
      <c r="AL177" s="14" t="s">
        <v>27</v>
      </c>
      <c r="AM177" s="14" t="s">
        <v>60</v>
      </c>
      <c r="AN177" s="155" t="s">
        <v>141</v>
      </c>
    </row>
    <row r="178" spans="1:54" s="14" customFormat="1" x14ac:dyDescent="0.2">
      <c r="B178" s="154"/>
      <c r="D178" s="148" t="s">
        <v>148</v>
      </c>
      <c r="E178" s="155" t="s">
        <v>1</v>
      </c>
      <c r="F178" s="156" t="s">
        <v>154</v>
      </c>
      <c r="H178" s="157">
        <v>51.3</v>
      </c>
      <c r="AI178" s="155" t="s">
        <v>148</v>
      </c>
      <c r="AJ178" s="155" t="s">
        <v>73</v>
      </c>
      <c r="AK178" s="14" t="s">
        <v>73</v>
      </c>
      <c r="AL178" s="14" t="s">
        <v>27</v>
      </c>
      <c r="AM178" s="14" t="s">
        <v>60</v>
      </c>
      <c r="AN178" s="155" t="s">
        <v>141</v>
      </c>
    </row>
    <row r="179" spans="1:54" s="14" customFormat="1" x14ac:dyDescent="0.2">
      <c r="B179" s="154"/>
      <c r="D179" s="148" t="s">
        <v>148</v>
      </c>
      <c r="E179" s="155" t="s">
        <v>1</v>
      </c>
      <c r="F179" s="156" t="s">
        <v>155</v>
      </c>
      <c r="H179" s="157">
        <v>3.75</v>
      </c>
      <c r="AI179" s="155" t="s">
        <v>148</v>
      </c>
      <c r="AJ179" s="155" t="s">
        <v>73</v>
      </c>
      <c r="AK179" s="14" t="s">
        <v>73</v>
      </c>
      <c r="AL179" s="14" t="s">
        <v>27</v>
      </c>
      <c r="AM179" s="14" t="s">
        <v>60</v>
      </c>
      <c r="AN179" s="155" t="s">
        <v>141</v>
      </c>
    </row>
    <row r="180" spans="1:54" s="14" customFormat="1" x14ac:dyDescent="0.2">
      <c r="B180" s="154"/>
      <c r="D180" s="148" t="s">
        <v>148</v>
      </c>
      <c r="E180" s="155" t="s">
        <v>1</v>
      </c>
      <c r="F180" s="156" t="s">
        <v>156</v>
      </c>
      <c r="H180" s="157">
        <v>6.87</v>
      </c>
      <c r="AI180" s="155" t="s">
        <v>148</v>
      </c>
      <c r="AJ180" s="155" t="s">
        <v>73</v>
      </c>
      <c r="AK180" s="14" t="s">
        <v>73</v>
      </c>
      <c r="AL180" s="14" t="s">
        <v>27</v>
      </c>
      <c r="AM180" s="14" t="s">
        <v>60</v>
      </c>
      <c r="AN180" s="155" t="s">
        <v>141</v>
      </c>
    </row>
    <row r="181" spans="1:54" s="14" customFormat="1" x14ac:dyDescent="0.2">
      <c r="B181" s="154"/>
      <c r="D181" s="148" t="s">
        <v>148</v>
      </c>
      <c r="E181" s="155" t="s">
        <v>1</v>
      </c>
      <c r="F181" s="156" t="s">
        <v>157</v>
      </c>
      <c r="H181" s="157">
        <v>7.41</v>
      </c>
      <c r="AI181" s="155" t="s">
        <v>148</v>
      </c>
      <c r="AJ181" s="155" t="s">
        <v>73</v>
      </c>
      <c r="AK181" s="14" t="s">
        <v>73</v>
      </c>
      <c r="AL181" s="14" t="s">
        <v>27</v>
      </c>
      <c r="AM181" s="14" t="s">
        <v>60</v>
      </c>
      <c r="AN181" s="155" t="s">
        <v>141</v>
      </c>
    </row>
    <row r="182" spans="1:54" s="15" customFormat="1" x14ac:dyDescent="0.2">
      <c r="B182" s="161"/>
      <c r="D182" s="148" t="s">
        <v>148</v>
      </c>
      <c r="E182" s="162" t="s">
        <v>1</v>
      </c>
      <c r="F182" s="163" t="s">
        <v>158</v>
      </c>
      <c r="H182" s="164">
        <v>96.555000000000007</v>
      </c>
      <c r="AI182" s="162" t="s">
        <v>148</v>
      </c>
      <c r="AJ182" s="162" t="s">
        <v>73</v>
      </c>
      <c r="AK182" s="15" t="s">
        <v>146</v>
      </c>
      <c r="AL182" s="15" t="s">
        <v>27</v>
      </c>
      <c r="AM182" s="15" t="s">
        <v>67</v>
      </c>
      <c r="AN182" s="162" t="s">
        <v>141</v>
      </c>
    </row>
    <row r="183" spans="1:54" s="2" customFormat="1" ht="21.75" customHeight="1" x14ac:dyDescent="0.2">
      <c r="A183" s="31"/>
      <c r="B183" s="133"/>
      <c r="C183" s="134" t="s">
        <v>174</v>
      </c>
      <c r="D183" s="134" t="s">
        <v>143</v>
      </c>
      <c r="E183" s="135" t="s">
        <v>175</v>
      </c>
      <c r="F183" s="136" t="s">
        <v>176</v>
      </c>
      <c r="G183" s="137" t="s">
        <v>145</v>
      </c>
      <c r="H183" s="138">
        <v>96.555000000000007</v>
      </c>
      <c r="I183" s="139"/>
      <c r="J183" s="139"/>
      <c r="K183" s="140"/>
      <c r="L183" s="31"/>
      <c r="M183" s="31"/>
      <c r="N183" s="31"/>
      <c r="O183" s="31"/>
      <c r="P183" s="31"/>
      <c r="Q183" s="31"/>
      <c r="R183" s="31"/>
      <c r="S183" s="31"/>
      <c r="T183" s="31"/>
      <c r="AG183" s="145" t="s">
        <v>146</v>
      </c>
      <c r="AI183" s="145" t="s">
        <v>143</v>
      </c>
      <c r="AJ183" s="145" t="s">
        <v>73</v>
      </c>
      <c r="AN183" s="18" t="s">
        <v>141</v>
      </c>
      <c r="AT183" s="146" t="e">
        <f>IF(#REF!="základná",J183,0)</f>
        <v>#REF!</v>
      </c>
      <c r="AU183" s="146" t="e">
        <f>IF(#REF!="znížená",J183,0)</f>
        <v>#REF!</v>
      </c>
      <c r="AV183" s="146" t="e">
        <f>IF(#REF!="zákl. prenesená",J183,0)</f>
        <v>#REF!</v>
      </c>
      <c r="AW183" s="146" t="e">
        <f>IF(#REF!="zníž. prenesená",J183,0)</f>
        <v>#REF!</v>
      </c>
      <c r="AX183" s="146" t="e">
        <f>IF(#REF!="nulová",J183,0)</f>
        <v>#REF!</v>
      </c>
      <c r="AY183" s="18" t="s">
        <v>73</v>
      </c>
      <c r="AZ183" s="146">
        <f>ROUND(I183*H183,2)</f>
        <v>0</v>
      </c>
      <c r="BA183" s="18" t="s">
        <v>146</v>
      </c>
      <c r="BB183" s="145" t="s">
        <v>177</v>
      </c>
    </row>
    <row r="184" spans="1:54" s="13" customFormat="1" x14ac:dyDescent="0.2">
      <c r="B184" s="147"/>
      <c r="D184" s="148" t="s">
        <v>148</v>
      </c>
      <c r="E184" s="149" t="s">
        <v>1</v>
      </c>
      <c r="F184" s="150" t="s">
        <v>170</v>
      </c>
      <c r="H184" s="149" t="s">
        <v>1</v>
      </c>
      <c r="AI184" s="149" t="s">
        <v>148</v>
      </c>
      <c r="AJ184" s="149" t="s">
        <v>73</v>
      </c>
      <c r="AK184" s="13" t="s">
        <v>67</v>
      </c>
      <c r="AL184" s="13" t="s">
        <v>27</v>
      </c>
      <c r="AM184" s="13" t="s">
        <v>60</v>
      </c>
      <c r="AN184" s="149" t="s">
        <v>141</v>
      </c>
    </row>
    <row r="185" spans="1:54" s="13" customFormat="1" x14ac:dyDescent="0.2">
      <c r="B185" s="147"/>
      <c r="D185" s="148" t="s">
        <v>148</v>
      </c>
      <c r="E185" s="149" t="s">
        <v>1</v>
      </c>
      <c r="F185" s="150" t="s">
        <v>150</v>
      </c>
      <c r="H185" s="149" t="s">
        <v>1</v>
      </c>
      <c r="AI185" s="149" t="s">
        <v>148</v>
      </c>
      <c r="AJ185" s="149" t="s">
        <v>73</v>
      </c>
      <c r="AK185" s="13" t="s">
        <v>67</v>
      </c>
      <c r="AL185" s="13" t="s">
        <v>27</v>
      </c>
      <c r="AM185" s="13" t="s">
        <v>60</v>
      </c>
      <c r="AN185" s="149" t="s">
        <v>141</v>
      </c>
    </row>
    <row r="186" spans="1:54" s="13" customFormat="1" x14ac:dyDescent="0.2">
      <c r="B186" s="147"/>
      <c r="D186" s="148" t="s">
        <v>148</v>
      </c>
      <c r="E186" s="149" t="s">
        <v>1</v>
      </c>
      <c r="F186" s="150" t="s">
        <v>151</v>
      </c>
      <c r="H186" s="149" t="s">
        <v>1</v>
      </c>
      <c r="AI186" s="149" t="s">
        <v>148</v>
      </c>
      <c r="AJ186" s="149" t="s">
        <v>73</v>
      </c>
      <c r="AK186" s="13" t="s">
        <v>67</v>
      </c>
      <c r="AL186" s="13" t="s">
        <v>27</v>
      </c>
      <c r="AM186" s="13" t="s">
        <v>60</v>
      </c>
      <c r="AN186" s="149" t="s">
        <v>141</v>
      </c>
    </row>
    <row r="187" spans="1:54" s="14" customFormat="1" x14ac:dyDescent="0.2">
      <c r="B187" s="154"/>
      <c r="D187" s="148" t="s">
        <v>148</v>
      </c>
      <c r="E187" s="155" t="s">
        <v>1</v>
      </c>
      <c r="F187" s="156" t="s">
        <v>152</v>
      </c>
      <c r="H187" s="157">
        <v>21.6</v>
      </c>
      <c r="AI187" s="155" t="s">
        <v>148</v>
      </c>
      <c r="AJ187" s="155" t="s">
        <v>73</v>
      </c>
      <c r="AK187" s="14" t="s">
        <v>73</v>
      </c>
      <c r="AL187" s="14" t="s">
        <v>27</v>
      </c>
      <c r="AM187" s="14" t="s">
        <v>60</v>
      </c>
      <c r="AN187" s="155" t="s">
        <v>141</v>
      </c>
    </row>
    <row r="188" spans="1:54" s="14" customFormat="1" x14ac:dyDescent="0.2">
      <c r="B188" s="154"/>
      <c r="D188" s="148" t="s">
        <v>148</v>
      </c>
      <c r="E188" s="155" t="s">
        <v>1</v>
      </c>
      <c r="F188" s="156" t="s">
        <v>153</v>
      </c>
      <c r="H188" s="157">
        <v>5.625</v>
      </c>
      <c r="AI188" s="155" t="s">
        <v>148</v>
      </c>
      <c r="AJ188" s="155" t="s">
        <v>73</v>
      </c>
      <c r="AK188" s="14" t="s">
        <v>73</v>
      </c>
      <c r="AL188" s="14" t="s">
        <v>27</v>
      </c>
      <c r="AM188" s="14" t="s">
        <v>60</v>
      </c>
      <c r="AN188" s="155" t="s">
        <v>141</v>
      </c>
    </row>
    <row r="189" spans="1:54" s="14" customFormat="1" x14ac:dyDescent="0.2">
      <c r="B189" s="154"/>
      <c r="D189" s="148" t="s">
        <v>148</v>
      </c>
      <c r="E189" s="155" t="s">
        <v>1</v>
      </c>
      <c r="F189" s="156" t="s">
        <v>154</v>
      </c>
      <c r="H189" s="157">
        <v>51.3</v>
      </c>
      <c r="AI189" s="155" t="s">
        <v>148</v>
      </c>
      <c r="AJ189" s="155" t="s">
        <v>73</v>
      </c>
      <c r="AK189" s="14" t="s">
        <v>73</v>
      </c>
      <c r="AL189" s="14" t="s">
        <v>27</v>
      </c>
      <c r="AM189" s="14" t="s">
        <v>60</v>
      </c>
      <c r="AN189" s="155" t="s">
        <v>141</v>
      </c>
    </row>
    <row r="190" spans="1:54" s="14" customFormat="1" x14ac:dyDescent="0.2">
      <c r="B190" s="154"/>
      <c r="D190" s="148" t="s">
        <v>148</v>
      </c>
      <c r="E190" s="155" t="s">
        <v>1</v>
      </c>
      <c r="F190" s="156" t="s">
        <v>155</v>
      </c>
      <c r="H190" s="157">
        <v>3.75</v>
      </c>
      <c r="AI190" s="155" t="s">
        <v>148</v>
      </c>
      <c r="AJ190" s="155" t="s">
        <v>73</v>
      </c>
      <c r="AK190" s="14" t="s">
        <v>73</v>
      </c>
      <c r="AL190" s="14" t="s">
        <v>27</v>
      </c>
      <c r="AM190" s="14" t="s">
        <v>60</v>
      </c>
      <c r="AN190" s="155" t="s">
        <v>141</v>
      </c>
    </row>
    <row r="191" spans="1:54" s="14" customFormat="1" x14ac:dyDescent="0.2">
      <c r="B191" s="154"/>
      <c r="D191" s="148" t="s">
        <v>148</v>
      </c>
      <c r="E191" s="155" t="s">
        <v>1</v>
      </c>
      <c r="F191" s="156" t="s">
        <v>156</v>
      </c>
      <c r="H191" s="157">
        <v>6.87</v>
      </c>
      <c r="AI191" s="155" t="s">
        <v>148</v>
      </c>
      <c r="AJ191" s="155" t="s">
        <v>73</v>
      </c>
      <c r="AK191" s="14" t="s">
        <v>73</v>
      </c>
      <c r="AL191" s="14" t="s">
        <v>27</v>
      </c>
      <c r="AM191" s="14" t="s">
        <v>60</v>
      </c>
      <c r="AN191" s="155" t="s">
        <v>141</v>
      </c>
    </row>
    <row r="192" spans="1:54" s="14" customFormat="1" x14ac:dyDescent="0.2">
      <c r="B192" s="154"/>
      <c r="D192" s="148" t="s">
        <v>148</v>
      </c>
      <c r="E192" s="155" t="s">
        <v>1</v>
      </c>
      <c r="F192" s="156" t="s">
        <v>157</v>
      </c>
      <c r="H192" s="157">
        <v>7.41</v>
      </c>
      <c r="AI192" s="155" t="s">
        <v>148</v>
      </c>
      <c r="AJ192" s="155" t="s">
        <v>73</v>
      </c>
      <c r="AK192" s="14" t="s">
        <v>73</v>
      </c>
      <c r="AL192" s="14" t="s">
        <v>27</v>
      </c>
      <c r="AM192" s="14" t="s">
        <v>60</v>
      </c>
      <c r="AN192" s="155" t="s">
        <v>141</v>
      </c>
    </row>
    <row r="193" spans="1:54" s="15" customFormat="1" x14ac:dyDescent="0.2">
      <c r="B193" s="161"/>
      <c r="D193" s="148" t="s">
        <v>148</v>
      </c>
      <c r="E193" s="162" t="s">
        <v>1</v>
      </c>
      <c r="F193" s="163" t="s">
        <v>158</v>
      </c>
      <c r="H193" s="164">
        <v>96.555000000000007</v>
      </c>
      <c r="AI193" s="162" t="s">
        <v>148</v>
      </c>
      <c r="AJ193" s="162" t="s">
        <v>73</v>
      </c>
      <c r="AK193" s="15" t="s">
        <v>146</v>
      </c>
      <c r="AL193" s="15" t="s">
        <v>27</v>
      </c>
      <c r="AM193" s="15" t="s">
        <v>67</v>
      </c>
      <c r="AN193" s="162" t="s">
        <v>141</v>
      </c>
    </row>
    <row r="194" spans="1:54" s="2" customFormat="1" ht="33" customHeight="1" x14ac:dyDescent="0.2">
      <c r="A194" s="31"/>
      <c r="B194" s="133"/>
      <c r="C194" s="134" t="s">
        <v>165</v>
      </c>
      <c r="D194" s="134" t="s">
        <v>143</v>
      </c>
      <c r="E194" s="135" t="s">
        <v>178</v>
      </c>
      <c r="F194" s="136" t="s">
        <v>179</v>
      </c>
      <c r="G194" s="137" t="s">
        <v>145</v>
      </c>
      <c r="H194" s="138">
        <v>853.31600000000003</v>
      </c>
      <c r="I194" s="139"/>
      <c r="J194" s="139"/>
      <c r="K194" s="140"/>
      <c r="L194" s="31"/>
      <c r="M194" s="31"/>
      <c r="N194" s="31"/>
      <c r="O194" s="31"/>
      <c r="P194" s="31"/>
      <c r="Q194" s="31"/>
      <c r="R194" s="31"/>
      <c r="S194" s="31"/>
      <c r="T194" s="31"/>
      <c r="AG194" s="145" t="s">
        <v>146</v>
      </c>
      <c r="AI194" s="145" t="s">
        <v>143</v>
      </c>
      <c r="AJ194" s="145" t="s">
        <v>73</v>
      </c>
      <c r="AN194" s="18" t="s">
        <v>141</v>
      </c>
      <c r="AT194" s="146" t="e">
        <f>IF(#REF!="základná",J194,0)</f>
        <v>#REF!</v>
      </c>
      <c r="AU194" s="146" t="e">
        <f>IF(#REF!="znížená",J194,0)</f>
        <v>#REF!</v>
      </c>
      <c r="AV194" s="146" t="e">
        <f>IF(#REF!="zákl. prenesená",J194,0)</f>
        <v>#REF!</v>
      </c>
      <c r="AW194" s="146" t="e">
        <f>IF(#REF!="zníž. prenesená",J194,0)</f>
        <v>#REF!</v>
      </c>
      <c r="AX194" s="146" t="e">
        <f>IF(#REF!="nulová",J194,0)</f>
        <v>#REF!</v>
      </c>
      <c r="AY194" s="18" t="s">
        <v>73</v>
      </c>
      <c r="AZ194" s="146">
        <f>ROUND(I194*H194,2)</f>
        <v>0</v>
      </c>
      <c r="BA194" s="18" t="s">
        <v>146</v>
      </c>
      <c r="BB194" s="145" t="s">
        <v>180</v>
      </c>
    </row>
    <row r="195" spans="1:54" s="13" customFormat="1" x14ac:dyDescent="0.2">
      <c r="B195" s="147"/>
      <c r="D195" s="148" t="s">
        <v>148</v>
      </c>
      <c r="E195" s="149" t="s">
        <v>1</v>
      </c>
      <c r="F195" s="150" t="s">
        <v>181</v>
      </c>
      <c r="H195" s="149" t="s">
        <v>1</v>
      </c>
      <c r="AI195" s="149" t="s">
        <v>148</v>
      </c>
      <c r="AJ195" s="149" t="s">
        <v>73</v>
      </c>
      <c r="AK195" s="13" t="s">
        <v>67</v>
      </c>
      <c r="AL195" s="13" t="s">
        <v>27</v>
      </c>
      <c r="AM195" s="13" t="s">
        <v>60</v>
      </c>
      <c r="AN195" s="149" t="s">
        <v>141</v>
      </c>
    </row>
    <row r="196" spans="1:54" s="13" customFormat="1" x14ac:dyDescent="0.2">
      <c r="B196" s="147"/>
      <c r="D196" s="148" t="s">
        <v>148</v>
      </c>
      <c r="E196" s="149" t="s">
        <v>1</v>
      </c>
      <c r="F196" s="150" t="s">
        <v>182</v>
      </c>
      <c r="H196" s="149" t="s">
        <v>1</v>
      </c>
      <c r="AI196" s="149" t="s">
        <v>148</v>
      </c>
      <c r="AJ196" s="149" t="s">
        <v>73</v>
      </c>
      <c r="AK196" s="13" t="s">
        <v>67</v>
      </c>
      <c r="AL196" s="13" t="s">
        <v>27</v>
      </c>
      <c r="AM196" s="13" t="s">
        <v>60</v>
      </c>
      <c r="AN196" s="149" t="s">
        <v>141</v>
      </c>
    </row>
    <row r="197" spans="1:54" s="14" customFormat="1" x14ac:dyDescent="0.2">
      <c r="B197" s="154"/>
      <c r="D197" s="148" t="s">
        <v>148</v>
      </c>
      <c r="E197" s="155" t="s">
        <v>1</v>
      </c>
      <c r="F197" s="156" t="s">
        <v>183</v>
      </c>
      <c r="H197" s="157">
        <v>14.4</v>
      </c>
      <c r="AI197" s="155" t="s">
        <v>148</v>
      </c>
      <c r="AJ197" s="155" t="s">
        <v>73</v>
      </c>
      <c r="AK197" s="14" t="s">
        <v>73</v>
      </c>
      <c r="AL197" s="14" t="s">
        <v>27</v>
      </c>
      <c r="AM197" s="14" t="s">
        <v>60</v>
      </c>
      <c r="AN197" s="155" t="s">
        <v>141</v>
      </c>
    </row>
    <row r="198" spans="1:54" s="14" customFormat="1" x14ac:dyDescent="0.2">
      <c r="B198" s="154"/>
      <c r="D198" s="148" t="s">
        <v>148</v>
      </c>
      <c r="E198" s="155" t="s">
        <v>1</v>
      </c>
      <c r="F198" s="156" t="s">
        <v>184</v>
      </c>
      <c r="H198" s="157">
        <v>12.6</v>
      </c>
      <c r="AI198" s="155" t="s">
        <v>148</v>
      </c>
      <c r="AJ198" s="155" t="s">
        <v>73</v>
      </c>
      <c r="AK198" s="14" t="s">
        <v>73</v>
      </c>
      <c r="AL198" s="14" t="s">
        <v>27</v>
      </c>
      <c r="AM198" s="14" t="s">
        <v>60</v>
      </c>
      <c r="AN198" s="155" t="s">
        <v>141</v>
      </c>
    </row>
    <row r="199" spans="1:54" s="14" customFormat="1" x14ac:dyDescent="0.2">
      <c r="B199" s="154"/>
      <c r="D199" s="148" t="s">
        <v>148</v>
      </c>
      <c r="E199" s="155" t="s">
        <v>1</v>
      </c>
      <c r="F199" s="156" t="s">
        <v>185</v>
      </c>
      <c r="H199" s="157">
        <v>334.8</v>
      </c>
      <c r="AI199" s="155" t="s">
        <v>148</v>
      </c>
      <c r="AJ199" s="155" t="s">
        <v>73</v>
      </c>
      <c r="AK199" s="14" t="s">
        <v>73</v>
      </c>
      <c r="AL199" s="14" t="s">
        <v>27</v>
      </c>
      <c r="AM199" s="14" t="s">
        <v>60</v>
      </c>
      <c r="AN199" s="155" t="s">
        <v>141</v>
      </c>
    </row>
    <row r="200" spans="1:54" s="14" customFormat="1" x14ac:dyDescent="0.2">
      <c r="B200" s="154"/>
      <c r="D200" s="148" t="s">
        <v>148</v>
      </c>
      <c r="E200" s="155" t="s">
        <v>1</v>
      </c>
      <c r="F200" s="156" t="s">
        <v>186</v>
      </c>
      <c r="H200" s="157">
        <v>68.400000000000006</v>
      </c>
      <c r="AI200" s="155" t="s">
        <v>148</v>
      </c>
      <c r="AJ200" s="155" t="s">
        <v>73</v>
      </c>
      <c r="AK200" s="14" t="s">
        <v>73</v>
      </c>
      <c r="AL200" s="14" t="s">
        <v>27</v>
      </c>
      <c r="AM200" s="14" t="s">
        <v>60</v>
      </c>
      <c r="AN200" s="155" t="s">
        <v>141</v>
      </c>
    </row>
    <row r="201" spans="1:54" s="14" customFormat="1" x14ac:dyDescent="0.2">
      <c r="B201" s="154"/>
      <c r="D201" s="148" t="s">
        <v>148</v>
      </c>
      <c r="E201" s="155" t="s">
        <v>1</v>
      </c>
      <c r="F201" s="156" t="s">
        <v>187</v>
      </c>
      <c r="H201" s="157">
        <v>4.8600000000000003</v>
      </c>
      <c r="AI201" s="155" t="s">
        <v>148</v>
      </c>
      <c r="AJ201" s="155" t="s">
        <v>73</v>
      </c>
      <c r="AK201" s="14" t="s">
        <v>73</v>
      </c>
      <c r="AL201" s="14" t="s">
        <v>27</v>
      </c>
      <c r="AM201" s="14" t="s">
        <v>60</v>
      </c>
      <c r="AN201" s="155" t="s">
        <v>141</v>
      </c>
    </row>
    <row r="202" spans="1:54" s="14" customFormat="1" x14ac:dyDescent="0.2">
      <c r="B202" s="154"/>
      <c r="D202" s="148" t="s">
        <v>148</v>
      </c>
      <c r="E202" s="155" t="s">
        <v>1</v>
      </c>
      <c r="F202" s="156" t="s">
        <v>188</v>
      </c>
      <c r="H202" s="157">
        <v>0.9</v>
      </c>
      <c r="AI202" s="155" t="s">
        <v>148</v>
      </c>
      <c r="AJ202" s="155" t="s">
        <v>73</v>
      </c>
      <c r="AK202" s="14" t="s">
        <v>73</v>
      </c>
      <c r="AL202" s="14" t="s">
        <v>27</v>
      </c>
      <c r="AM202" s="14" t="s">
        <v>60</v>
      </c>
      <c r="AN202" s="155" t="s">
        <v>141</v>
      </c>
    </row>
    <row r="203" spans="1:54" s="14" customFormat="1" x14ac:dyDescent="0.2">
      <c r="B203" s="154"/>
      <c r="D203" s="148" t="s">
        <v>148</v>
      </c>
      <c r="E203" s="155" t="s">
        <v>1</v>
      </c>
      <c r="F203" s="156" t="s">
        <v>189</v>
      </c>
      <c r="H203" s="157">
        <v>8.64</v>
      </c>
      <c r="AI203" s="155" t="s">
        <v>148</v>
      </c>
      <c r="AJ203" s="155" t="s">
        <v>73</v>
      </c>
      <c r="AK203" s="14" t="s">
        <v>73</v>
      </c>
      <c r="AL203" s="14" t="s">
        <v>27</v>
      </c>
      <c r="AM203" s="14" t="s">
        <v>60</v>
      </c>
      <c r="AN203" s="155" t="s">
        <v>141</v>
      </c>
    </row>
    <row r="204" spans="1:54" s="14" customFormat="1" x14ac:dyDescent="0.2">
      <c r="B204" s="154"/>
      <c r="D204" s="148" t="s">
        <v>148</v>
      </c>
      <c r="E204" s="155" t="s">
        <v>1</v>
      </c>
      <c r="F204" s="156" t="s">
        <v>190</v>
      </c>
      <c r="H204" s="157">
        <v>8.64</v>
      </c>
      <c r="AI204" s="155" t="s">
        <v>148</v>
      </c>
      <c r="AJ204" s="155" t="s">
        <v>73</v>
      </c>
      <c r="AK204" s="14" t="s">
        <v>73</v>
      </c>
      <c r="AL204" s="14" t="s">
        <v>27</v>
      </c>
      <c r="AM204" s="14" t="s">
        <v>60</v>
      </c>
      <c r="AN204" s="155" t="s">
        <v>141</v>
      </c>
    </row>
    <row r="205" spans="1:54" s="14" customFormat="1" x14ac:dyDescent="0.2">
      <c r="B205" s="154"/>
      <c r="D205" s="148" t="s">
        <v>148</v>
      </c>
      <c r="E205" s="155" t="s">
        <v>1</v>
      </c>
      <c r="F205" s="156" t="s">
        <v>191</v>
      </c>
      <c r="H205" s="157">
        <v>11.76</v>
      </c>
      <c r="AI205" s="155" t="s">
        <v>148</v>
      </c>
      <c r="AJ205" s="155" t="s">
        <v>73</v>
      </c>
      <c r="AK205" s="14" t="s">
        <v>73</v>
      </c>
      <c r="AL205" s="14" t="s">
        <v>27</v>
      </c>
      <c r="AM205" s="14" t="s">
        <v>60</v>
      </c>
      <c r="AN205" s="155" t="s">
        <v>141</v>
      </c>
    </row>
    <row r="206" spans="1:54" s="14" customFormat="1" x14ac:dyDescent="0.2">
      <c r="B206" s="154"/>
      <c r="D206" s="148" t="s">
        <v>148</v>
      </c>
      <c r="E206" s="155" t="s">
        <v>1</v>
      </c>
      <c r="F206" s="156" t="s">
        <v>192</v>
      </c>
      <c r="H206" s="157">
        <v>5.88</v>
      </c>
      <c r="AI206" s="155" t="s">
        <v>148</v>
      </c>
      <c r="AJ206" s="155" t="s">
        <v>73</v>
      </c>
      <c r="AK206" s="14" t="s">
        <v>73</v>
      </c>
      <c r="AL206" s="14" t="s">
        <v>27</v>
      </c>
      <c r="AM206" s="14" t="s">
        <v>60</v>
      </c>
      <c r="AN206" s="155" t="s">
        <v>141</v>
      </c>
    </row>
    <row r="207" spans="1:54" s="14" customFormat="1" x14ac:dyDescent="0.2">
      <c r="B207" s="154"/>
      <c r="D207" s="148" t="s">
        <v>148</v>
      </c>
      <c r="E207" s="155" t="s">
        <v>1</v>
      </c>
      <c r="F207" s="156" t="s">
        <v>193</v>
      </c>
      <c r="H207" s="157">
        <v>2.94</v>
      </c>
      <c r="AI207" s="155" t="s">
        <v>148</v>
      </c>
      <c r="AJ207" s="155" t="s">
        <v>73</v>
      </c>
      <c r="AK207" s="14" t="s">
        <v>73</v>
      </c>
      <c r="AL207" s="14" t="s">
        <v>27</v>
      </c>
      <c r="AM207" s="14" t="s">
        <v>60</v>
      </c>
      <c r="AN207" s="155" t="s">
        <v>141</v>
      </c>
    </row>
    <row r="208" spans="1:54" s="14" customFormat="1" x14ac:dyDescent="0.2">
      <c r="B208" s="154"/>
      <c r="D208" s="148" t="s">
        <v>148</v>
      </c>
      <c r="E208" s="155" t="s">
        <v>1</v>
      </c>
      <c r="F208" s="156" t="s">
        <v>194</v>
      </c>
      <c r="H208" s="157">
        <v>1.8</v>
      </c>
      <c r="AI208" s="155" t="s">
        <v>148</v>
      </c>
      <c r="AJ208" s="155" t="s">
        <v>73</v>
      </c>
      <c r="AK208" s="14" t="s">
        <v>73</v>
      </c>
      <c r="AL208" s="14" t="s">
        <v>27</v>
      </c>
      <c r="AM208" s="14" t="s">
        <v>60</v>
      </c>
      <c r="AN208" s="155" t="s">
        <v>141</v>
      </c>
    </row>
    <row r="209" spans="2:40" s="14" customFormat="1" x14ac:dyDescent="0.2">
      <c r="B209" s="154"/>
      <c r="D209" s="148" t="s">
        <v>148</v>
      </c>
      <c r="E209" s="155" t="s">
        <v>1</v>
      </c>
      <c r="F209" s="156" t="s">
        <v>195</v>
      </c>
      <c r="H209" s="157">
        <v>1.8</v>
      </c>
      <c r="AI209" s="155" t="s">
        <v>148</v>
      </c>
      <c r="AJ209" s="155" t="s">
        <v>73</v>
      </c>
      <c r="AK209" s="14" t="s">
        <v>73</v>
      </c>
      <c r="AL209" s="14" t="s">
        <v>27</v>
      </c>
      <c r="AM209" s="14" t="s">
        <v>60</v>
      </c>
      <c r="AN209" s="155" t="s">
        <v>141</v>
      </c>
    </row>
    <row r="210" spans="2:40" s="14" customFormat="1" x14ac:dyDescent="0.2">
      <c r="B210" s="154"/>
      <c r="D210" s="148" t="s">
        <v>148</v>
      </c>
      <c r="E210" s="155" t="s">
        <v>1</v>
      </c>
      <c r="F210" s="156" t="s">
        <v>196</v>
      </c>
      <c r="H210" s="157">
        <v>33</v>
      </c>
      <c r="AI210" s="155" t="s">
        <v>148</v>
      </c>
      <c r="AJ210" s="155" t="s">
        <v>73</v>
      </c>
      <c r="AK210" s="14" t="s">
        <v>73</v>
      </c>
      <c r="AL210" s="14" t="s">
        <v>27</v>
      </c>
      <c r="AM210" s="14" t="s">
        <v>60</v>
      </c>
      <c r="AN210" s="155" t="s">
        <v>141</v>
      </c>
    </row>
    <row r="211" spans="2:40" s="14" customFormat="1" x14ac:dyDescent="0.2">
      <c r="B211" s="154"/>
      <c r="D211" s="148" t="s">
        <v>148</v>
      </c>
      <c r="E211" s="155" t="s">
        <v>1</v>
      </c>
      <c r="F211" s="156" t="s">
        <v>197</v>
      </c>
      <c r="H211" s="157">
        <v>6.6</v>
      </c>
      <c r="AI211" s="155" t="s">
        <v>148</v>
      </c>
      <c r="AJ211" s="155" t="s">
        <v>73</v>
      </c>
      <c r="AK211" s="14" t="s">
        <v>73</v>
      </c>
      <c r="AL211" s="14" t="s">
        <v>27</v>
      </c>
      <c r="AM211" s="14" t="s">
        <v>60</v>
      </c>
      <c r="AN211" s="155" t="s">
        <v>141</v>
      </c>
    </row>
    <row r="212" spans="2:40" s="14" customFormat="1" x14ac:dyDescent="0.2">
      <c r="B212" s="154"/>
      <c r="D212" s="148" t="s">
        <v>148</v>
      </c>
      <c r="E212" s="155" t="s">
        <v>1</v>
      </c>
      <c r="F212" s="156" t="s">
        <v>198</v>
      </c>
      <c r="H212" s="157">
        <v>1.71</v>
      </c>
      <c r="AI212" s="155" t="s">
        <v>148</v>
      </c>
      <c r="AJ212" s="155" t="s">
        <v>73</v>
      </c>
      <c r="AK212" s="14" t="s">
        <v>73</v>
      </c>
      <c r="AL212" s="14" t="s">
        <v>27</v>
      </c>
      <c r="AM212" s="14" t="s">
        <v>60</v>
      </c>
      <c r="AN212" s="155" t="s">
        <v>141</v>
      </c>
    </row>
    <row r="213" spans="2:40" s="14" customFormat="1" x14ac:dyDescent="0.2">
      <c r="B213" s="154"/>
      <c r="D213" s="148" t="s">
        <v>148</v>
      </c>
      <c r="E213" s="155" t="s">
        <v>1</v>
      </c>
      <c r="F213" s="156" t="s">
        <v>199</v>
      </c>
      <c r="H213" s="157">
        <v>18.809999999999999</v>
      </c>
      <c r="AI213" s="155" t="s">
        <v>148</v>
      </c>
      <c r="AJ213" s="155" t="s">
        <v>73</v>
      </c>
      <c r="AK213" s="14" t="s">
        <v>73</v>
      </c>
      <c r="AL213" s="14" t="s">
        <v>27</v>
      </c>
      <c r="AM213" s="14" t="s">
        <v>60</v>
      </c>
      <c r="AN213" s="155" t="s">
        <v>141</v>
      </c>
    </row>
    <row r="214" spans="2:40" s="14" customFormat="1" x14ac:dyDescent="0.2">
      <c r="B214" s="154"/>
      <c r="D214" s="148" t="s">
        <v>148</v>
      </c>
      <c r="E214" s="155" t="s">
        <v>1</v>
      </c>
      <c r="F214" s="156" t="s">
        <v>200</v>
      </c>
      <c r="H214" s="157">
        <v>15.6</v>
      </c>
      <c r="AI214" s="155" t="s">
        <v>148</v>
      </c>
      <c r="AJ214" s="155" t="s">
        <v>73</v>
      </c>
      <c r="AK214" s="14" t="s">
        <v>73</v>
      </c>
      <c r="AL214" s="14" t="s">
        <v>27</v>
      </c>
      <c r="AM214" s="14" t="s">
        <v>60</v>
      </c>
      <c r="AN214" s="155" t="s">
        <v>141</v>
      </c>
    </row>
    <row r="215" spans="2:40" s="14" customFormat="1" x14ac:dyDescent="0.2">
      <c r="B215" s="154"/>
      <c r="D215" s="148" t="s">
        <v>148</v>
      </c>
      <c r="E215" s="155" t="s">
        <v>1</v>
      </c>
      <c r="F215" s="156" t="s">
        <v>201</v>
      </c>
      <c r="H215" s="157">
        <v>12.48</v>
      </c>
      <c r="AI215" s="155" t="s">
        <v>148</v>
      </c>
      <c r="AJ215" s="155" t="s">
        <v>73</v>
      </c>
      <c r="AK215" s="14" t="s">
        <v>73</v>
      </c>
      <c r="AL215" s="14" t="s">
        <v>27</v>
      </c>
      <c r="AM215" s="14" t="s">
        <v>60</v>
      </c>
      <c r="AN215" s="155" t="s">
        <v>141</v>
      </c>
    </row>
    <row r="216" spans="2:40" s="14" customFormat="1" x14ac:dyDescent="0.2">
      <c r="B216" s="154"/>
      <c r="D216" s="148" t="s">
        <v>148</v>
      </c>
      <c r="E216" s="155" t="s">
        <v>1</v>
      </c>
      <c r="F216" s="156" t="s">
        <v>202</v>
      </c>
      <c r="H216" s="157">
        <v>1.08</v>
      </c>
      <c r="AI216" s="155" t="s">
        <v>148</v>
      </c>
      <c r="AJ216" s="155" t="s">
        <v>73</v>
      </c>
      <c r="AK216" s="14" t="s">
        <v>73</v>
      </c>
      <c r="AL216" s="14" t="s">
        <v>27</v>
      </c>
      <c r="AM216" s="14" t="s">
        <v>60</v>
      </c>
      <c r="AN216" s="155" t="s">
        <v>141</v>
      </c>
    </row>
    <row r="217" spans="2:40" s="14" customFormat="1" x14ac:dyDescent="0.2">
      <c r="B217" s="154"/>
      <c r="D217" s="148" t="s">
        <v>148</v>
      </c>
      <c r="E217" s="155" t="s">
        <v>1</v>
      </c>
      <c r="F217" s="156" t="s">
        <v>203</v>
      </c>
      <c r="H217" s="157">
        <v>8.2949999999999999</v>
      </c>
      <c r="AI217" s="155" t="s">
        <v>148</v>
      </c>
      <c r="AJ217" s="155" t="s">
        <v>73</v>
      </c>
      <c r="AK217" s="14" t="s">
        <v>73</v>
      </c>
      <c r="AL217" s="14" t="s">
        <v>27</v>
      </c>
      <c r="AM217" s="14" t="s">
        <v>60</v>
      </c>
      <c r="AN217" s="155" t="s">
        <v>141</v>
      </c>
    </row>
    <row r="218" spans="2:40" s="14" customFormat="1" x14ac:dyDescent="0.2">
      <c r="B218" s="154"/>
      <c r="D218" s="148" t="s">
        <v>148</v>
      </c>
      <c r="E218" s="155" t="s">
        <v>1</v>
      </c>
      <c r="F218" s="156" t="s">
        <v>204</v>
      </c>
      <c r="H218" s="157">
        <v>5.4</v>
      </c>
      <c r="AI218" s="155" t="s">
        <v>148</v>
      </c>
      <c r="AJ218" s="155" t="s">
        <v>73</v>
      </c>
      <c r="AK218" s="14" t="s">
        <v>73</v>
      </c>
      <c r="AL218" s="14" t="s">
        <v>27</v>
      </c>
      <c r="AM218" s="14" t="s">
        <v>60</v>
      </c>
      <c r="AN218" s="155" t="s">
        <v>141</v>
      </c>
    </row>
    <row r="219" spans="2:40" s="14" customFormat="1" x14ac:dyDescent="0.2">
      <c r="B219" s="154"/>
      <c r="D219" s="148" t="s">
        <v>148</v>
      </c>
      <c r="E219" s="155" t="s">
        <v>1</v>
      </c>
      <c r="F219" s="156" t="s">
        <v>205</v>
      </c>
      <c r="H219" s="157">
        <v>6.66</v>
      </c>
      <c r="AI219" s="155" t="s">
        <v>148</v>
      </c>
      <c r="AJ219" s="155" t="s">
        <v>73</v>
      </c>
      <c r="AK219" s="14" t="s">
        <v>73</v>
      </c>
      <c r="AL219" s="14" t="s">
        <v>27</v>
      </c>
      <c r="AM219" s="14" t="s">
        <v>60</v>
      </c>
      <c r="AN219" s="155" t="s">
        <v>141</v>
      </c>
    </row>
    <row r="220" spans="2:40" s="14" customFormat="1" x14ac:dyDescent="0.2">
      <c r="B220" s="154"/>
      <c r="D220" s="148" t="s">
        <v>148</v>
      </c>
      <c r="E220" s="155" t="s">
        <v>1</v>
      </c>
      <c r="F220" s="156" t="s">
        <v>206</v>
      </c>
      <c r="H220" s="157">
        <v>8.8800000000000008</v>
      </c>
      <c r="AI220" s="155" t="s">
        <v>148</v>
      </c>
      <c r="AJ220" s="155" t="s">
        <v>73</v>
      </c>
      <c r="AK220" s="14" t="s">
        <v>73</v>
      </c>
      <c r="AL220" s="14" t="s">
        <v>27</v>
      </c>
      <c r="AM220" s="14" t="s">
        <v>60</v>
      </c>
      <c r="AN220" s="155" t="s">
        <v>141</v>
      </c>
    </row>
    <row r="221" spans="2:40" s="14" customFormat="1" x14ac:dyDescent="0.2">
      <c r="B221" s="154"/>
      <c r="D221" s="148" t="s">
        <v>148</v>
      </c>
      <c r="E221" s="155" t="s">
        <v>1</v>
      </c>
      <c r="F221" s="156" t="s">
        <v>207</v>
      </c>
      <c r="H221" s="157">
        <v>12.21</v>
      </c>
      <c r="AI221" s="155" t="s">
        <v>148</v>
      </c>
      <c r="AJ221" s="155" t="s">
        <v>73</v>
      </c>
      <c r="AK221" s="14" t="s">
        <v>73</v>
      </c>
      <c r="AL221" s="14" t="s">
        <v>27</v>
      </c>
      <c r="AM221" s="14" t="s">
        <v>60</v>
      </c>
      <c r="AN221" s="155" t="s">
        <v>141</v>
      </c>
    </row>
    <row r="222" spans="2:40" s="14" customFormat="1" x14ac:dyDescent="0.2">
      <c r="B222" s="154"/>
      <c r="D222" s="148" t="s">
        <v>148</v>
      </c>
      <c r="E222" s="155" t="s">
        <v>1</v>
      </c>
      <c r="F222" s="156" t="s">
        <v>208</v>
      </c>
      <c r="H222" s="157">
        <v>35.200000000000003</v>
      </c>
      <c r="AI222" s="155" t="s">
        <v>148</v>
      </c>
      <c r="AJ222" s="155" t="s">
        <v>73</v>
      </c>
      <c r="AK222" s="14" t="s">
        <v>73</v>
      </c>
      <c r="AL222" s="14" t="s">
        <v>27</v>
      </c>
      <c r="AM222" s="14" t="s">
        <v>60</v>
      </c>
      <c r="AN222" s="155" t="s">
        <v>141</v>
      </c>
    </row>
    <row r="223" spans="2:40" s="14" customFormat="1" x14ac:dyDescent="0.2">
      <c r="B223" s="154"/>
      <c r="D223" s="148" t="s">
        <v>148</v>
      </c>
      <c r="E223" s="155" t="s">
        <v>1</v>
      </c>
      <c r="F223" s="156" t="s">
        <v>209</v>
      </c>
      <c r="H223" s="157">
        <v>2.88</v>
      </c>
      <c r="AI223" s="155" t="s">
        <v>148</v>
      </c>
      <c r="AJ223" s="155" t="s">
        <v>73</v>
      </c>
      <c r="AK223" s="14" t="s">
        <v>73</v>
      </c>
      <c r="AL223" s="14" t="s">
        <v>27</v>
      </c>
      <c r="AM223" s="14" t="s">
        <v>60</v>
      </c>
      <c r="AN223" s="155" t="s">
        <v>141</v>
      </c>
    </row>
    <row r="224" spans="2:40" s="14" customFormat="1" x14ac:dyDescent="0.2">
      <c r="B224" s="154"/>
      <c r="D224" s="148" t="s">
        <v>148</v>
      </c>
      <c r="E224" s="155" t="s">
        <v>1</v>
      </c>
      <c r="F224" s="156" t="s">
        <v>210</v>
      </c>
      <c r="H224" s="157">
        <v>17.28</v>
      </c>
      <c r="AI224" s="155" t="s">
        <v>148</v>
      </c>
      <c r="AJ224" s="155" t="s">
        <v>73</v>
      </c>
      <c r="AK224" s="14" t="s">
        <v>73</v>
      </c>
      <c r="AL224" s="14" t="s">
        <v>27</v>
      </c>
      <c r="AM224" s="14" t="s">
        <v>60</v>
      </c>
      <c r="AN224" s="155" t="s">
        <v>141</v>
      </c>
    </row>
    <row r="225" spans="2:40" s="14" customFormat="1" x14ac:dyDescent="0.2">
      <c r="B225" s="154"/>
      <c r="D225" s="148" t="s">
        <v>148</v>
      </c>
      <c r="E225" s="155" t="s">
        <v>1</v>
      </c>
      <c r="F225" s="156" t="s">
        <v>211</v>
      </c>
      <c r="H225" s="157">
        <v>1.004</v>
      </c>
      <c r="AI225" s="155" t="s">
        <v>148</v>
      </c>
      <c r="AJ225" s="155" t="s">
        <v>73</v>
      </c>
      <c r="AK225" s="14" t="s">
        <v>73</v>
      </c>
      <c r="AL225" s="14" t="s">
        <v>27</v>
      </c>
      <c r="AM225" s="14" t="s">
        <v>60</v>
      </c>
      <c r="AN225" s="155" t="s">
        <v>141</v>
      </c>
    </row>
    <row r="226" spans="2:40" s="13" customFormat="1" x14ac:dyDescent="0.2">
      <c r="B226" s="147"/>
      <c r="D226" s="148" t="s">
        <v>148</v>
      </c>
      <c r="E226" s="149" t="s">
        <v>1</v>
      </c>
      <c r="F226" s="150" t="s">
        <v>212</v>
      </c>
      <c r="H226" s="149" t="s">
        <v>1</v>
      </c>
      <c r="AI226" s="149" t="s">
        <v>148</v>
      </c>
      <c r="AJ226" s="149" t="s">
        <v>73</v>
      </c>
      <c r="AK226" s="13" t="s">
        <v>67</v>
      </c>
      <c r="AL226" s="13" t="s">
        <v>27</v>
      </c>
      <c r="AM226" s="13" t="s">
        <v>60</v>
      </c>
      <c r="AN226" s="149" t="s">
        <v>141</v>
      </c>
    </row>
    <row r="227" spans="2:40" s="14" customFormat="1" x14ac:dyDescent="0.2">
      <c r="B227" s="154"/>
      <c r="D227" s="148" t="s">
        <v>148</v>
      </c>
      <c r="E227" s="155" t="s">
        <v>1</v>
      </c>
      <c r="F227" s="156" t="s">
        <v>213</v>
      </c>
      <c r="H227" s="157">
        <v>3.24</v>
      </c>
      <c r="AI227" s="155" t="s">
        <v>148</v>
      </c>
      <c r="AJ227" s="155" t="s">
        <v>73</v>
      </c>
      <c r="AK227" s="14" t="s">
        <v>73</v>
      </c>
      <c r="AL227" s="14" t="s">
        <v>27</v>
      </c>
      <c r="AM227" s="14" t="s">
        <v>60</v>
      </c>
      <c r="AN227" s="155" t="s">
        <v>141</v>
      </c>
    </row>
    <row r="228" spans="2:40" s="14" customFormat="1" x14ac:dyDescent="0.2">
      <c r="B228" s="154"/>
      <c r="D228" s="148" t="s">
        <v>148</v>
      </c>
      <c r="E228" s="155" t="s">
        <v>1</v>
      </c>
      <c r="F228" s="156" t="s">
        <v>214</v>
      </c>
      <c r="H228" s="157">
        <v>4.05</v>
      </c>
      <c r="AI228" s="155" t="s">
        <v>148</v>
      </c>
      <c r="AJ228" s="155" t="s">
        <v>73</v>
      </c>
      <c r="AK228" s="14" t="s">
        <v>73</v>
      </c>
      <c r="AL228" s="14" t="s">
        <v>27</v>
      </c>
      <c r="AM228" s="14" t="s">
        <v>60</v>
      </c>
      <c r="AN228" s="155" t="s">
        <v>141</v>
      </c>
    </row>
    <row r="229" spans="2:40" s="14" customFormat="1" x14ac:dyDescent="0.2">
      <c r="B229" s="154"/>
      <c r="D229" s="148" t="s">
        <v>148</v>
      </c>
      <c r="E229" s="155" t="s">
        <v>1</v>
      </c>
      <c r="F229" s="156" t="s">
        <v>215</v>
      </c>
      <c r="H229" s="157">
        <v>4.8600000000000003</v>
      </c>
      <c r="AI229" s="155" t="s">
        <v>148</v>
      </c>
      <c r="AJ229" s="155" t="s">
        <v>73</v>
      </c>
      <c r="AK229" s="14" t="s">
        <v>73</v>
      </c>
      <c r="AL229" s="14" t="s">
        <v>27</v>
      </c>
      <c r="AM229" s="14" t="s">
        <v>60</v>
      </c>
      <c r="AN229" s="155" t="s">
        <v>141</v>
      </c>
    </row>
    <row r="230" spans="2:40" s="14" customFormat="1" x14ac:dyDescent="0.2">
      <c r="B230" s="154"/>
      <c r="D230" s="148" t="s">
        <v>148</v>
      </c>
      <c r="E230" s="155" t="s">
        <v>1</v>
      </c>
      <c r="F230" s="156" t="s">
        <v>216</v>
      </c>
      <c r="H230" s="157">
        <v>1.62</v>
      </c>
      <c r="AI230" s="155" t="s">
        <v>148</v>
      </c>
      <c r="AJ230" s="155" t="s">
        <v>73</v>
      </c>
      <c r="AK230" s="14" t="s">
        <v>73</v>
      </c>
      <c r="AL230" s="14" t="s">
        <v>27</v>
      </c>
      <c r="AM230" s="14" t="s">
        <v>60</v>
      </c>
      <c r="AN230" s="155" t="s">
        <v>141</v>
      </c>
    </row>
    <row r="231" spans="2:40" s="14" customFormat="1" x14ac:dyDescent="0.2">
      <c r="B231" s="154"/>
      <c r="D231" s="148" t="s">
        <v>148</v>
      </c>
      <c r="E231" s="155" t="s">
        <v>1</v>
      </c>
      <c r="F231" s="156" t="s">
        <v>217</v>
      </c>
      <c r="H231" s="157">
        <v>9.7200000000000006</v>
      </c>
      <c r="AI231" s="155" t="s">
        <v>148</v>
      </c>
      <c r="AJ231" s="155" t="s">
        <v>73</v>
      </c>
      <c r="AK231" s="14" t="s">
        <v>73</v>
      </c>
      <c r="AL231" s="14" t="s">
        <v>27</v>
      </c>
      <c r="AM231" s="14" t="s">
        <v>60</v>
      </c>
      <c r="AN231" s="155" t="s">
        <v>141</v>
      </c>
    </row>
    <row r="232" spans="2:40" s="14" customFormat="1" x14ac:dyDescent="0.2">
      <c r="B232" s="154"/>
      <c r="D232" s="148" t="s">
        <v>148</v>
      </c>
      <c r="E232" s="155" t="s">
        <v>1</v>
      </c>
      <c r="F232" s="156" t="s">
        <v>218</v>
      </c>
      <c r="H232" s="157">
        <v>14.4</v>
      </c>
      <c r="AI232" s="155" t="s">
        <v>148</v>
      </c>
      <c r="AJ232" s="155" t="s">
        <v>73</v>
      </c>
      <c r="AK232" s="14" t="s">
        <v>73</v>
      </c>
      <c r="AL232" s="14" t="s">
        <v>27</v>
      </c>
      <c r="AM232" s="14" t="s">
        <v>60</v>
      </c>
      <c r="AN232" s="155" t="s">
        <v>141</v>
      </c>
    </row>
    <row r="233" spans="2:40" s="14" customFormat="1" x14ac:dyDescent="0.2">
      <c r="B233" s="154"/>
      <c r="D233" s="148" t="s">
        <v>148</v>
      </c>
      <c r="E233" s="155" t="s">
        <v>1</v>
      </c>
      <c r="F233" s="156" t="s">
        <v>219</v>
      </c>
      <c r="H233" s="157">
        <v>8.1</v>
      </c>
      <c r="AI233" s="155" t="s">
        <v>148</v>
      </c>
      <c r="AJ233" s="155" t="s">
        <v>73</v>
      </c>
      <c r="AK233" s="14" t="s">
        <v>73</v>
      </c>
      <c r="AL233" s="14" t="s">
        <v>27</v>
      </c>
      <c r="AM233" s="14" t="s">
        <v>60</v>
      </c>
      <c r="AN233" s="155" t="s">
        <v>141</v>
      </c>
    </row>
    <row r="234" spans="2:40" s="14" customFormat="1" x14ac:dyDescent="0.2">
      <c r="B234" s="154"/>
      <c r="D234" s="148" t="s">
        <v>148</v>
      </c>
      <c r="E234" s="155" t="s">
        <v>1</v>
      </c>
      <c r="F234" s="156" t="s">
        <v>220</v>
      </c>
      <c r="H234" s="157">
        <v>5.4</v>
      </c>
      <c r="AI234" s="155" t="s">
        <v>148</v>
      </c>
      <c r="AJ234" s="155" t="s">
        <v>73</v>
      </c>
      <c r="AK234" s="14" t="s">
        <v>73</v>
      </c>
      <c r="AL234" s="14" t="s">
        <v>27</v>
      </c>
      <c r="AM234" s="14" t="s">
        <v>60</v>
      </c>
      <c r="AN234" s="155" t="s">
        <v>141</v>
      </c>
    </row>
    <row r="235" spans="2:40" s="14" customFormat="1" x14ac:dyDescent="0.2">
      <c r="B235" s="154"/>
      <c r="D235" s="148" t="s">
        <v>148</v>
      </c>
      <c r="E235" s="155" t="s">
        <v>1</v>
      </c>
      <c r="F235" s="156" t="s">
        <v>221</v>
      </c>
      <c r="H235" s="157">
        <v>44.37</v>
      </c>
      <c r="AI235" s="155" t="s">
        <v>148</v>
      </c>
      <c r="AJ235" s="155" t="s">
        <v>73</v>
      </c>
      <c r="AK235" s="14" t="s">
        <v>73</v>
      </c>
      <c r="AL235" s="14" t="s">
        <v>27</v>
      </c>
      <c r="AM235" s="14" t="s">
        <v>60</v>
      </c>
      <c r="AN235" s="155" t="s">
        <v>141</v>
      </c>
    </row>
    <row r="236" spans="2:40" s="14" customFormat="1" x14ac:dyDescent="0.2">
      <c r="B236" s="154"/>
      <c r="D236" s="148" t="s">
        <v>148</v>
      </c>
      <c r="E236" s="155" t="s">
        <v>1</v>
      </c>
      <c r="F236" s="156" t="s">
        <v>222</v>
      </c>
      <c r="H236" s="157">
        <v>16.2</v>
      </c>
      <c r="AI236" s="155" t="s">
        <v>148</v>
      </c>
      <c r="AJ236" s="155" t="s">
        <v>73</v>
      </c>
      <c r="AK236" s="14" t="s">
        <v>73</v>
      </c>
      <c r="AL236" s="14" t="s">
        <v>27</v>
      </c>
      <c r="AM236" s="14" t="s">
        <v>60</v>
      </c>
      <c r="AN236" s="155" t="s">
        <v>141</v>
      </c>
    </row>
    <row r="237" spans="2:40" s="14" customFormat="1" x14ac:dyDescent="0.2">
      <c r="B237" s="154"/>
      <c r="D237" s="148" t="s">
        <v>148</v>
      </c>
      <c r="E237" s="155" t="s">
        <v>1</v>
      </c>
      <c r="F237" s="156" t="s">
        <v>223</v>
      </c>
      <c r="H237" s="157">
        <v>26.76</v>
      </c>
      <c r="AI237" s="155" t="s">
        <v>148</v>
      </c>
      <c r="AJ237" s="155" t="s">
        <v>73</v>
      </c>
      <c r="AK237" s="14" t="s">
        <v>73</v>
      </c>
      <c r="AL237" s="14" t="s">
        <v>27</v>
      </c>
      <c r="AM237" s="14" t="s">
        <v>60</v>
      </c>
      <c r="AN237" s="155" t="s">
        <v>141</v>
      </c>
    </row>
    <row r="238" spans="2:40" s="16" customFormat="1" x14ac:dyDescent="0.2">
      <c r="B238" s="178"/>
      <c r="D238" s="148" t="s">
        <v>148</v>
      </c>
      <c r="E238" s="179" t="s">
        <v>1</v>
      </c>
      <c r="F238" s="180" t="s">
        <v>224</v>
      </c>
      <c r="H238" s="181">
        <v>803.22900000000004</v>
      </c>
      <c r="AI238" s="179" t="s">
        <v>148</v>
      </c>
      <c r="AJ238" s="179" t="s">
        <v>73</v>
      </c>
      <c r="AK238" s="16" t="s">
        <v>85</v>
      </c>
      <c r="AL238" s="16" t="s">
        <v>27</v>
      </c>
      <c r="AM238" s="16" t="s">
        <v>60</v>
      </c>
      <c r="AN238" s="179" t="s">
        <v>141</v>
      </c>
    </row>
    <row r="239" spans="2:40" s="13" customFormat="1" x14ac:dyDescent="0.2">
      <c r="B239" s="147"/>
      <c r="D239" s="148" t="s">
        <v>148</v>
      </c>
      <c r="E239" s="149" t="s">
        <v>1</v>
      </c>
      <c r="F239" s="150" t="s">
        <v>225</v>
      </c>
      <c r="H239" s="149" t="s">
        <v>1</v>
      </c>
      <c r="AI239" s="149" t="s">
        <v>148</v>
      </c>
      <c r="AJ239" s="149" t="s">
        <v>73</v>
      </c>
      <c r="AK239" s="13" t="s">
        <v>67</v>
      </c>
      <c r="AL239" s="13" t="s">
        <v>27</v>
      </c>
      <c r="AM239" s="13" t="s">
        <v>60</v>
      </c>
      <c r="AN239" s="149" t="s">
        <v>141</v>
      </c>
    </row>
    <row r="240" spans="2:40" s="14" customFormat="1" x14ac:dyDescent="0.2">
      <c r="B240" s="154"/>
      <c r="D240" s="148" t="s">
        <v>148</v>
      </c>
      <c r="E240" s="155" t="s">
        <v>1</v>
      </c>
      <c r="F240" s="156" t="s">
        <v>226</v>
      </c>
      <c r="H240" s="157">
        <v>2.7650000000000001</v>
      </c>
      <c r="AI240" s="155" t="s">
        <v>148</v>
      </c>
      <c r="AJ240" s="155" t="s">
        <v>73</v>
      </c>
      <c r="AK240" s="14" t="s">
        <v>73</v>
      </c>
      <c r="AL240" s="14" t="s">
        <v>27</v>
      </c>
      <c r="AM240" s="14" t="s">
        <v>60</v>
      </c>
      <c r="AN240" s="155" t="s">
        <v>141</v>
      </c>
    </row>
    <row r="241" spans="1:54" s="14" customFormat="1" x14ac:dyDescent="0.2">
      <c r="B241" s="154"/>
      <c r="D241" s="148" t="s">
        <v>148</v>
      </c>
      <c r="E241" s="155" t="s">
        <v>1</v>
      </c>
      <c r="F241" s="156" t="s">
        <v>227</v>
      </c>
      <c r="H241" s="157">
        <v>3.0150000000000001</v>
      </c>
      <c r="AI241" s="155" t="s">
        <v>148</v>
      </c>
      <c r="AJ241" s="155" t="s">
        <v>73</v>
      </c>
      <c r="AK241" s="14" t="s">
        <v>73</v>
      </c>
      <c r="AL241" s="14" t="s">
        <v>27</v>
      </c>
      <c r="AM241" s="14" t="s">
        <v>60</v>
      </c>
      <c r="AN241" s="155" t="s">
        <v>141</v>
      </c>
    </row>
    <row r="242" spans="1:54" s="16" customFormat="1" x14ac:dyDescent="0.2">
      <c r="B242" s="178"/>
      <c r="D242" s="148" t="s">
        <v>148</v>
      </c>
      <c r="E242" s="179" t="s">
        <v>1</v>
      </c>
      <c r="F242" s="180" t="s">
        <v>224</v>
      </c>
      <c r="H242" s="181">
        <v>5.78</v>
      </c>
      <c r="AI242" s="179" t="s">
        <v>148</v>
      </c>
      <c r="AJ242" s="179" t="s">
        <v>73</v>
      </c>
      <c r="AK242" s="16" t="s">
        <v>85</v>
      </c>
      <c r="AL242" s="16" t="s">
        <v>27</v>
      </c>
      <c r="AM242" s="16" t="s">
        <v>60</v>
      </c>
      <c r="AN242" s="179" t="s">
        <v>141</v>
      </c>
    </row>
    <row r="243" spans="1:54" s="13" customFormat="1" x14ac:dyDescent="0.2">
      <c r="B243" s="147"/>
      <c r="D243" s="148" t="s">
        <v>148</v>
      </c>
      <c r="E243" s="149" t="s">
        <v>1</v>
      </c>
      <c r="F243" s="150" t="s">
        <v>228</v>
      </c>
      <c r="H243" s="149" t="s">
        <v>1</v>
      </c>
      <c r="AI243" s="149" t="s">
        <v>148</v>
      </c>
      <c r="AJ243" s="149" t="s">
        <v>73</v>
      </c>
      <c r="AK243" s="13" t="s">
        <v>67</v>
      </c>
      <c r="AL243" s="13" t="s">
        <v>27</v>
      </c>
      <c r="AM243" s="13" t="s">
        <v>60</v>
      </c>
      <c r="AN243" s="149" t="s">
        <v>141</v>
      </c>
    </row>
    <row r="244" spans="1:54" s="14" customFormat="1" x14ac:dyDescent="0.2">
      <c r="B244" s="154"/>
      <c r="D244" s="148" t="s">
        <v>148</v>
      </c>
      <c r="E244" s="155" t="s">
        <v>1</v>
      </c>
      <c r="F244" s="156" t="s">
        <v>229</v>
      </c>
      <c r="H244" s="157">
        <v>4.2</v>
      </c>
      <c r="AI244" s="155" t="s">
        <v>148</v>
      </c>
      <c r="AJ244" s="155" t="s">
        <v>73</v>
      </c>
      <c r="AK244" s="14" t="s">
        <v>73</v>
      </c>
      <c r="AL244" s="14" t="s">
        <v>27</v>
      </c>
      <c r="AM244" s="14" t="s">
        <v>60</v>
      </c>
      <c r="AN244" s="155" t="s">
        <v>141</v>
      </c>
    </row>
    <row r="245" spans="1:54" s="14" customFormat="1" x14ac:dyDescent="0.2">
      <c r="B245" s="154"/>
      <c r="D245" s="148" t="s">
        <v>148</v>
      </c>
      <c r="E245" s="155" t="s">
        <v>1</v>
      </c>
      <c r="F245" s="156" t="s">
        <v>230</v>
      </c>
      <c r="H245" s="157">
        <v>1.89</v>
      </c>
      <c r="AI245" s="155" t="s">
        <v>148</v>
      </c>
      <c r="AJ245" s="155" t="s">
        <v>73</v>
      </c>
      <c r="AK245" s="14" t="s">
        <v>73</v>
      </c>
      <c r="AL245" s="14" t="s">
        <v>27</v>
      </c>
      <c r="AM245" s="14" t="s">
        <v>60</v>
      </c>
      <c r="AN245" s="155" t="s">
        <v>141</v>
      </c>
    </row>
    <row r="246" spans="1:54" s="14" customFormat="1" x14ac:dyDescent="0.2">
      <c r="B246" s="154"/>
      <c r="D246" s="148" t="s">
        <v>148</v>
      </c>
      <c r="E246" s="155" t="s">
        <v>1</v>
      </c>
      <c r="F246" s="156" t="s">
        <v>231</v>
      </c>
      <c r="H246" s="157">
        <v>3.8849999999999998</v>
      </c>
      <c r="AI246" s="155" t="s">
        <v>148</v>
      </c>
      <c r="AJ246" s="155" t="s">
        <v>73</v>
      </c>
      <c r="AK246" s="14" t="s">
        <v>73</v>
      </c>
      <c r="AL246" s="14" t="s">
        <v>27</v>
      </c>
      <c r="AM246" s="14" t="s">
        <v>60</v>
      </c>
      <c r="AN246" s="155" t="s">
        <v>141</v>
      </c>
    </row>
    <row r="247" spans="1:54" s="16" customFormat="1" x14ac:dyDescent="0.2">
      <c r="B247" s="178"/>
      <c r="D247" s="148" t="s">
        <v>148</v>
      </c>
      <c r="E247" s="179" t="s">
        <v>1</v>
      </c>
      <c r="F247" s="180" t="s">
        <v>224</v>
      </c>
      <c r="H247" s="181">
        <v>9.9749999999999996</v>
      </c>
      <c r="AI247" s="179" t="s">
        <v>148</v>
      </c>
      <c r="AJ247" s="179" t="s">
        <v>73</v>
      </c>
      <c r="AK247" s="16" t="s">
        <v>85</v>
      </c>
      <c r="AL247" s="16" t="s">
        <v>27</v>
      </c>
      <c r="AM247" s="16" t="s">
        <v>60</v>
      </c>
      <c r="AN247" s="179" t="s">
        <v>141</v>
      </c>
    </row>
    <row r="248" spans="1:54" s="13" customFormat="1" x14ac:dyDescent="0.2">
      <c r="B248" s="147"/>
      <c r="D248" s="148" t="s">
        <v>148</v>
      </c>
      <c r="E248" s="149" t="s">
        <v>1</v>
      </c>
      <c r="F248" s="150" t="s">
        <v>232</v>
      </c>
      <c r="H248" s="149" t="s">
        <v>1</v>
      </c>
      <c r="AI248" s="149" t="s">
        <v>148</v>
      </c>
      <c r="AJ248" s="149" t="s">
        <v>73</v>
      </c>
      <c r="AK248" s="13" t="s">
        <v>67</v>
      </c>
      <c r="AL248" s="13" t="s">
        <v>27</v>
      </c>
      <c r="AM248" s="13" t="s">
        <v>60</v>
      </c>
      <c r="AN248" s="149" t="s">
        <v>141</v>
      </c>
    </row>
    <row r="249" spans="1:54" s="14" customFormat="1" x14ac:dyDescent="0.2">
      <c r="B249" s="154"/>
      <c r="D249" s="148" t="s">
        <v>148</v>
      </c>
      <c r="E249" s="155" t="s">
        <v>1</v>
      </c>
      <c r="F249" s="156" t="s">
        <v>233</v>
      </c>
      <c r="H249" s="157">
        <v>8.25</v>
      </c>
      <c r="AI249" s="155" t="s">
        <v>148</v>
      </c>
      <c r="AJ249" s="155" t="s">
        <v>73</v>
      </c>
      <c r="AK249" s="14" t="s">
        <v>73</v>
      </c>
      <c r="AL249" s="14" t="s">
        <v>27</v>
      </c>
      <c r="AM249" s="14" t="s">
        <v>60</v>
      </c>
      <c r="AN249" s="155" t="s">
        <v>141</v>
      </c>
    </row>
    <row r="250" spans="1:54" s="14" customFormat="1" x14ac:dyDescent="0.2">
      <c r="B250" s="154"/>
      <c r="D250" s="148" t="s">
        <v>148</v>
      </c>
      <c r="E250" s="155" t="s">
        <v>1</v>
      </c>
      <c r="F250" s="156" t="s">
        <v>234</v>
      </c>
      <c r="H250" s="157">
        <v>4.9770000000000003</v>
      </c>
      <c r="AI250" s="155" t="s">
        <v>148</v>
      </c>
      <c r="AJ250" s="155" t="s">
        <v>73</v>
      </c>
      <c r="AK250" s="14" t="s">
        <v>73</v>
      </c>
      <c r="AL250" s="14" t="s">
        <v>27</v>
      </c>
      <c r="AM250" s="14" t="s">
        <v>60</v>
      </c>
      <c r="AN250" s="155" t="s">
        <v>141</v>
      </c>
    </row>
    <row r="251" spans="1:54" s="14" customFormat="1" x14ac:dyDescent="0.2">
      <c r="B251" s="154"/>
      <c r="D251" s="148" t="s">
        <v>148</v>
      </c>
      <c r="E251" s="155" t="s">
        <v>1</v>
      </c>
      <c r="F251" s="156" t="s">
        <v>235</v>
      </c>
      <c r="H251" s="157">
        <v>16.695</v>
      </c>
      <c r="AI251" s="155" t="s">
        <v>148</v>
      </c>
      <c r="AJ251" s="155" t="s">
        <v>73</v>
      </c>
      <c r="AK251" s="14" t="s">
        <v>73</v>
      </c>
      <c r="AL251" s="14" t="s">
        <v>27</v>
      </c>
      <c r="AM251" s="14" t="s">
        <v>60</v>
      </c>
      <c r="AN251" s="155" t="s">
        <v>141</v>
      </c>
    </row>
    <row r="252" spans="1:54" s="14" customFormat="1" x14ac:dyDescent="0.2">
      <c r="B252" s="154"/>
      <c r="D252" s="148" t="s">
        <v>148</v>
      </c>
      <c r="E252" s="155" t="s">
        <v>1</v>
      </c>
      <c r="F252" s="156" t="s">
        <v>236</v>
      </c>
      <c r="H252" s="157">
        <v>4.41</v>
      </c>
      <c r="AI252" s="155" t="s">
        <v>148</v>
      </c>
      <c r="AJ252" s="155" t="s">
        <v>73</v>
      </c>
      <c r="AK252" s="14" t="s">
        <v>73</v>
      </c>
      <c r="AL252" s="14" t="s">
        <v>27</v>
      </c>
      <c r="AM252" s="14" t="s">
        <v>60</v>
      </c>
      <c r="AN252" s="155" t="s">
        <v>141</v>
      </c>
    </row>
    <row r="253" spans="1:54" s="16" customFormat="1" x14ac:dyDescent="0.2">
      <c r="B253" s="178"/>
      <c r="D253" s="148" t="s">
        <v>148</v>
      </c>
      <c r="E253" s="179" t="s">
        <v>1</v>
      </c>
      <c r="F253" s="180" t="s">
        <v>224</v>
      </c>
      <c r="H253" s="181">
        <v>34.332000000000001</v>
      </c>
      <c r="AI253" s="179" t="s">
        <v>148</v>
      </c>
      <c r="AJ253" s="179" t="s">
        <v>73</v>
      </c>
      <c r="AK253" s="16" t="s">
        <v>85</v>
      </c>
      <c r="AL253" s="16" t="s">
        <v>27</v>
      </c>
      <c r="AM253" s="16" t="s">
        <v>60</v>
      </c>
      <c r="AN253" s="179" t="s">
        <v>141</v>
      </c>
    </row>
    <row r="254" spans="1:54" s="15" customFormat="1" x14ac:dyDescent="0.2">
      <c r="B254" s="161"/>
      <c r="D254" s="148" t="s">
        <v>148</v>
      </c>
      <c r="E254" s="162" t="s">
        <v>1</v>
      </c>
      <c r="F254" s="163" t="s">
        <v>158</v>
      </c>
      <c r="H254" s="164">
        <v>853.31600000000003</v>
      </c>
      <c r="AI254" s="162" t="s">
        <v>148</v>
      </c>
      <c r="AJ254" s="162" t="s">
        <v>73</v>
      </c>
      <c r="AK254" s="15" t="s">
        <v>146</v>
      </c>
      <c r="AL254" s="15" t="s">
        <v>27</v>
      </c>
      <c r="AM254" s="15" t="s">
        <v>67</v>
      </c>
      <c r="AN254" s="162" t="s">
        <v>141</v>
      </c>
    </row>
    <row r="255" spans="1:54" s="2" customFormat="1" ht="33" customHeight="1" x14ac:dyDescent="0.2">
      <c r="A255" s="31"/>
      <c r="B255" s="133"/>
      <c r="C255" s="134" t="s">
        <v>237</v>
      </c>
      <c r="D255" s="134" t="s">
        <v>143</v>
      </c>
      <c r="E255" s="135" t="s">
        <v>238</v>
      </c>
      <c r="F255" s="136" t="s">
        <v>239</v>
      </c>
      <c r="G255" s="137" t="s">
        <v>145</v>
      </c>
      <c r="H255" s="138">
        <v>38.024999999999999</v>
      </c>
      <c r="I255" s="139"/>
      <c r="J255" s="139"/>
      <c r="K255" s="140"/>
      <c r="L255" s="31"/>
      <c r="M255" s="31"/>
      <c r="N255" s="31"/>
      <c r="O255" s="31"/>
      <c r="P255" s="31"/>
      <c r="Q255" s="31"/>
      <c r="R255" s="31"/>
      <c r="S255" s="31"/>
      <c r="T255" s="31"/>
      <c r="AG255" s="145" t="s">
        <v>146</v>
      </c>
      <c r="AI255" s="145" t="s">
        <v>143</v>
      </c>
      <c r="AJ255" s="145" t="s">
        <v>73</v>
      </c>
      <c r="AN255" s="18" t="s">
        <v>141</v>
      </c>
      <c r="AT255" s="146" t="e">
        <f>IF(#REF!="základná",J255,0)</f>
        <v>#REF!</v>
      </c>
      <c r="AU255" s="146" t="e">
        <f>IF(#REF!="znížená",J255,0)</f>
        <v>#REF!</v>
      </c>
      <c r="AV255" s="146" t="e">
        <f>IF(#REF!="zákl. prenesená",J255,0)</f>
        <v>#REF!</v>
      </c>
      <c r="AW255" s="146" t="e">
        <f>IF(#REF!="zníž. prenesená",J255,0)</f>
        <v>#REF!</v>
      </c>
      <c r="AX255" s="146" t="e">
        <f>IF(#REF!="nulová",J255,0)</f>
        <v>#REF!</v>
      </c>
      <c r="AY255" s="18" t="s">
        <v>73</v>
      </c>
      <c r="AZ255" s="146">
        <f>ROUND(I255*H255,2)</f>
        <v>0</v>
      </c>
      <c r="BA255" s="18" t="s">
        <v>146</v>
      </c>
      <c r="BB255" s="145" t="s">
        <v>240</v>
      </c>
    </row>
    <row r="256" spans="1:54" s="13" customFormat="1" x14ac:dyDescent="0.2">
      <c r="B256" s="147"/>
      <c r="D256" s="148" t="s">
        <v>148</v>
      </c>
      <c r="E256" s="149" t="s">
        <v>1</v>
      </c>
      <c r="F256" s="150" t="s">
        <v>241</v>
      </c>
      <c r="H256" s="149" t="s">
        <v>1</v>
      </c>
      <c r="AI256" s="149" t="s">
        <v>148</v>
      </c>
      <c r="AJ256" s="149" t="s">
        <v>73</v>
      </c>
      <c r="AK256" s="13" t="s">
        <v>67</v>
      </c>
      <c r="AL256" s="13" t="s">
        <v>27</v>
      </c>
      <c r="AM256" s="13" t="s">
        <v>60</v>
      </c>
      <c r="AN256" s="149" t="s">
        <v>141</v>
      </c>
    </row>
    <row r="257" spans="1:54" s="13" customFormat="1" x14ac:dyDescent="0.2">
      <c r="B257" s="147"/>
      <c r="D257" s="148" t="s">
        <v>148</v>
      </c>
      <c r="E257" s="149" t="s">
        <v>1</v>
      </c>
      <c r="F257" s="150" t="s">
        <v>242</v>
      </c>
      <c r="H257" s="149" t="s">
        <v>1</v>
      </c>
      <c r="AI257" s="149" t="s">
        <v>148</v>
      </c>
      <c r="AJ257" s="149" t="s">
        <v>73</v>
      </c>
      <c r="AK257" s="13" t="s">
        <v>67</v>
      </c>
      <c r="AL257" s="13" t="s">
        <v>27</v>
      </c>
      <c r="AM257" s="13" t="s">
        <v>60</v>
      </c>
      <c r="AN257" s="149" t="s">
        <v>141</v>
      </c>
    </row>
    <row r="258" spans="1:54" s="13" customFormat="1" x14ac:dyDescent="0.2">
      <c r="B258" s="147"/>
      <c r="D258" s="148" t="s">
        <v>148</v>
      </c>
      <c r="E258" s="149" t="s">
        <v>1</v>
      </c>
      <c r="F258" s="150" t="s">
        <v>243</v>
      </c>
      <c r="H258" s="149" t="s">
        <v>1</v>
      </c>
      <c r="AI258" s="149" t="s">
        <v>148</v>
      </c>
      <c r="AJ258" s="149" t="s">
        <v>73</v>
      </c>
      <c r="AK258" s="13" t="s">
        <v>67</v>
      </c>
      <c r="AL258" s="13" t="s">
        <v>27</v>
      </c>
      <c r="AM258" s="13" t="s">
        <v>60</v>
      </c>
      <c r="AN258" s="149" t="s">
        <v>141</v>
      </c>
    </row>
    <row r="259" spans="1:54" s="14" customFormat="1" x14ac:dyDescent="0.2">
      <c r="B259" s="154"/>
      <c r="D259" s="148" t="s">
        <v>148</v>
      </c>
      <c r="E259" s="155" t="s">
        <v>1</v>
      </c>
      <c r="F259" s="156" t="s">
        <v>244</v>
      </c>
      <c r="H259" s="157">
        <v>38.024999999999999</v>
      </c>
      <c r="AI259" s="155" t="s">
        <v>148</v>
      </c>
      <c r="AJ259" s="155" t="s">
        <v>73</v>
      </c>
      <c r="AK259" s="14" t="s">
        <v>73</v>
      </c>
      <c r="AL259" s="14" t="s">
        <v>27</v>
      </c>
      <c r="AM259" s="14" t="s">
        <v>60</v>
      </c>
      <c r="AN259" s="155" t="s">
        <v>141</v>
      </c>
    </row>
    <row r="260" spans="1:54" s="15" customFormat="1" x14ac:dyDescent="0.2">
      <c r="B260" s="161"/>
      <c r="D260" s="148" t="s">
        <v>148</v>
      </c>
      <c r="E260" s="162" t="s">
        <v>1</v>
      </c>
      <c r="F260" s="163" t="s">
        <v>158</v>
      </c>
      <c r="H260" s="164">
        <v>38.024999999999999</v>
      </c>
      <c r="AI260" s="162" t="s">
        <v>148</v>
      </c>
      <c r="AJ260" s="162" t="s">
        <v>73</v>
      </c>
      <c r="AK260" s="15" t="s">
        <v>146</v>
      </c>
      <c r="AL260" s="15" t="s">
        <v>27</v>
      </c>
      <c r="AM260" s="15" t="s">
        <v>67</v>
      </c>
      <c r="AN260" s="162" t="s">
        <v>141</v>
      </c>
    </row>
    <row r="261" spans="1:54" s="2" customFormat="1" ht="33" customHeight="1" x14ac:dyDescent="0.2">
      <c r="A261" s="31"/>
      <c r="B261" s="133"/>
      <c r="C261" s="134" t="s">
        <v>162</v>
      </c>
      <c r="D261" s="134" t="s">
        <v>143</v>
      </c>
      <c r="E261" s="135" t="s">
        <v>245</v>
      </c>
      <c r="F261" s="136" t="s">
        <v>3293</v>
      </c>
      <c r="G261" s="137" t="s">
        <v>145</v>
      </c>
      <c r="H261" s="138">
        <v>38.024999999999999</v>
      </c>
      <c r="I261" s="139"/>
      <c r="J261" s="139"/>
      <c r="K261" s="140"/>
      <c r="L261" s="31"/>
      <c r="M261" s="31"/>
      <c r="N261" s="31"/>
      <c r="O261" s="31"/>
      <c r="P261" s="31"/>
      <c r="Q261" s="31"/>
      <c r="R261" s="31"/>
      <c r="S261" s="31"/>
      <c r="T261" s="31"/>
      <c r="AG261" s="145" t="s">
        <v>146</v>
      </c>
      <c r="AI261" s="145" t="s">
        <v>143</v>
      </c>
      <c r="AJ261" s="145" t="s">
        <v>73</v>
      </c>
      <c r="AN261" s="18" t="s">
        <v>141</v>
      </c>
      <c r="AT261" s="146" t="e">
        <f>IF(#REF!="základná",J261,0)</f>
        <v>#REF!</v>
      </c>
      <c r="AU261" s="146" t="e">
        <f>IF(#REF!="znížená",J261,0)</f>
        <v>#REF!</v>
      </c>
      <c r="AV261" s="146" t="e">
        <f>IF(#REF!="zákl. prenesená",J261,0)</f>
        <v>#REF!</v>
      </c>
      <c r="AW261" s="146" t="e">
        <f>IF(#REF!="zníž. prenesená",J261,0)</f>
        <v>#REF!</v>
      </c>
      <c r="AX261" s="146" t="e">
        <f>IF(#REF!="nulová",J261,0)</f>
        <v>#REF!</v>
      </c>
      <c r="AY261" s="18" t="s">
        <v>73</v>
      </c>
      <c r="AZ261" s="146">
        <f>ROUND(I261*H261,2)</f>
        <v>0</v>
      </c>
      <c r="BA261" s="18" t="s">
        <v>146</v>
      </c>
      <c r="BB261" s="145" t="s">
        <v>246</v>
      </c>
    </row>
    <row r="262" spans="1:54" s="13" customFormat="1" x14ac:dyDescent="0.2">
      <c r="B262" s="147"/>
      <c r="D262" s="148" t="s">
        <v>148</v>
      </c>
      <c r="E262" s="149" t="s">
        <v>1</v>
      </c>
      <c r="F262" s="150" t="s">
        <v>247</v>
      </c>
      <c r="H262" s="149" t="s">
        <v>1</v>
      </c>
      <c r="AI262" s="149" t="s">
        <v>148</v>
      </c>
      <c r="AJ262" s="149" t="s">
        <v>73</v>
      </c>
      <c r="AK262" s="13" t="s">
        <v>67</v>
      </c>
      <c r="AL262" s="13" t="s">
        <v>27</v>
      </c>
      <c r="AM262" s="13" t="s">
        <v>60</v>
      </c>
      <c r="AN262" s="149" t="s">
        <v>141</v>
      </c>
    </row>
    <row r="263" spans="1:54" s="13" customFormat="1" x14ac:dyDescent="0.2">
      <c r="B263" s="147"/>
      <c r="D263" s="148" t="s">
        <v>148</v>
      </c>
      <c r="E263" s="149" t="s">
        <v>1</v>
      </c>
      <c r="F263" s="150" t="s">
        <v>243</v>
      </c>
      <c r="H263" s="149" t="s">
        <v>1</v>
      </c>
      <c r="AI263" s="149" t="s">
        <v>148</v>
      </c>
      <c r="AJ263" s="149" t="s">
        <v>73</v>
      </c>
      <c r="AK263" s="13" t="s">
        <v>67</v>
      </c>
      <c r="AL263" s="13" t="s">
        <v>27</v>
      </c>
      <c r="AM263" s="13" t="s">
        <v>60</v>
      </c>
      <c r="AN263" s="149" t="s">
        <v>141</v>
      </c>
    </row>
    <row r="264" spans="1:54" s="14" customFormat="1" x14ac:dyDescent="0.2">
      <c r="B264" s="154"/>
      <c r="D264" s="148" t="s">
        <v>148</v>
      </c>
      <c r="E264" s="155" t="s">
        <v>1</v>
      </c>
      <c r="F264" s="156" t="s">
        <v>244</v>
      </c>
      <c r="H264" s="157">
        <v>38.024999999999999</v>
      </c>
      <c r="AI264" s="155" t="s">
        <v>148</v>
      </c>
      <c r="AJ264" s="155" t="s">
        <v>73</v>
      </c>
      <c r="AK264" s="14" t="s">
        <v>73</v>
      </c>
      <c r="AL264" s="14" t="s">
        <v>27</v>
      </c>
      <c r="AM264" s="14" t="s">
        <v>60</v>
      </c>
      <c r="AN264" s="155" t="s">
        <v>141</v>
      </c>
    </row>
    <row r="265" spans="1:54" s="15" customFormat="1" x14ac:dyDescent="0.2">
      <c r="B265" s="161"/>
      <c r="D265" s="148" t="s">
        <v>148</v>
      </c>
      <c r="E265" s="162" t="s">
        <v>1</v>
      </c>
      <c r="F265" s="163" t="s">
        <v>158</v>
      </c>
      <c r="H265" s="164">
        <v>38.024999999999999</v>
      </c>
      <c r="AI265" s="162" t="s">
        <v>148</v>
      </c>
      <c r="AJ265" s="162" t="s">
        <v>73</v>
      </c>
      <c r="AK265" s="15" t="s">
        <v>146</v>
      </c>
      <c r="AL265" s="15" t="s">
        <v>27</v>
      </c>
      <c r="AM265" s="15" t="s">
        <v>67</v>
      </c>
      <c r="AN265" s="162" t="s">
        <v>141</v>
      </c>
    </row>
    <row r="266" spans="1:54" s="2" customFormat="1" ht="33" customHeight="1" x14ac:dyDescent="0.2">
      <c r="A266" s="31"/>
      <c r="B266" s="133"/>
      <c r="C266" s="134" t="s">
        <v>248</v>
      </c>
      <c r="D266" s="134" t="s">
        <v>143</v>
      </c>
      <c r="E266" s="135" t="s">
        <v>249</v>
      </c>
      <c r="F266" s="136" t="s">
        <v>3294</v>
      </c>
      <c r="G266" s="137" t="s">
        <v>145</v>
      </c>
      <c r="H266" s="138">
        <v>38.024999999999999</v>
      </c>
      <c r="I266" s="139"/>
      <c r="J266" s="139"/>
      <c r="K266" s="140"/>
      <c r="L266" s="31"/>
      <c r="M266" s="31"/>
      <c r="N266" s="31"/>
      <c r="O266" s="31"/>
      <c r="P266" s="31"/>
      <c r="Q266" s="31"/>
      <c r="R266" s="31"/>
      <c r="S266" s="31"/>
      <c r="T266" s="31"/>
      <c r="AG266" s="145" t="s">
        <v>146</v>
      </c>
      <c r="AI266" s="145" t="s">
        <v>143</v>
      </c>
      <c r="AJ266" s="145" t="s">
        <v>73</v>
      </c>
      <c r="AN266" s="18" t="s">
        <v>141</v>
      </c>
      <c r="AT266" s="146" t="e">
        <f>IF(#REF!="základná",J266,0)</f>
        <v>#REF!</v>
      </c>
      <c r="AU266" s="146" t="e">
        <f>IF(#REF!="znížená",J266,0)</f>
        <v>#REF!</v>
      </c>
      <c r="AV266" s="146" t="e">
        <f>IF(#REF!="zákl. prenesená",J266,0)</f>
        <v>#REF!</v>
      </c>
      <c r="AW266" s="146" t="e">
        <f>IF(#REF!="zníž. prenesená",J266,0)</f>
        <v>#REF!</v>
      </c>
      <c r="AX266" s="146" t="e">
        <f>IF(#REF!="nulová",J266,0)</f>
        <v>#REF!</v>
      </c>
      <c r="AY266" s="18" t="s">
        <v>73</v>
      </c>
      <c r="AZ266" s="146">
        <f>ROUND(I266*H266,2)</f>
        <v>0</v>
      </c>
      <c r="BA266" s="18" t="s">
        <v>146</v>
      </c>
      <c r="BB266" s="145" t="s">
        <v>250</v>
      </c>
    </row>
    <row r="267" spans="1:54" s="13" customFormat="1" x14ac:dyDescent="0.2">
      <c r="B267" s="147"/>
      <c r="D267" s="148" t="s">
        <v>148</v>
      </c>
      <c r="E267" s="149" t="s">
        <v>1</v>
      </c>
      <c r="F267" s="150" t="s">
        <v>251</v>
      </c>
      <c r="H267" s="149" t="s">
        <v>1</v>
      </c>
      <c r="AI267" s="149" t="s">
        <v>148</v>
      </c>
      <c r="AJ267" s="149" t="s">
        <v>73</v>
      </c>
      <c r="AK267" s="13" t="s">
        <v>67</v>
      </c>
      <c r="AL267" s="13" t="s">
        <v>27</v>
      </c>
      <c r="AM267" s="13" t="s">
        <v>60</v>
      </c>
      <c r="AN267" s="149" t="s">
        <v>141</v>
      </c>
    </row>
    <row r="268" spans="1:54" s="13" customFormat="1" x14ac:dyDescent="0.2">
      <c r="B268" s="147"/>
      <c r="D268" s="148" t="s">
        <v>148</v>
      </c>
      <c r="E268" s="149" t="s">
        <v>1</v>
      </c>
      <c r="F268" s="150" t="s">
        <v>243</v>
      </c>
      <c r="H268" s="149" t="s">
        <v>1</v>
      </c>
      <c r="AI268" s="149" t="s">
        <v>148</v>
      </c>
      <c r="AJ268" s="149" t="s">
        <v>73</v>
      </c>
      <c r="AK268" s="13" t="s">
        <v>67</v>
      </c>
      <c r="AL268" s="13" t="s">
        <v>27</v>
      </c>
      <c r="AM268" s="13" t="s">
        <v>60</v>
      </c>
      <c r="AN268" s="149" t="s">
        <v>141</v>
      </c>
    </row>
    <row r="269" spans="1:54" s="14" customFormat="1" x14ac:dyDescent="0.2">
      <c r="B269" s="154"/>
      <c r="D269" s="148" t="s">
        <v>148</v>
      </c>
      <c r="E269" s="155" t="s">
        <v>1</v>
      </c>
      <c r="F269" s="156" t="s">
        <v>244</v>
      </c>
      <c r="H269" s="157">
        <v>38.024999999999999</v>
      </c>
      <c r="AI269" s="155" t="s">
        <v>148</v>
      </c>
      <c r="AJ269" s="155" t="s">
        <v>73</v>
      </c>
      <c r="AK269" s="14" t="s">
        <v>73</v>
      </c>
      <c r="AL269" s="14" t="s">
        <v>27</v>
      </c>
      <c r="AM269" s="14" t="s">
        <v>60</v>
      </c>
      <c r="AN269" s="155" t="s">
        <v>141</v>
      </c>
    </row>
    <row r="270" spans="1:54" s="15" customFormat="1" x14ac:dyDescent="0.2">
      <c r="B270" s="161"/>
      <c r="D270" s="148" t="s">
        <v>148</v>
      </c>
      <c r="E270" s="162" t="s">
        <v>1</v>
      </c>
      <c r="F270" s="163" t="s">
        <v>158</v>
      </c>
      <c r="H270" s="164">
        <v>38.024999999999999</v>
      </c>
      <c r="AI270" s="162" t="s">
        <v>148</v>
      </c>
      <c r="AJ270" s="162" t="s">
        <v>73</v>
      </c>
      <c r="AK270" s="15" t="s">
        <v>146</v>
      </c>
      <c r="AL270" s="15" t="s">
        <v>27</v>
      </c>
      <c r="AM270" s="15" t="s">
        <v>67</v>
      </c>
      <c r="AN270" s="162" t="s">
        <v>141</v>
      </c>
    </row>
    <row r="271" spans="1:54" s="2" customFormat="1" ht="33" customHeight="1" x14ac:dyDescent="0.2">
      <c r="A271" s="31"/>
      <c r="B271" s="133"/>
      <c r="C271" s="134" t="s">
        <v>252</v>
      </c>
      <c r="D271" s="134" t="s">
        <v>143</v>
      </c>
      <c r="E271" s="135" t="s">
        <v>253</v>
      </c>
      <c r="F271" s="136" t="s">
        <v>3295</v>
      </c>
      <c r="G271" s="137" t="s">
        <v>145</v>
      </c>
      <c r="H271" s="138">
        <v>38.024999999999999</v>
      </c>
      <c r="I271" s="139"/>
      <c r="J271" s="139"/>
      <c r="K271" s="140"/>
      <c r="L271" s="31"/>
      <c r="M271" s="31"/>
      <c r="N271" s="31"/>
      <c r="O271" s="31"/>
      <c r="P271" s="31"/>
      <c r="Q271" s="31"/>
      <c r="R271" s="31"/>
      <c r="S271" s="31"/>
      <c r="T271" s="31"/>
      <c r="AG271" s="145" t="s">
        <v>146</v>
      </c>
      <c r="AI271" s="145" t="s">
        <v>143</v>
      </c>
      <c r="AJ271" s="145" t="s">
        <v>73</v>
      </c>
      <c r="AN271" s="18" t="s">
        <v>141</v>
      </c>
      <c r="AT271" s="146" t="e">
        <f>IF(#REF!="základná",J271,0)</f>
        <v>#REF!</v>
      </c>
      <c r="AU271" s="146" t="e">
        <f>IF(#REF!="znížená",J271,0)</f>
        <v>#REF!</v>
      </c>
      <c r="AV271" s="146" t="e">
        <f>IF(#REF!="zákl. prenesená",J271,0)</f>
        <v>#REF!</v>
      </c>
      <c r="AW271" s="146" t="e">
        <f>IF(#REF!="zníž. prenesená",J271,0)</f>
        <v>#REF!</v>
      </c>
      <c r="AX271" s="146" t="e">
        <f>IF(#REF!="nulová",J271,0)</f>
        <v>#REF!</v>
      </c>
      <c r="AY271" s="18" t="s">
        <v>73</v>
      </c>
      <c r="AZ271" s="146">
        <f>ROUND(I271*H271,2)</f>
        <v>0</v>
      </c>
      <c r="BA271" s="18" t="s">
        <v>146</v>
      </c>
      <c r="BB271" s="145" t="s">
        <v>254</v>
      </c>
    </row>
    <row r="272" spans="1:54" s="13" customFormat="1" x14ac:dyDescent="0.2">
      <c r="B272" s="147"/>
      <c r="D272" s="148" t="s">
        <v>148</v>
      </c>
      <c r="E272" s="149" t="s">
        <v>1</v>
      </c>
      <c r="F272" s="150" t="s">
        <v>255</v>
      </c>
      <c r="H272" s="149" t="s">
        <v>1</v>
      </c>
      <c r="AI272" s="149" t="s">
        <v>148</v>
      </c>
      <c r="AJ272" s="149" t="s">
        <v>73</v>
      </c>
      <c r="AK272" s="13" t="s">
        <v>67</v>
      </c>
      <c r="AL272" s="13" t="s">
        <v>27</v>
      </c>
      <c r="AM272" s="13" t="s">
        <v>60</v>
      </c>
      <c r="AN272" s="149" t="s">
        <v>141</v>
      </c>
    </row>
    <row r="273" spans="1:54" s="13" customFormat="1" x14ac:dyDescent="0.2">
      <c r="B273" s="147"/>
      <c r="D273" s="148" t="s">
        <v>148</v>
      </c>
      <c r="E273" s="149" t="s">
        <v>1</v>
      </c>
      <c r="F273" s="150" t="s">
        <v>243</v>
      </c>
      <c r="H273" s="149" t="s">
        <v>1</v>
      </c>
      <c r="AI273" s="149" t="s">
        <v>148</v>
      </c>
      <c r="AJ273" s="149" t="s">
        <v>73</v>
      </c>
      <c r="AK273" s="13" t="s">
        <v>67</v>
      </c>
      <c r="AL273" s="13" t="s">
        <v>27</v>
      </c>
      <c r="AM273" s="13" t="s">
        <v>60</v>
      </c>
      <c r="AN273" s="149" t="s">
        <v>141</v>
      </c>
    </row>
    <row r="274" spans="1:54" s="14" customFormat="1" x14ac:dyDescent="0.2">
      <c r="B274" s="154"/>
      <c r="D274" s="148" t="s">
        <v>148</v>
      </c>
      <c r="E274" s="155" t="s">
        <v>1</v>
      </c>
      <c r="F274" s="156" t="s">
        <v>244</v>
      </c>
      <c r="H274" s="157">
        <v>38.024999999999999</v>
      </c>
      <c r="AI274" s="155" t="s">
        <v>148</v>
      </c>
      <c r="AJ274" s="155" t="s">
        <v>73</v>
      </c>
      <c r="AK274" s="14" t="s">
        <v>73</v>
      </c>
      <c r="AL274" s="14" t="s">
        <v>27</v>
      </c>
      <c r="AM274" s="14" t="s">
        <v>60</v>
      </c>
      <c r="AN274" s="155" t="s">
        <v>141</v>
      </c>
    </row>
    <row r="275" spans="1:54" s="15" customFormat="1" x14ac:dyDescent="0.2">
      <c r="B275" s="161"/>
      <c r="D275" s="148" t="s">
        <v>148</v>
      </c>
      <c r="E275" s="162" t="s">
        <v>1</v>
      </c>
      <c r="F275" s="163" t="s">
        <v>158</v>
      </c>
      <c r="H275" s="164">
        <v>38.024999999999999</v>
      </c>
      <c r="AI275" s="162" t="s">
        <v>148</v>
      </c>
      <c r="AJ275" s="162" t="s">
        <v>73</v>
      </c>
      <c r="AK275" s="15" t="s">
        <v>146</v>
      </c>
      <c r="AL275" s="15" t="s">
        <v>27</v>
      </c>
      <c r="AM275" s="15" t="s">
        <v>67</v>
      </c>
      <c r="AN275" s="162" t="s">
        <v>141</v>
      </c>
    </row>
    <row r="276" spans="1:54" s="2" customFormat="1" ht="21.75" customHeight="1" x14ac:dyDescent="0.2">
      <c r="A276" s="31"/>
      <c r="B276" s="133"/>
      <c r="C276" s="134" t="s">
        <v>256</v>
      </c>
      <c r="D276" s="134" t="s">
        <v>143</v>
      </c>
      <c r="E276" s="135" t="s">
        <v>257</v>
      </c>
      <c r="F276" s="136" t="s">
        <v>258</v>
      </c>
      <c r="G276" s="137" t="s">
        <v>145</v>
      </c>
      <c r="H276" s="138">
        <v>1291.393</v>
      </c>
      <c r="I276" s="139"/>
      <c r="J276" s="139"/>
      <c r="K276" s="140"/>
      <c r="L276" s="31"/>
      <c r="M276" s="31"/>
      <c r="N276" s="31"/>
      <c r="O276" s="31"/>
      <c r="P276" s="31"/>
      <c r="Q276" s="31"/>
      <c r="R276" s="31"/>
      <c r="S276" s="31"/>
      <c r="T276" s="31"/>
      <c r="AG276" s="145" t="s">
        <v>146</v>
      </c>
      <c r="AI276" s="145" t="s">
        <v>143</v>
      </c>
      <c r="AJ276" s="145" t="s">
        <v>73</v>
      </c>
      <c r="AN276" s="18" t="s">
        <v>141</v>
      </c>
      <c r="AT276" s="146" t="e">
        <f>IF(#REF!="základná",J276,0)</f>
        <v>#REF!</v>
      </c>
      <c r="AU276" s="146" t="e">
        <f>IF(#REF!="znížená",J276,0)</f>
        <v>#REF!</v>
      </c>
      <c r="AV276" s="146" t="e">
        <f>IF(#REF!="zákl. prenesená",J276,0)</f>
        <v>#REF!</v>
      </c>
      <c r="AW276" s="146" t="e">
        <f>IF(#REF!="zníž. prenesená",J276,0)</f>
        <v>#REF!</v>
      </c>
      <c r="AX276" s="146" t="e">
        <f>IF(#REF!="nulová",J276,0)</f>
        <v>#REF!</v>
      </c>
      <c r="AY276" s="18" t="s">
        <v>73</v>
      </c>
      <c r="AZ276" s="146">
        <f>ROUND(I276*H276,2)</f>
        <v>0</v>
      </c>
      <c r="BA276" s="18" t="s">
        <v>146</v>
      </c>
      <c r="BB276" s="145" t="s">
        <v>259</v>
      </c>
    </row>
    <row r="277" spans="1:54" s="13" customFormat="1" x14ac:dyDescent="0.2">
      <c r="B277" s="147"/>
      <c r="D277" s="148" t="s">
        <v>148</v>
      </c>
      <c r="E277" s="149" t="s">
        <v>1</v>
      </c>
      <c r="F277" s="150" t="s">
        <v>260</v>
      </c>
      <c r="H277" s="149" t="s">
        <v>1</v>
      </c>
      <c r="AI277" s="149" t="s">
        <v>148</v>
      </c>
      <c r="AJ277" s="149" t="s">
        <v>73</v>
      </c>
      <c r="AK277" s="13" t="s">
        <v>67</v>
      </c>
      <c r="AL277" s="13" t="s">
        <v>27</v>
      </c>
      <c r="AM277" s="13" t="s">
        <v>60</v>
      </c>
      <c r="AN277" s="149" t="s">
        <v>141</v>
      </c>
    </row>
    <row r="278" spans="1:54" s="13" customFormat="1" x14ac:dyDescent="0.2">
      <c r="B278" s="147"/>
      <c r="D278" s="148" t="s">
        <v>148</v>
      </c>
      <c r="E278" s="149" t="s">
        <v>1</v>
      </c>
      <c r="F278" s="150" t="s">
        <v>261</v>
      </c>
      <c r="H278" s="149" t="s">
        <v>1</v>
      </c>
      <c r="AI278" s="149" t="s">
        <v>148</v>
      </c>
      <c r="AJ278" s="149" t="s">
        <v>73</v>
      </c>
      <c r="AK278" s="13" t="s">
        <v>67</v>
      </c>
      <c r="AL278" s="13" t="s">
        <v>27</v>
      </c>
      <c r="AM278" s="13" t="s">
        <v>60</v>
      </c>
      <c r="AN278" s="149" t="s">
        <v>141</v>
      </c>
    </row>
    <row r="279" spans="1:54" s="13" customFormat="1" x14ac:dyDescent="0.2">
      <c r="B279" s="147"/>
      <c r="D279" s="148" t="s">
        <v>148</v>
      </c>
      <c r="E279" s="149" t="s">
        <v>1</v>
      </c>
      <c r="F279" s="150" t="s">
        <v>262</v>
      </c>
      <c r="H279" s="149" t="s">
        <v>1</v>
      </c>
      <c r="AI279" s="149" t="s">
        <v>148</v>
      </c>
      <c r="AJ279" s="149" t="s">
        <v>73</v>
      </c>
      <c r="AK279" s="13" t="s">
        <v>67</v>
      </c>
      <c r="AL279" s="13" t="s">
        <v>27</v>
      </c>
      <c r="AM279" s="13" t="s">
        <v>60</v>
      </c>
      <c r="AN279" s="149" t="s">
        <v>141</v>
      </c>
    </row>
    <row r="280" spans="1:54" s="14" customFormat="1" x14ac:dyDescent="0.2">
      <c r="B280" s="154"/>
      <c r="D280" s="148" t="s">
        <v>148</v>
      </c>
      <c r="E280" s="155" t="s">
        <v>1</v>
      </c>
      <c r="F280" s="156" t="s">
        <v>263</v>
      </c>
      <c r="H280" s="157">
        <v>732.99300000000005</v>
      </c>
      <c r="AI280" s="155" t="s">
        <v>148</v>
      </c>
      <c r="AJ280" s="155" t="s">
        <v>73</v>
      </c>
      <c r="AK280" s="14" t="s">
        <v>73</v>
      </c>
      <c r="AL280" s="14" t="s">
        <v>27</v>
      </c>
      <c r="AM280" s="14" t="s">
        <v>60</v>
      </c>
      <c r="AN280" s="155" t="s">
        <v>141</v>
      </c>
    </row>
    <row r="281" spans="1:54" s="14" customFormat="1" x14ac:dyDescent="0.2">
      <c r="B281" s="154"/>
      <c r="D281" s="148" t="s">
        <v>148</v>
      </c>
      <c r="E281" s="155" t="s">
        <v>1</v>
      </c>
      <c r="F281" s="156" t="s">
        <v>264</v>
      </c>
      <c r="H281" s="157">
        <v>8</v>
      </c>
      <c r="AI281" s="155" t="s">
        <v>148</v>
      </c>
      <c r="AJ281" s="155" t="s">
        <v>73</v>
      </c>
      <c r="AK281" s="14" t="s">
        <v>73</v>
      </c>
      <c r="AL281" s="14" t="s">
        <v>27</v>
      </c>
      <c r="AM281" s="14" t="s">
        <v>60</v>
      </c>
      <c r="AN281" s="155" t="s">
        <v>141</v>
      </c>
    </row>
    <row r="282" spans="1:54" s="14" customFormat="1" x14ac:dyDescent="0.2">
      <c r="B282" s="154"/>
      <c r="D282" s="148" t="s">
        <v>148</v>
      </c>
      <c r="E282" s="155" t="s">
        <v>1</v>
      </c>
      <c r="F282" s="156" t="s">
        <v>265</v>
      </c>
      <c r="H282" s="157">
        <v>-84.858999999999995</v>
      </c>
      <c r="AI282" s="155" t="s">
        <v>148</v>
      </c>
      <c r="AJ282" s="155" t="s">
        <v>73</v>
      </c>
      <c r="AK282" s="14" t="s">
        <v>73</v>
      </c>
      <c r="AL282" s="14" t="s">
        <v>27</v>
      </c>
      <c r="AM282" s="14" t="s">
        <v>60</v>
      </c>
      <c r="AN282" s="155" t="s">
        <v>141</v>
      </c>
    </row>
    <row r="283" spans="1:54" s="14" customFormat="1" x14ac:dyDescent="0.2">
      <c r="B283" s="154"/>
      <c r="D283" s="148" t="s">
        <v>148</v>
      </c>
      <c r="E283" s="155" t="s">
        <v>1</v>
      </c>
      <c r="F283" s="156" t="s">
        <v>266</v>
      </c>
      <c r="H283" s="157">
        <v>-189.22499999999999</v>
      </c>
      <c r="AI283" s="155" t="s">
        <v>148</v>
      </c>
      <c r="AJ283" s="155" t="s">
        <v>73</v>
      </c>
      <c r="AK283" s="14" t="s">
        <v>73</v>
      </c>
      <c r="AL283" s="14" t="s">
        <v>27</v>
      </c>
      <c r="AM283" s="14" t="s">
        <v>60</v>
      </c>
      <c r="AN283" s="155" t="s">
        <v>141</v>
      </c>
    </row>
    <row r="284" spans="1:54" s="14" customFormat="1" x14ac:dyDescent="0.2">
      <c r="B284" s="154"/>
      <c r="D284" s="148" t="s">
        <v>148</v>
      </c>
      <c r="E284" s="155" t="s">
        <v>1</v>
      </c>
      <c r="F284" s="156" t="s">
        <v>267</v>
      </c>
      <c r="H284" s="157">
        <v>-20.324999999999999</v>
      </c>
      <c r="AI284" s="155" t="s">
        <v>148</v>
      </c>
      <c r="AJ284" s="155" t="s">
        <v>73</v>
      </c>
      <c r="AK284" s="14" t="s">
        <v>73</v>
      </c>
      <c r="AL284" s="14" t="s">
        <v>27</v>
      </c>
      <c r="AM284" s="14" t="s">
        <v>60</v>
      </c>
      <c r="AN284" s="155" t="s">
        <v>141</v>
      </c>
    </row>
    <row r="285" spans="1:54" s="16" customFormat="1" x14ac:dyDescent="0.2">
      <c r="B285" s="178"/>
      <c r="D285" s="148" t="s">
        <v>148</v>
      </c>
      <c r="E285" s="179" t="s">
        <v>1</v>
      </c>
      <c r="F285" s="180" t="s">
        <v>224</v>
      </c>
      <c r="H285" s="181">
        <v>446.584</v>
      </c>
      <c r="AI285" s="179" t="s">
        <v>148</v>
      </c>
      <c r="AJ285" s="179" t="s">
        <v>73</v>
      </c>
      <c r="AK285" s="16" t="s">
        <v>85</v>
      </c>
      <c r="AL285" s="16" t="s">
        <v>27</v>
      </c>
      <c r="AM285" s="16" t="s">
        <v>60</v>
      </c>
      <c r="AN285" s="179" t="s">
        <v>141</v>
      </c>
    </row>
    <row r="286" spans="1:54" s="14" customFormat="1" x14ac:dyDescent="0.2">
      <c r="B286" s="154"/>
      <c r="D286" s="148" t="s">
        <v>148</v>
      </c>
      <c r="E286" s="155" t="s">
        <v>1</v>
      </c>
      <c r="F286" s="156" t="s">
        <v>268</v>
      </c>
      <c r="H286" s="157">
        <v>814.44299999999998</v>
      </c>
      <c r="AI286" s="155" t="s">
        <v>148</v>
      </c>
      <c r="AJ286" s="155" t="s">
        <v>73</v>
      </c>
      <c r="AK286" s="14" t="s">
        <v>73</v>
      </c>
      <c r="AL286" s="14" t="s">
        <v>27</v>
      </c>
      <c r="AM286" s="14" t="s">
        <v>60</v>
      </c>
      <c r="AN286" s="155" t="s">
        <v>141</v>
      </c>
    </row>
    <row r="287" spans="1:54" s="14" customFormat="1" x14ac:dyDescent="0.2">
      <c r="B287" s="154"/>
      <c r="D287" s="148" t="s">
        <v>148</v>
      </c>
      <c r="E287" s="155" t="s">
        <v>1</v>
      </c>
      <c r="F287" s="156" t="s">
        <v>269</v>
      </c>
      <c r="H287" s="157">
        <v>-126.075</v>
      </c>
      <c r="AI287" s="155" t="s">
        <v>148</v>
      </c>
      <c r="AJ287" s="155" t="s">
        <v>73</v>
      </c>
      <c r="AK287" s="14" t="s">
        <v>73</v>
      </c>
      <c r="AL287" s="14" t="s">
        <v>27</v>
      </c>
      <c r="AM287" s="14" t="s">
        <v>60</v>
      </c>
      <c r="AN287" s="155" t="s">
        <v>141</v>
      </c>
    </row>
    <row r="288" spans="1:54" s="14" customFormat="1" x14ac:dyDescent="0.2">
      <c r="B288" s="154"/>
      <c r="D288" s="148" t="s">
        <v>148</v>
      </c>
      <c r="E288" s="155" t="s">
        <v>1</v>
      </c>
      <c r="F288" s="156" t="s">
        <v>270</v>
      </c>
      <c r="H288" s="157">
        <v>-24.364999999999998</v>
      </c>
      <c r="AI288" s="155" t="s">
        <v>148</v>
      </c>
      <c r="AJ288" s="155" t="s">
        <v>73</v>
      </c>
      <c r="AK288" s="14" t="s">
        <v>73</v>
      </c>
      <c r="AL288" s="14" t="s">
        <v>27</v>
      </c>
      <c r="AM288" s="14" t="s">
        <v>60</v>
      </c>
      <c r="AN288" s="155" t="s">
        <v>141</v>
      </c>
    </row>
    <row r="289" spans="1:54" s="14" customFormat="1" x14ac:dyDescent="0.2">
      <c r="B289" s="154"/>
      <c r="D289" s="148" t="s">
        <v>148</v>
      </c>
      <c r="E289" s="155" t="s">
        <v>1</v>
      </c>
      <c r="F289" s="156" t="s">
        <v>271</v>
      </c>
      <c r="H289" s="157">
        <v>-210.79499999999999</v>
      </c>
      <c r="AI289" s="155" t="s">
        <v>148</v>
      </c>
      <c r="AJ289" s="155" t="s">
        <v>73</v>
      </c>
      <c r="AK289" s="14" t="s">
        <v>73</v>
      </c>
      <c r="AL289" s="14" t="s">
        <v>27</v>
      </c>
      <c r="AM289" s="14" t="s">
        <v>60</v>
      </c>
      <c r="AN289" s="155" t="s">
        <v>141</v>
      </c>
    </row>
    <row r="290" spans="1:54" s="16" customFormat="1" x14ac:dyDescent="0.2">
      <c r="B290" s="178"/>
      <c r="D290" s="148" t="s">
        <v>148</v>
      </c>
      <c r="E290" s="179" t="s">
        <v>1</v>
      </c>
      <c r="F290" s="180" t="s">
        <v>224</v>
      </c>
      <c r="H290" s="181">
        <v>453.20800000000003</v>
      </c>
      <c r="AI290" s="179" t="s">
        <v>148</v>
      </c>
      <c r="AJ290" s="179" t="s">
        <v>73</v>
      </c>
      <c r="AK290" s="16" t="s">
        <v>85</v>
      </c>
      <c r="AL290" s="16" t="s">
        <v>27</v>
      </c>
      <c r="AM290" s="16" t="s">
        <v>60</v>
      </c>
      <c r="AN290" s="179" t="s">
        <v>141</v>
      </c>
    </row>
    <row r="291" spans="1:54" s="14" customFormat="1" x14ac:dyDescent="0.2">
      <c r="B291" s="154"/>
      <c r="D291" s="148" t="s">
        <v>148</v>
      </c>
      <c r="E291" s="155" t="s">
        <v>1</v>
      </c>
      <c r="F291" s="156" t="s">
        <v>272</v>
      </c>
      <c r="H291" s="157">
        <v>146.72999999999999</v>
      </c>
      <c r="AI291" s="155" t="s">
        <v>148</v>
      </c>
      <c r="AJ291" s="155" t="s">
        <v>73</v>
      </c>
      <c r="AK291" s="14" t="s">
        <v>73</v>
      </c>
      <c r="AL291" s="14" t="s">
        <v>27</v>
      </c>
      <c r="AM291" s="14" t="s">
        <v>60</v>
      </c>
      <c r="AN291" s="155" t="s">
        <v>141</v>
      </c>
    </row>
    <row r="292" spans="1:54" s="14" customFormat="1" x14ac:dyDescent="0.2">
      <c r="B292" s="154"/>
      <c r="D292" s="148" t="s">
        <v>148</v>
      </c>
      <c r="E292" s="155" t="s">
        <v>1</v>
      </c>
      <c r="F292" s="156" t="s">
        <v>273</v>
      </c>
      <c r="H292" s="157">
        <v>-7.38</v>
      </c>
      <c r="AI292" s="155" t="s">
        <v>148</v>
      </c>
      <c r="AJ292" s="155" t="s">
        <v>73</v>
      </c>
      <c r="AK292" s="14" t="s">
        <v>73</v>
      </c>
      <c r="AL292" s="14" t="s">
        <v>27</v>
      </c>
      <c r="AM292" s="14" t="s">
        <v>60</v>
      </c>
      <c r="AN292" s="155" t="s">
        <v>141</v>
      </c>
    </row>
    <row r="293" spans="1:54" s="14" customFormat="1" x14ac:dyDescent="0.2">
      <c r="B293" s="154"/>
      <c r="D293" s="148" t="s">
        <v>148</v>
      </c>
      <c r="E293" s="155" t="s">
        <v>1</v>
      </c>
      <c r="F293" s="156" t="s">
        <v>274</v>
      </c>
      <c r="H293" s="157">
        <v>101.01</v>
      </c>
      <c r="AI293" s="155" t="s">
        <v>148</v>
      </c>
      <c r="AJ293" s="155" t="s">
        <v>73</v>
      </c>
      <c r="AK293" s="14" t="s">
        <v>73</v>
      </c>
      <c r="AL293" s="14" t="s">
        <v>27</v>
      </c>
      <c r="AM293" s="14" t="s">
        <v>60</v>
      </c>
      <c r="AN293" s="155" t="s">
        <v>141</v>
      </c>
    </row>
    <row r="294" spans="1:54" s="14" customFormat="1" x14ac:dyDescent="0.2">
      <c r="B294" s="154"/>
      <c r="D294" s="148" t="s">
        <v>148</v>
      </c>
      <c r="E294" s="155" t="s">
        <v>1</v>
      </c>
      <c r="F294" s="156" t="s">
        <v>275</v>
      </c>
      <c r="H294" s="157">
        <v>-41.488</v>
      </c>
      <c r="AI294" s="155" t="s">
        <v>148</v>
      </c>
      <c r="AJ294" s="155" t="s">
        <v>73</v>
      </c>
      <c r="AK294" s="14" t="s">
        <v>73</v>
      </c>
      <c r="AL294" s="14" t="s">
        <v>27</v>
      </c>
      <c r="AM294" s="14" t="s">
        <v>60</v>
      </c>
      <c r="AN294" s="155" t="s">
        <v>141</v>
      </c>
    </row>
    <row r="295" spans="1:54" s="14" customFormat="1" x14ac:dyDescent="0.2">
      <c r="B295" s="154"/>
      <c r="D295" s="148" t="s">
        <v>148</v>
      </c>
      <c r="E295" s="155" t="s">
        <v>1</v>
      </c>
      <c r="F295" s="156" t="s">
        <v>276</v>
      </c>
      <c r="H295" s="157">
        <v>-3.0150000000000001</v>
      </c>
      <c r="AI295" s="155" t="s">
        <v>148</v>
      </c>
      <c r="AJ295" s="155" t="s">
        <v>73</v>
      </c>
      <c r="AK295" s="14" t="s">
        <v>73</v>
      </c>
      <c r="AL295" s="14" t="s">
        <v>27</v>
      </c>
      <c r="AM295" s="14" t="s">
        <v>60</v>
      </c>
      <c r="AN295" s="155" t="s">
        <v>141</v>
      </c>
    </row>
    <row r="296" spans="1:54" s="16" customFormat="1" x14ac:dyDescent="0.2">
      <c r="B296" s="178"/>
      <c r="D296" s="148" t="s">
        <v>148</v>
      </c>
      <c r="E296" s="179" t="s">
        <v>1</v>
      </c>
      <c r="F296" s="180" t="s">
        <v>224</v>
      </c>
      <c r="H296" s="181">
        <v>195.857</v>
      </c>
      <c r="AI296" s="179" t="s">
        <v>148</v>
      </c>
      <c r="AJ296" s="179" t="s">
        <v>73</v>
      </c>
      <c r="AK296" s="16" t="s">
        <v>85</v>
      </c>
      <c r="AL296" s="16" t="s">
        <v>27</v>
      </c>
      <c r="AM296" s="16" t="s">
        <v>60</v>
      </c>
      <c r="AN296" s="179" t="s">
        <v>141</v>
      </c>
    </row>
    <row r="297" spans="1:54" s="14" customFormat="1" x14ac:dyDescent="0.2">
      <c r="B297" s="154"/>
      <c r="D297" s="148" t="s">
        <v>148</v>
      </c>
      <c r="E297" s="155" t="s">
        <v>1</v>
      </c>
      <c r="F297" s="156" t="s">
        <v>272</v>
      </c>
      <c r="H297" s="157">
        <v>146.72999999999999</v>
      </c>
      <c r="AI297" s="155" t="s">
        <v>148</v>
      </c>
      <c r="AJ297" s="155" t="s">
        <v>73</v>
      </c>
      <c r="AK297" s="14" t="s">
        <v>73</v>
      </c>
      <c r="AL297" s="14" t="s">
        <v>27</v>
      </c>
      <c r="AM297" s="14" t="s">
        <v>60</v>
      </c>
      <c r="AN297" s="155" t="s">
        <v>141</v>
      </c>
    </row>
    <row r="298" spans="1:54" s="14" customFormat="1" x14ac:dyDescent="0.2">
      <c r="B298" s="154"/>
      <c r="D298" s="148" t="s">
        <v>148</v>
      </c>
      <c r="E298" s="155" t="s">
        <v>1</v>
      </c>
      <c r="F298" s="156" t="s">
        <v>277</v>
      </c>
      <c r="H298" s="157">
        <v>-10.557</v>
      </c>
      <c r="AI298" s="155" t="s">
        <v>148</v>
      </c>
      <c r="AJ298" s="155" t="s">
        <v>73</v>
      </c>
      <c r="AK298" s="14" t="s">
        <v>73</v>
      </c>
      <c r="AL298" s="14" t="s">
        <v>27</v>
      </c>
      <c r="AM298" s="14" t="s">
        <v>60</v>
      </c>
      <c r="AN298" s="155" t="s">
        <v>141</v>
      </c>
    </row>
    <row r="299" spans="1:54" s="14" customFormat="1" x14ac:dyDescent="0.2">
      <c r="B299" s="154"/>
      <c r="D299" s="148" t="s">
        <v>148</v>
      </c>
      <c r="E299" s="155" t="s">
        <v>1</v>
      </c>
      <c r="F299" s="156" t="s">
        <v>278</v>
      </c>
      <c r="H299" s="157">
        <v>93.861000000000004</v>
      </c>
      <c r="AI299" s="155" t="s">
        <v>148</v>
      </c>
      <c r="AJ299" s="155" t="s">
        <v>73</v>
      </c>
      <c r="AK299" s="14" t="s">
        <v>73</v>
      </c>
      <c r="AL299" s="14" t="s">
        <v>27</v>
      </c>
      <c r="AM299" s="14" t="s">
        <v>60</v>
      </c>
      <c r="AN299" s="155" t="s">
        <v>141</v>
      </c>
    </row>
    <row r="300" spans="1:54" s="14" customFormat="1" x14ac:dyDescent="0.2">
      <c r="B300" s="154"/>
      <c r="D300" s="148" t="s">
        <v>148</v>
      </c>
      <c r="E300" s="155" t="s">
        <v>1</v>
      </c>
      <c r="F300" s="156" t="s">
        <v>279</v>
      </c>
      <c r="H300" s="157">
        <v>-34.29</v>
      </c>
      <c r="AI300" s="155" t="s">
        <v>148</v>
      </c>
      <c r="AJ300" s="155" t="s">
        <v>73</v>
      </c>
      <c r="AK300" s="14" t="s">
        <v>73</v>
      </c>
      <c r="AL300" s="14" t="s">
        <v>27</v>
      </c>
      <c r="AM300" s="14" t="s">
        <v>60</v>
      </c>
      <c r="AN300" s="155" t="s">
        <v>141</v>
      </c>
    </row>
    <row r="301" spans="1:54" s="16" customFormat="1" x14ac:dyDescent="0.2">
      <c r="B301" s="178"/>
      <c r="D301" s="148" t="s">
        <v>148</v>
      </c>
      <c r="E301" s="179" t="s">
        <v>1</v>
      </c>
      <c r="F301" s="180" t="s">
        <v>224</v>
      </c>
      <c r="H301" s="181">
        <v>195.744</v>
      </c>
      <c r="AI301" s="179" t="s">
        <v>148</v>
      </c>
      <c r="AJ301" s="179" t="s">
        <v>73</v>
      </c>
      <c r="AK301" s="16" t="s">
        <v>85</v>
      </c>
      <c r="AL301" s="16" t="s">
        <v>27</v>
      </c>
      <c r="AM301" s="16" t="s">
        <v>60</v>
      </c>
      <c r="AN301" s="179" t="s">
        <v>141</v>
      </c>
    </row>
    <row r="302" spans="1:54" s="15" customFormat="1" x14ac:dyDescent="0.2">
      <c r="B302" s="161"/>
      <c r="D302" s="148" t="s">
        <v>148</v>
      </c>
      <c r="E302" s="162" t="s">
        <v>1</v>
      </c>
      <c r="F302" s="163" t="s">
        <v>158</v>
      </c>
      <c r="H302" s="164">
        <v>1291.393</v>
      </c>
      <c r="AI302" s="162" t="s">
        <v>148</v>
      </c>
      <c r="AJ302" s="162" t="s">
        <v>73</v>
      </c>
      <c r="AK302" s="15" t="s">
        <v>146</v>
      </c>
      <c r="AL302" s="15" t="s">
        <v>27</v>
      </c>
      <c r="AM302" s="15" t="s">
        <v>67</v>
      </c>
      <c r="AN302" s="162" t="s">
        <v>141</v>
      </c>
    </row>
    <row r="303" spans="1:54" s="2" customFormat="1" ht="21.75" customHeight="1" x14ac:dyDescent="0.2">
      <c r="A303" s="31"/>
      <c r="B303" s="133"/>
      <c r="C303" s="134" t="s">
        <v>280</v>
      </c>
      <c r="D303" s="134" t="s">
        <v>143</v>
      </c>
      <c r="E303" s="135" t="s">
        <v>281</v>
      </c>
      <c r="F303" s="136" t="s">
        <v>282</v>
      </c>
      <c r="G303" s="137" t="s">
        <v>145</v>
      </c>
      <c r="H303" s="138">
        <v>71.605999999999995</v>
      </c>
      <c r="I303" s="139"/>
      <c r="J303" s="139"/>
      <c r="K303" s="140"/>
      <c r="L303" s="31"/>
      <c r="M303" s="31"/>
      <c r="N303" s="31"/>
      <c r="O303" s="31"/>
      <c r="P303" s="31"/>
      <c r="Q303" s="31"/>
      <c r="R303" s="31"/>
      <c r="S303" s="31"/>
      <c r="T303" s="31"/>
      <c r="AG303" s="145" t="s">
        <v>146</v>
      </c>
      <c r="AI303" s="145" t="s">
        <v>143</v>
      </c>
      <c r="AJ303" s="145" t="s">
        <v>73</v>
      </c>
      <c r="AN303" s="18" t="s">
        <v>141</v>
      </c>
      <c r="AT303" s="146" t="e">
        <f>IF(#REF!="základná",J303,0)</f>
        <v>#REF!</v>
      </c>
      <c r="AU303" s="146" t="e">
        <f>IF(#REF!="znížená",J303,0)</f>
        <v>#REF!</v>
      </c>
      <c r="AV303" s="146" t="e">
        <f>IF(#REF!="zákl. prenesená",J303,0)</f>
        <v>#REF!</v>
      </c>
      <c r="AW303" s="146" t="e">
        <f>IF(#REF!="zníž. prenesená",J303,0)</f>
        <v>#REF!</v>
      </c>
      <c r="AX303" s="146" t="e">
        <f>IF(#REF!="nulová",J303,0)</f>
        <v>#REF!</v>
      </c>
      <c r="AY303" s="18" t="s">
        <v>73</v>
      </c>
      <c r="AZ303" s="146">
        <f>ROUND(I303*H303,2)</f>
        <v>0</v>
      </c>
      <c r="BA303" s="18" t="s">
        <v>146</v>
      </c>
      <c r="BB303" s="145" t="s">
        <v>283</v>
      </c>
    </row>
    <row r="304" spans="1:54" s="13" customFormat="1" x14ac:dyDescent="0.2">
      <c r="B304" s="147"/>
      <c r="D304" s="148" t="s">
        <v>148</v>
      </c>
      <c r="E304" s="149" t="s">
        <v>1</v>
      </c>
      <c r="F304" s="150" t="s">
        <v>284</v>
      </c>
      <c r="H304" s="149" t="s">
        <v>1</v>
      </c>
      <c r="AI304" s="149" t="s">
        <v>148</v>
      </c>
      <c r="AJ304" s="149" t="s">
        <v>73</v>
      </c>
      <c r="AK304" s="13" t="s">
        <v>67</v>
      </c>
      <c r="AL304" s="13" t="s">
        <v>27</v>
      </c>
      <c r="AM304" s="13" t="s">
        <v>60</v>
      </c>
      <c r="AN304" s="149" t="s">
        <v>141</v>
      </c>
    </row>
    <row r="305" spans="1:54" s="13" customFormat="1" x14ac:dyDescent="0.2">
      <c r="B305" s="147"/>
      <c r="D305" s="148" t="s">
        <v>148</v>
      </c>
      <c r="E305" s="149" t="s">
        <v>1</v>
      </c>
      <c r="F305" s="150" t="s">
        <v>285</v>
      </c>
      <c r="H305" s="149" t="s">
        <v>1</v>
      </c>
      <c r="AI305" s="149" t="s">
        <v>148</v>
      </c>
      <c r="AJ305" s="149" t="s">
        <v>73</v>
      </c>
      <c r="AK305" s="13" t="s">
        <v>67</v>
      </c>
      <c r="AL305" s="13" t="s">
        <v>27</v>
      </c>
      <c r="AM305" s="13" t="s">
        <v>60</v>
      </c>
      <c r="AN305" s="149" t="s">
        <v>141</v>
      </c>
    </row>
    <row r="306" spans="1:54" s="14" customFormat="1" x14ac:dyDescent="0.2">
      <c r="B306" s="154"/>
      <c r="D306" s="148" t="s">
        <v>148</v>
      </c>
      <c r="E306" s="155" t="s">
        <v>1</v>
      </c>
      <c r="F306" s="156" t="s">
        <v>286</v>
      </c>
      <c r="H306" s="157">
        <v>31.125</v>
      </c>
      <c r="AI306" s="155" t="s">
        <v>148</v>
      </c>
      <c r="AJ306" s="155" t="s">
        <v>73</v>
      </c>
      <c r="AK306" s="14" t="s">
        <v>73</v>
      </c>
      <c r="AL306" s="14" t="s">
        <v>27</v>
      </c>
      <c r="AM306" s="14" t="s">
        <v>60</v>
      </c>
      <c r="AN306" s="155" t="s">
        <v>141</v>
      </c>
    </row>
    <row r="307" spans="1:54" s="14" customFormat="1" x14ac:dyDescent="0.2">
      <c r="B307" s="154"/>
      <c r="D307" s="148" t="s">
        <v>148</v>
      </c>
      <c r="E307" s="155" t="s">
        <v>1</v>
      </c>
      <c r="F307" s="156" t="s">
        <v>287</v>
      </c>
      <c r="H307" s="157">
        <v>16.042000000000002</v>
      </c>
      <c r="AI307" s="155" t="s">
        <v>148</v>
      </c>
      <c r="AJ307" s="155" t="s">
        <v>73</v>
      </c>
      <c r="AK307" s="14" t="s">
        <v>73</v>
      </c>
      <c r="AL307" s="14" t="s">
        <v>27</v>
      </c>
      <c r="AM307" s="14" t="s">
        <v>60</v>
      </c>
      <c r="AN307" s="155" t="s">
        <v>141</v>
      </c>
    </row>
    <row r="308" spans="1:54" s="14" customFormat="1" x14ac:dyDescent="0.2">
      <c r="B308" s="154"/>
      <c r="D308" s="148" t="s">
        <v>148</v>
      </c>
      <c r="E308" s="155" t="s">
        <v>1</v>
      </c>
      <c r="F308" s="156" t="s">
        <v>288</v>
      </c>
      <c r="H308" s="157">
        <v>24.439</v>
      </c>
      <c r="AI308" s="155" t="s">
        <v>148</v>
      </c>
      <c r="AJ308" s="155" t="s">
        <v>73</v>
      </c>
      <c r="AK308" s="14" t="s">
        <v>73</v>
      </c>
      <c r="AL308" s="14" t="s">
        <v>27</v>
      </c>
      <c r="AM308" s="14" t="s">
        <v>60</v>
      </c>
      <c r="AN308" s="155" t="s">
        <v>141</v>
      </c>
    </row>
    <row r="309" spans="1:54" s="15" customFormat="1" x14ac:dyDescent="0.2">
      <c r="B309" s="161"/>
      <c r="D309" s="148" t="s">
        <v>148</v>
      </c>
      <c r="E309" s="162" t="s">
        <v>1</v>
      </c>
      <c r="F309" s="163" t="s">
        <v>158</v>
      </c>
      <c r="H309" s="164">
        <v>71.605999999999995</v>
      </c>
      <c r="AI309" s="162" t="s">
        <v>148</v>
      </c>
      <c r="AJ309" s="162" t="s">
        <v>73</v>
      </c>
      <c r="AK309" s="15" t="s">
        <v>146</v>
      </c>
      <c r="AL309" s="15" t="s">
        <v>27</v>
      </c>
      <c r="AM309" s="15" t="s">
        <v>67</v>
      </c>
      <c r="AN309" s="162" t="s">
        <v>141</v>
      </c>
    </row>
    <row r="310" spans="1:54" s="2" customFormat="1" ht="33" customHeight="1" x14ac:dyDescent="0.2">
      <c r="A310" s="31"/>
      <c r="B310" s="133"/>
      <c r="C310" s="134" t="s">
        <v>289</v>
      </c>
      <c r="D310" s="134" t="s">
        <v>143</v>
      </c>
      <c r="E310" s="135" t="s">
        <v>290</v>
      </c>
      <c r="F310" s="136" t="s">
        <v>3296</v>
      </c>
      <c r="G310" s="137" t="s">
        <v>145</v>
      </c>
      <c r="H310" s="138">
        <v>3409.03</v>
      </c>
      <c r="I310" s="139"/>
      <c r="J310" s="139"/>
      <c r="K310" s="140"/>
      <c r="L310" s="31"/>
      <c r="M310" s="31"/>
      <c r="N310" s="31"/>
      <c r="O310" s="31"/>
      <c r="P310" s="31"/>
      <c r="Q310" s="31"/>
      <c r="R310" s="31"/>
      <c r="S310" s="31"/>
      <c r="T310" s="31"/>
      <c r="AG310" s="145" t="s">
        <v>146</v>
      </c>
      <c r="AI310" s="145" t="s">
        <v>143</v>
      </c>
      <c r="AJ310" s="145" t="s">
        <v>73</v>
      </c>
      <c r="AN310" s="18" t="s">
        <v>141</v>
      </c>
      <c r="AT310" s="146" t="e">
        <f>IF(#REF!="základná",J310,0)</f>
        <v>#REF!</v>
      </c>
      <c r="AU310" s="146" t="e">
        <f>IF(#REF!="znížená",J310,0)</f>
        <v>#REF!</v>
      </c>
      <c r="AV310" s="146" t="e">
        <f>IF(#REF!="zákl. prenesená",J310,0)</f>
        <v>#REF!</v>
      </c>
      <c r="AW310" s="146" t="e">
        <f>IF(#REF!="zníž. prenesená",J310,0)</f>
        <v>#REF!</v>
      </c>
      <c r="AX310" s="146" t="e">
        <f>IF(#REF!="nulová",J310,0)</f>
        <v>#REF!</v>
      </c>
      <c r="AY310" s="18" t="s">
        <v>73</v>
      </c>
      <c r="AZ310" s="146">
        <f>ROUND(I310*H310,2)</f>
        <v>0</v>
      </c>
      <c r="BA310" s="18" t="s">
        <v>146</v>
      </c>
      <c r="BB310" s="145" t="s">
        <v>291</v>
      </c>
    </row>
    <row r="311" spans="1:54" s="13" customFormat="1" x14ac:dyDescent="0.2">
      <c r="B311" s="147"/>
      <c r="D311" s="148" t="s">
        <v>148</v>
      </c>
      <c r="E311" s="149" t="s">
        <v>1</v>
      </c>
      <c r="F311" s="150" t="s">
        <v>292</v>
      </c>
      <c r="H311" s="149" t="s">
        <v>1</v>
      </c>
      <c r="AI311" s="149" t="s">
        <v>148</v>
      </c>
      <c r="AJ311" s="149" t="s">
        <v>73</v>
      </c>
      <c r="AK311" s="13" t="s">
        <v>67</v>
      </c>
      <c r="AL311" s="13" t="s">
        <v>27</v>
      </c>
      <c r="AM311" s="13" t="s">
        <v>60</v>
      </c>
      <c r="AN311" s="149" t="s">
        <v>141</v>
      </c>
    </row>
    <row r="312" spans="1:54" s="13" customFormat="1" x14ac:dyDescent="0.2">
      <c r="B312" s="147"/>
      <c r="D312" s="148" t="s">
        <v>148</v>
      </c>
      <c r="E312" s="149" t="s">
        <v>1</v>
      </c>
      <c r="F312" s="150" t="s">
        <v>293</v>
      </c>
      <c r="H312" s="149" t="s">
        <v>1</v>
      </c>
      <c r="AI312" s="149" t="s">
        <v>148</v>
      </c>
      <c r="AJ312" s="149" t="s">
        <v>73</v>
      </c>
      <c r="AK312" s="13" t="s">
        <v>67</v>
      </c>
      <c r="AL312" s="13" t="s">
        <v>27</v>
      </c>
      <c r="AM312" s="13" t="s">
        <v>60</v>
      </c>
      <c r="AN312" s="149" t="s">
        <v>141</v>
      </c>
    </row>
    <row r="313" spans="1:54" s="13" customFormat="1" x14ac:dyDescent="0.2">
      <c r="B313" s="147"/>
      <c r="D313" s="148" t="s">
        <v>148</v>
      </c>
      <c r="E313" s="149" t="s">
        <v>1</v>
      </c>
      <c r="F313" s="150" t="s">
        <v>294</v>
      </c>
      <c r="H313" s="149" t="s">
        <v>1</v>
      </c>
      <c r="AI313" s="149" t="s">
        <v>148</v>
      </c>
      <c r="AJ313" s="149" t="s">
        <v>73</v>
      </c>
      <c r="AK313" s="13" t="s">
        <v>67</v>
      </c>
      <c r="AL313" s="13" t="s">
        <v>27</v>
      </c>
      <c r="AM313" s="13" t="s">
        <v>60</v>
      </c>
      <c r="AN313" s="149" t="s">
        <v>141</v>
      </c>
    </row>
    <row r="314" spans="1:54" s="14" customFormat="1" x14ac:dyDescent="0.2">
      <c r="B314" s="154"/>
      <c r="D314" s="148" t="s">
        <v>148</v>
      </c>
      <c r="E314" s="155" t="s">
        <v>1</v>
      </c>
      <c r="F314" s="156" t="s">
        <v>295</v>
      </c>
      <c r="H314" s="157">
        <v>858.745</v>
      </c>
      <c r="AI314" s="155" t="s">
        <v>148</v>
      </c>
      <c r="AJ314" s="155" t="s">
        <v>73</v>
      </c>
      <c r="AK314" s="14" t="s">
        <v>73</v>
      </c>
      <c r="AL314" s="14" t="s">
        <v>27</v>
      </c>
      <c r="AM314" s="14" t="s">
        <v>60</v>
      </c>
      <c r="AN314" s="155" t="s">
        <v>141</v>
      </c>
    </row>
    <row r="315" spans="1:54" s="14" customFormat="1" x14ac:dyDescent="0.2">
      <c r="B315" s="154"/>
      <c r="D315" s="148" t="s">
        <v>148</v>
      </c>
      <c r="E315" s="155" t="s">
        <v>1</v>
      </c>
      <c r="F315" s="156" t="s">
        <v>296</v>
      </c>
      <c r="H315" s="157">
        <v>733.56799999999998</v>
      </c>
      <c r="AI315" s="155" t="s">
        <v>148</v>
      </c>
      <c r="AJ315" s="155" t="s">
        <v>73</v>
      </c>
      <c r="AK315" s="14" t="s">
        <v>73</v>
      </c>
      <c r="AL315" s="14" t="s">
        <v>27</v>
      </c>
      <c r="AM315" s="14" t="s">
        <v>60</v>
      </c>
      <c r="AN315" s="155" t="s">
        <v>141</v>
      </c>
    </row>
    <row r="316" spans="1:54" s="14" customFormat="1" x14ac:dyDescent="0.2">
      <c r="B316" s="154"/>
      <c r="D316" s="148" t="s">
        <v>148</v>
      </c>
      <c r="E316" s="155" t="s">
        <v>1</v>
      </c>
      <c r="F316" s="156" t="s">
        <v>297</v>
      </c>
      <c r="H316" s="157">
        <v>145.15199999999999</v>
      </c>
      <c r="AI316" s="155" t="s">
        <v>148</v>
      </c>
      <c r="AJ316" s="155" t="s">
        <v>73</v>
      </c>
      <c r="AK316" s="14" t="s">
        <v>73</v>
      </c>
      <c r="AL316" s="14" t="s">
        <v>27</v>
      </c>
      <c r="AM316" s="14" t="s">
        <v>60</v>
      </c>
      <c r="AN316" s="155" t="s">
        <v>141</v>
      </c>
    </row>
    <row r="317" spans="1:54" s="14" customFormat="1" x14ac:dyDescent="0.2">
      <c r="B317" s="154"/>
      <c r="D317" s="148" t="s">
        <v>148</v>
      </c>
      <c r="E317" s="155" t="s">
        <v>1</v>
      </c>
      <c r="F317" s="156" t="s">
        <v>298</v>
      </c>
      <c r="H317" s="157">
        <v>98.241</v>
      </c>
      <c r="AI317" s="155" t="s">
        <v>148</v>
      </c>
      <c r="AJ317" s="155" t="s">
        <v>73</v>
      </c>
      <c r="AK317" s="14" t="s">
        <v>73</v>
      </c>
      <c r="AL317" s="14" t="s">
        <v>27</v>
      </c>
      <c r="AM317" s="14" t="s">
        <v>60</v>
      </c>
      <c r="AN317" s="155" t="s">
        <v>141</v>
      </c>
    </row>
    <row r="318" spans="1:54" s="14" customFormat="1" x14ac:dyDescent="0.2">
      <c r="B318" s="154"/>
      <c r="D318" s="148" t="s">
        <v>148</v>
      </c>
      <c r="E318" s="155" t="s">
        <v>1</v>
      </c>
      <c r="F318" s="156" t="s">
        <v>299</v>
      </c>
      <c r="H318" s="157">
        <v>181.33500000000001</v>
      </c>
      <c r="AI318" s="155" t="s">
        <v>148</v>
      </c>
      <c r="AJ318" s="155" t="s">
        <v>73</v>
      </c>
      <c r="AK318" s="14" t="s">
        <v>73</v>
      </c>
      <c r="AL318" s="14" t="s">
        <v>27</v>
      </c>
      <c r="AM318" s="14" t="s">
        <v>60</v>
      </c>
      <c r="AN318" s="155" t="s">
        <v>141</v>
      </c>
    </row>
    <row r="319" spans="1:54" s="14" customFormat="1" x14ac:dyDescent="0.2">
      <c r="B319" s="154"/>
      <c r="D319" s="148" t="s">
        <v>148</v>
      </c>
      <c r="E319" s="155" t="s">
        <v>1</v>
      </c>
      <c r="F319" s="156" t="s">
        <v>300</v>
      </c>
      <c r="H319" s="157">
        <v>126.033</v>
      </c>
      <c r="AI319" s="155" t="s">
        <v>148</v>
      </c>
      <c r="AJ319" s="155" t="s">
        <v>73</v>
      </c>
      <c r="AK319" s="14" t="s">
        <v>73</v>
      </c>
      <c r="AL319" s="14" t="s">
        <v>27</v>
      </c>
      <c r="AM319" s="14" t="s">
        <v>60</v>
      </c>
      <c r="AN319" s="155" t="s">
        <v>141</v>
      </c>
    </row>
    <row r="320" spans="1:54" s="14" customFormat="1" x14ac:dyDescent="0.2">
      <c r="B320" s="154"/>
      <c r="D320" s="148" t="s">
        <v>148</v>
      </c>
      <c r="E320" s="155" t="s">
        <v>1</v>
      </c>
      <c r="F320" s="156" t="s">
        <v>301</v>
      </c>
      <c r="H320" s="157">
        <v>122.30800000000001</v>
      </c>
      <c r="AI320" s="155" t="s">
        <v>148</v>
      </c>
      <c r="AJ320" s="155" t="s">
        <v>73</v>
      </c>
      <c r="AK320" s="14" t="s">
        <v>73</v>
      </c>
      <c r="AL320" s="14" t="s">
        <v>27</v>
      </c>
      <c r="AM320" s="14" t="s">
        <v>60</v>
      </c>
      <c r="AN320" s="155" t="s">
        <v>141</v>
      </c>
    </row>
    <row r="321" spans="1:54" s="14" customFormat="1" x14ac:dyDescent="0.2">
      <c r="B321" s="154"/>
      <c r="D321" s="148" t="s">
        <v>148</v>
      </c>
      <c r="E321" s="155" t="s">
        <v>1</v>
      </c>
      <c r="F321" s="156" t="s">
        <v>302</v>
      </c>
      <c r="H321" s="157">
        <v>339.78899999999999</v>
      </c>
      <c r="AI321" s="155" t="s">
        <v>148</v>
      </c>
      <c r="AJ321" s="155" t="s">
        <v>73</v>
      </c>
      <c r="AK321" s="14" t="s">
        <v>73</v>
      </c>
      <c r="AL321" s="14" t="s">
        <v>27</v>
      </c>
      <c r="AM321" s="14" t="s">
        <v>60</v>
      </c>
      <c r="AN321" s="155" t="s">
        <v>141</v>
      </c>
    </row>
    <row r="322" spans="1:54" s="14" customFormat="1" x14ac:dyDescent="0.2">
      <c r="B322" s="154"/>
      <c r="D322" s="148" t="s">
        <v>148</v>
      </c>
      <c r="E322" s="155" t="s">
        <v>1</v>
      </c>
      <c r="F322" s="156" t="s">
        <v>303</v>
      </c>
      <c r="H322" s="157">
        <v>107.536</v>
      </c>
      <c r="AI322" s="155" t="s">
        <v>148</v>
      </c>
      <c r="AJ322" s="155" t="s">
        <v>73</v>
      </c>
      <c r="AK322" s="14" t="s">
        <v>73</v>
      </c>
      <c r="AL322" s="14" t="s">
        <v>27</v>
      </c>
      <c r="AM322" s="14" t="s">
        <v>60</v>
      </c>
      <c r="AN322" s="155" t="s">
        <v>141</v>
      </c>
    </row>
    <row r="323" spans="1:54" s="14" customFormat="1" x14ac:dyDescent="0.2">
      <c r="B323" s="154"/>
      <c r="D323" s="148" t="s">
        <v>148</v>
      </c>
      <c r="E323" s="155" t="s">
        <v>1</v>
      </c>
      <c r="F323" s="156" t="s">
        <v>304</v>
      </c>
      <c r="H323" s="157">
        <v>249.71299999999999</v>
      </c>
      <c r="AI323" s="155" t="s">
        <v>148</v>
      </c>
      <c r="AJ323" s="155" t="s">
        <v>73</v>
      </c>
      <c r="AK323" s="14" t="s">
        <v>73</v>
      </c>
      <c r="AL323" s="14" t="s">
        <v>27</v>
      </c>
      <c r="AM323" s="14" t="s">
        <v>60</v>
      </c>
      <c r="AN323" s="155" t="s">
        <v>141</v>
      </c>
    </row>
    <row r="324" spans="1:54" s="14" customFormat="1" x14ac:dyDescent="0.2">
      <c r="B324" s="154"/>
      <c r="D324" s="148" t="s">
        <v>148</v>
      </c>
      <c r="E324" s="155" t="s">
        <v>1</v>
      </c>
      <c r="F324" s="156" t="s">
        <v>305</v>
      </c>
      <c r="H324" s="157">
        <v>531.08600000000001</v>
      </c>
      <c r="AI324" s="155" t="s">
        <v>148</v>
      </c>
      <c r="AJ324" s="155" t="s">
        <v>73</v>
      </c>
      <c r="AK324" s="14" t="s">
        <v>73</v>
      </c>
      <c r="AL324" s="14" t="s">
        <v>27</v>
      </c>
      <c r="AM324" s="14" t="s">
        <v>60</v>
      </c>
      <c r="AN324" s="155" t="s">
        <v>141</v>
      </c>
    </row>
    <row r="325" spans="1:54" s="14" customFormat="1" x14ac:dyDescent="0.2">
      <c r="B325" s="154"/>
      <c r="D325" s="148" t="s">
        <v>148</v>
      </c>
      <c r="E325" s="155" t="s">
        <v>1</v>
      </c>
      <c r="F325" s="156" t="s">
        <v>306</v>
      </c>
      <c r="H325" s="157">
        <v>81.156999999999996</v>
      </c>
      <c r="AI325" s="155" t="s">
        <v>148</v>
      </c>
      <c r="AJ325" s="155" t="s">
        <v>73</v>
      </c>
      <c r="AK325" s="14" t="s">
        <v>73</v>
      </c>
      <c r="AL325" s="14" t="s">
        <v>27</v>
      </c>
      <c r="AM325" s="14" t="s">
        <v>60</v>
      </c>
      <c r="AN325" s="155" t="s">
        <v>141</v>
      </c>
    </row>
    <row r="326" spans="1:54" s="14" customFormat="1" x14ac:dyDescent="0.2">
      <c r="B326" s="154"/>
      <c r="D326" s="148" t="s">
        <v>148</v>
      </c>
      <c r="E326" s="155" t="s">
        <v>1</v>
      </c>
      <c r="F326" s="156" t="s">
        <v>307</v>
      </c>
      <c r="H326" s="157">
        <v>319.93700000000001</v>
      </c>
      <c r="AI326" s="155" t="s">
        <v>148</v>
      </c>
      <c r="AJ326" s="155" t="s">
        <v>73</v>
      </c>
      <c r="AK326" s="14" t="s">
        <v>73</v>
      </c>
      <c r="AL326" s="14" t="s">
        <v>27</v>
      </c>
      <c r="AM326" s="14" t="s">
        <v>60</v>
      </c>
      <c r="AN326" s="155" t="s">
        <v>141</v>
      </c>
    </row>
    <row r="327" spans="1:54" s="16" customFormat="1" x14ac:dyDescent="0.2">
      <c r="B327" s="178"/>
      <c r="D327" s="148" t="s">
        <v>148</v>
      </c>
      <c r="E327" s="179" t="s">
        <v>1</v>
      </c>
      <c r="F327" s="180" t="s">
        <v>224</v>
      </c>
      <c r="H327" s="181">
        <v>3894.6</v>
      </c>
      <c r="AI327" s="179" t="s">
        <v>148</v>
      </c>
      <c r="AJ327" s="179" t="s">
        <v>73</v>
      </c>
      <c r="AK327" s="16" t="s">
        <v>85</v>
      </c>
      <c r="AL327" s="16" t="s">
        <v>27</v>
      </c>
      <c r="AM327" s="16" t="s">
        <v>60</v>
      </c>
      <c r="AN327" s="179" t="s">
        <v>141</v>
      </c>
    </row>
    <row r="328" spans="1:54" s="13" customFormat="1" x14ac:dyDescent="0.2">
      <c r="B328" s="147"/>
      <c r="D328" s="148" t="s">
        <v>148</v>
      </c>
      <c r="E328" s="149" t="s">
        <v>1</v>
      </c>
      <c r="F328" s="150" t="s">
        <v>308</v>
      </c>
      <c r="H328" s="149" t="s">
        <v>1</v>
      </c>
      <c r="AI328" s="149" t="s">
        <v>148</v>
      </c>
      <c r="AJ328" s="149" t="s">
        <v>73</v>
      </c>
      <c r="AK328" s="13" t="s">
        <v>67</v>
      </c>
      <c r="AL328" s="13" t="s">
        <v>27</v>
      </c>
      <c r="AM328" s="13" t="s">
        <v>60</v>
      </c>
      <c r="AN328" s="149" t="s">
        <v>141</v>
      </c>
    </row>
    <row r="329" spans="1:54" s="14" customFormat="1" x14ac:dyDescent="0.2">
      <c r="B329" s="154"/>
      <c r="D329" s="148" t="s">
        <v>148</v>
      </c>
      <c r="E329" s="155" t="s">
        <v>1</v>
      </c>
      <c r="F329" s="156" t="s">
        <v>309</v>
      </c>
      <c r="H329" s="157">
        <v>-865.01400000000001</v>
      </c>
      <c r="AI329" s="155" t="s">
        <v>148</v>
      </c>
      <c r="AJ329" s="155" t="s">
        <v>73</v>
      </c>
      <c r="AK329" s="14" t="s">
        <v>73</v>
      </c>
      <c r="AL329" s="14" t="s">
        <v>27</v>
      </c>
      <c r="AM329" s="14" t="s">
        <v>60</v>
      </c>
      <c r="AN329" s="155" t="s">
        <v>141</v>
      </c>
    </row>
    <row r="330" spans="1:54" s="16" customFormat="1" x14ac:dyDescent="0.2">
      <c r="B330" s="178"/>
      <c r="D330" s="148" t="s">
        <v>148</v>
      </c>
      <c r="E330" s="179" t="s">
        <v>1</v>
      </c>
      <c r="F330" s="180" t="s">
        <v>224</v>
      </c>
      <c r="H330" s="181">
        <v>-865.01400000000001</v>
      </c>
      <c r="AI330" s="179" t="s">
        <v>148</v>
      </c>
      <c r="AJ330" s="179" t="s">
        <v>73</v>
      </c>
      <c r="AK330" s="16" t="s">
        <v>85</v>
      </c>
      <c r="AL330" s="16" t="s">
        <v>27</v>
      </c>
      <c r="AM330" s="16" t="s">
        <v>60</v>
      </c>
      <c r="AN330" s="179" t="s">
        <v>141</v>
      </c>
    </row>
    <row r="331" spans="1:54" s="13" customFormat="1" x14ac:dyDescent="0.2">
      <c r="B331" s="147"/>
      <c r="D331" s="148" t="s">
        <v>148</v>
      </c>
      <c r="E331" s="149" t="s">
        <v>1</v>
      </c>
      <c r="F331" s="150" t="s">
        <v>310</v>
      </c>
      <c r="H331" s="149" t="s">
        <v>1</v>
      </c>
      <c r="AI331" s="149" t="s">
        <v>148</v>
      </c>
      <c r="AJ331" s="149" t="s">
        <v>73</v>
      </c>
      <c r="AK331" s="13" t="s">
        <v>67</v>
      </c>
      <c r="AL331" s="13" t="s">
        <v>27</v>
      </c>
      <c r="AM331" s="13" t="s">
        <v>60</v>
      </c>
      <c r="AN331" s="149" t="s">
        <v>141</v>
      </c>
    </row>
    <row r="332" spans="1:54" s="14" customFormat="1" x14ac:dyDescent="0.2">
      <c r="B332" s="154"/>
      <c r="D332" s="148" t="s">
        <v>148</v>
      </c>
      <c r="E332" s="155" t="s">
        <v>1</v>
      </c>
      <c r="F332" s="156" t="s">
        <v>311</v>
      </c>
      <c r="H332" s="157">
        <v>379.44400000000002</v>
      </c>
      <c r="AI332" s="155" t="s">
        <v>148</v>
      </c>
      <c r="AJ332" s="155" t="s">
        <v>73</v>
      </c>
      <c r="AK332" s="14" t="s">
        <v>73</v>
      </c>
      <c r="AL332" s="14" t="s">
        <v>27</v>
      </c>
      <c r="AM332" s="14" t="s">
        <v>60</v>
      </c>
      <c r="AN332" s="155" t="s">
        <v>141</v>
      </c>
    </row>
    <row r="333" spans="1:54" s="16" customFormat="1" x14ac:dyDescent="0.2">
      <c r="B333" s="178"/>
      <c r="D333" s="148" t="s">
        <v>148</v>
      </c>
      <c r="E333" s="179" t="s">
        <v>1</v>
      </c>
      <c r="F333" s="180" t="s">
        <v>224</v>
      </c>
      <c r="H333" s="181">
        <v>379.44400000000002</v>
      </c>
      <c r="AI333" s="179" t="s">
        <v>148</v>
      </c>
      <c r="AJ333" s="179" t="s">
        <v>73</v>
      </c>
      <c r="AK333" s="16" t="s">
        <v>85</v>
      </c>
      <c r="AL333" s="16" t="s">
        <v>27</v>
      </c>
      <c r="AM333" s="16" t="s">
        <v>60</v>
      </c>
      <c r="AN333" s="179" t="s">
        <v>141</v>
      </c>
    </row>
    <row r="334" spans="1:54" s="15" customFormat="1" x14ac:dyDescent="0.2">
      <c r="B334" s="161"/>
      <c r="D334" s="148" t="s">
        <v>148</v>
      </c>
      <c r="E334" s="162" t="s">
        <v>1</v>
      </c>
      <c r="F334" s="163" t="s">
        <v>158</v>
      </c>
      <c r="H334" s="164">
        <v>3409.03</v>
      </c>
      <c r="AI334" s="162" t="s">
        <v>148</v>
      </c>
      <c r="AJ334" s="162" t="s">
        <v>73</v>
      </c>
      <c r="AK334" s="15" t="s">
        <v>146</v>
      </c>
      <c r="AL334" s="15" t="s">
        <v>27</v>
      </c>
      <c r="AM334" s="15" t="s">
        <v>67</v>
      </c>
      <c r="AN334" s="162" t="s">
        <v>141</v>
      </c>
    </row>
    <row r="335" spans="1:54" s="2" customFormat="1" ht="33" customHeight="1" x14ac:dyDescent="0.2">
      <c r="A335" s="31"/>
      <c r="B335" s="133"/>
      <c r="C335" s="134" t="s">
        <v>312</v>
      </c>
      <c r="D335" s="134" t="s">
        <v>143</v>
      </c>
      <c r="E335" s="135" t="s">
        <v>313</v>
      </c>
      <c r="F335" s="136" t="s">
        <v>3297</v>
      </c>
      <c r="G335" s="137" t="s">
        <v>145</v>
      </c>
      <c r="H335" s="138">
        <v>201.72800000000001</v>
      </c>
      <c r="I335" s="139"/>
      <c r="J335" s="139"/>
      <c r="K335" s="140"/>
      <c r="L335" s="31"/>
      <c r="M335" s="31"/>
      <c r="N335" s="31"/>
      <c r="O335" s="31"/>
      <c r="P335" s="31"/>
      <c r="Q335" s="31"/>
      <c r="R335" s="31"/>
      <c r="S335" s="31"/>
      <c r="T335" s="31"/>
      <c r="AG335" s="145" t="s">
        <v>146</v>
      </c>
      <c r="AI335" s="145" t="s">
        <v>143</v>
      </c>
      <c r="AJ335" s="145" t="s">
        <v>73</v>
      </c>
      <c r="AN335" s="18" t="s">
        <v>141</v>
      </c>
      <c r="AT335" s="146" t="e">
        <f>IF(#REF!="základná",J335,0)</f>
        <v>#REF!</v>
      </c>
      <c r="AU335" s="146" t="e">
        <f>IF(#REF!="znížená",J335,0)</f>
        <v>#REF!</v>
      </c>
      <c r="AV335" s="146" t="e">
        <f>IF(#REF!="zákl. prenesená",J335,0)</f>
        <v>#REF!</v>
      </c>
      <c r="AW335" s="146" t="e">
        <f>IF(#REF!="zníž. prenesená",J335,0)</f>
        <v>#REF!</v>
      </c>
      <c r="AX335" s="146" t="e">
        <f>IF(#REF!="nulová",J335,0)</f>
        <v>#REF!</v>
      </c>
      <c r="AY335" s="18" t="s">
        <v>73</v>
      </c>
      <c r="AZ335" s="146">
        <f>ROUND(I335*H335,2)</f>
        <v>0</v>
      </c>
      <c r="BA335" s="18" t="s">
        <v>146</v>
      </c>
      <c r="BB335" s="145" t="s">
        <v>314</v>
      </c>
    </row>
    <row r="336" spans="1:54" s="13" customFormat="1" x14ac:dyDescent="0.2">
      <c r="B336" s="147"/>
      <c r="D336" s="148" t="s">
        <v>148</v>
      </c>
      <c r="E336" s="149" t="s">
        <v>1</v>
      </c>
      <c r="F336" s="150" t="s">
        <v>315</v>
      </c>
      <c r="H336" s="149" t="s">
        <v>1</v>
      </c>
      <c r="AI336" s="149" t="s">
        <v>148</v>
      </c>
      <c r="AJ336" s="149" t="s">
        <v>73</v>
      </c>
      <c r="AK336" s="13" t="s">
        <v>67</v>
      </c>
      <c r="AL336" s="13" t="s">
        <v>27</v>
      </c>
      <c r="AM336" s="13" t="s">
        <v>60</v>
      </c>
      <c r="AN336" s="149" t="s">
        <v>141</v>
      </c>
    </row>
    <row r="337" spans="1:54" s="13" customFormat="1" x14ac:dyDescent="0.2">
      <c r="B337" s="147"/>
      <c r="D337" s="148" t="s">
        <v>148</v>
      </c>
      <c r="E337" s="149" t="s">
        <v>1</v>
      </c>
      <c r="F337" s="150" t="s">
        <v>316</v>
      </c>
      <c r="H337" s="149" t="s">
        <v>1</v>
      </c>
      <c r="AI337" s="149" t="s">
        <v>148</v>
      </c>
      <c r="AJ337" s="149" t="s">
        <v>73</v>
      </c>
      <c r="AK337" s="13" t="s">
        <v>67</v>
      </c>
      <c r="AL337" s="13" t="s">
        <v>27</v>
      </c>
      <c r="AM337" s="13" t="s">
        <v>60</v>
      </c>
      <c r="AN337" s="149" t="s">
        <v>141</v>
      </c>
    </row>
    <row r="338" spans="1:54" s="14" customFormat="1" x14ac:dyDescent="0.2">
      <c r="B338" s="154"/>
      <c r="D338" s="148" t="s">
        <v>148</v>
      </c>
      <c r="E338" s="155" t="s">
        <v>1</v>
      </c>
      <c r="F338" s="156" t="s">
        <v>317</v>
      </c>
      <c r="H338" s="157">
        <v>51.48</v>
      </c>
      <c r="AI338" s="155" t="s">
        <v>148</v>
      </c>
      <c r="AJ338" s="155" t="s">
        <v>73</v>
      </c>
      <c r="AK338" s="14" t="s">
        <v>73</v>
      </c>
      <c r="AL338" s="14" t="s">
        <v>27</v>
      </c>
      <c r="AM338" s="14" t="s">
        <v>60</v>
      </c>
      <c r="AN338" s="155" t="s">
        <v>141</v>
      </c>
    </row>
    <row r="339" spans="1:54" s="14" customFormat="1" x14ac:dyDescent="0.2">
      <c r="B339" s="154"/>
      <c r="D339" s="148" t="s">
        <v>148</v>
      </c>
      <c r="E339" s="155" t="s">
        <v>1</v>
      </c>
      <c r="F339" s="156" t="s">
        <v>318</v>
      </c>
      <c r="H339" s="157">
        <v>40.143999999999998</v>
      </c>
      <c r="AI339" s="155" t="s">
        <v>148</v>
      </c>
      <c r="AJ339" s="155" t="s">
        <v>73</v>
      </c>
      <c r="AK339" s="14" t="s">
        <v>73</v>
      </c>
      <c r="AL339" s="14" t="s">
        <v>27</v>
      </c>
      <c r="AM339" s="14" t="s">
        <v>60</v>
      </c>
      <c r="AN339" s="155" t="s">
        <v>141</v>
      </c>
    </row>
    <row r="340" spans="1:54" s="14" customFormat="1" x14ac:dyDescent="0.2">
      <c r="B340" s="154"/>
      <c r="D340" s="148" t="s">
        <v>148</v>
      </c>
      <c r="E340" s="155" t="s">
        <v>1</v>
      </c>
      <c r="F340" s="156" t="s">
        <v>319</v>
      </c>
      <c r="H340" s="157">
        <v>33.703000000000003</v>
      </c>
      <c r="AI340" s="155" t="s">
        <v>148</v>
      </c>
      <c r="AJ340" s="155" t="s">
        <v>73</v>
      </c>
      <c r="AK340" s="14" t="s">
        <v>73</v>
      </c>
      <c r="AL340" s="14" t="s">
        <v>27</v>
      </c>
      <c r="AM340" s="14" t="s">
        <v>60</v>
      </c>
      <c r="AN340" s="155" t="s">
        <v>141</v>
      </c>
    </row>
    <row r="341" spans="1:54" s="14" customFormat="1" x14ac:dyDescent="0.2">
      <c r="B341" s="154"/>
      <c r="D341" s="148" t="s">
        <v>148</v>
      </c>
      <c r="E341" s="155" t="s">
        <v>1</v>
      </c>
      <c r="F341" s="156" t="s">
        <v>320</v>
      </c>
      <c r="H341" s="157">
        <v>27.305</v>
      </c>
      <c r="AI341" s="155" t="s">
        <v>148</v>
      </c>
      <c r="AJ341" s="155" t="s">
        <v>73</v>
      </c>
      <c r="AK341" s="14" t="s">
        <v>73</v>
      </c>
      <c r="AL341" s="14" t="s">
        <v>27</v>
      </c>
      <c r="AM341" s="14" t="s">
        <v>60</v>
      </c>
      <c r="AN341" s="155" t="s">
        <v>141</v>
      </c>
    </row>
    <row r="342" spans="1:54" s="14" customFormat="1" x14ac:dyDescent="0.2">
      <c r="B342" s="154"/>
      <c r="D342" s="148" t="s">
        <v>148</v>
      </c>
      <c r="E342" s="155" t="s">
        <v>1</v>
      </c>
      <c r="F342" s="156" t="s">
        <v>321</v>
      </c>
      <c r="H342" s="157">
        <v>9.3230000000000004</v>
      </c>
      <c r="AI342" s="155" t="s">
        <v>148</v>
      </c>
      <c r="AJ342" s="155" t="s">
        <v>73</v>
      </c>
      <c r="AK342" s="14" t="s">
        <v>73</v>
      </c>
      <c r="AL342" s="14" t="s">
        <v>27</v>
      </c>
      <c r="AM342" s="14" t="s">
        <v>60</v>
      </c>
      <c r="AN342" s="155" t="s">
        <v>141</v>
      </c>
    </row>
    <row r="343" spans="1:54" s="14" customFormat="1" x14ac:dyDescent="0.2">
      <c r="B343" s="154"/>
      <c r="D343" s="148" t="s">
        <v>148</v>
      </c>
      <c r="E343" s="155" t="s">
        <v>1</v>
      </c>
      <c r="F343" s="156" t="s">
        <v>322</v>
      </c>
      <c r="H343" s="157">
        <v>3.1480000000000001</v>
      </c>
      <c r="AI343" s="155" t="s">
        <v>148</v>
      </c>
      <c r="AJ343" s="155" t="s">
        <v>73</v>
      </c>
      <c r="AK343" s="14" t="s">
        <v>73</v>
      </c>
      <c r="AL343" s="14" t="s">
        <v>27</v>
      </c>
      <c r="AM343" s="14" t="s">
        <v>60</v>
      </c>
      <c r="AN343" s="155" t="s">
        <v>141</v>
      </c>
    </row>
    <row r="344" spans="1:54" s="14" customFormat="1" x14ac:dyDescent="0.2">
      <c r="B344" s="154"/>
      <c r="D344" s="148" t="s">
        <v>148</v>
      </c>
      <c r="E344" s="155" t="s">
        <v>1</v>
      </c>
      <c r="F344" s="156" t="s">
        <v>323</v>
      </c>
      <c r="H344" s="157">
        <v>3.7349999999999999</v>
      </c>
      <c r="AI344" s="155" t="s">
        <v>148</v>
      </c>
      <c r="AJ344" s="155" t="s">
        <v>73</v>
      </c>
      <c r="AK344" s="14" t="s">
        <v>73</v>
      </c>
      <c r="AL344" s="14" t="s">
        <v>27</v>
      </c>
      <c r="AM344" s="14" t="s">
        <v>60</v>
      </c>
      <c r="AN344" s="155" t="s">
        <v>141</v>
      </c>
    </row>
    <row r="345" spans="1:54" s="14" customFormat="1" x14ac:dyDescent="0.2">
      <c r="B345" s="154"/>
      <c r="D345" s="148" t="s">
        <v>148</v>
      </c>
      <c r="E345" s="155" t="s">
        <v>1</v>
      </c>
      <c r="F345" s="156" t="s">
        <v>324</v>
      </c>
      <c r="H345" s="157">
        <v>21.35</v>
      </c>
      <c r="AI345" s="155" t="s">
        <v>148</v>
      </c>
      <c r="AJ345" s="155" t="s">
        <v>73</v>
      </c>
      <c r="AK345" s="14" t="s">
        <v>73</v>
      </c>
      <c r="AL345" s="14" t="s">
        <v>27</v>
      </c>
      <c r="AM345" s="14" t="s">
        <v>60</v>
      </c>
      <c r="AN345" s="155" t="s">
        <v>141</v>
      </c>
    </row>
    <row r="346" spans="1:54" s="14" customFormat="1" x14ac:dyDescent="0.2">
      <c r="B346" s="154"/>
      <c r="D346" s="148" t="s">
        <v>148</v>
      </c>
      <c r="E346" s="155" t="s">
        <v>1</v>
      </c>
      <c r="F346" s="156" t="s">
        <v>325</v>
      </c>
      <c r="H346" s="157">
        <v>11.54</v>
      </c>
      <c r="AI346" s="155" t="s">
        <v>148</v>
      </c>
      <c r="AJ346" s="155" t="s">
        <v>73</v>
      </c>
      <c r="AK346" s="14" t="s">
        <v>73</v>
      </c>
      <c r="AL346" s="14" t="s">
        <v>27</v>
      </c>
      <c r="AM346" s="14" t="s">
        <v>60</v>
      </c>
      <c r="AN346" s="155" t="s">
        <v>141</v>
      </c>
    </row>
    <row r="347" spans="1:54" s="15" customFormat="1" x14ac:dyDescent="0.2">
      <c r="B347" s="161"/>
      <c r="D347" s="148" t="s">
        <v>148</v>
      </c>
      <c r="E347" s="162" t="s">
        <v>1</v>
      </c>
      <c r="F347" s="163" t="s">
        <v>158</v>
      </c>
      <c r="H347" s="164">
        <v>201.72800000000001</v>
      </c>
      <c r="AI347" s="162" t="s">
        <v>148</v>
      </c>
      <c r="AJ347" s="162" t="s">
        <v>73</v>
      </c>
      <c r="AK347" s="15" t="s">
        <v>146</v>
      </c>
      <c r="AL347" s="15" t="s">
        <v>27</v>
      </c>
      <c r="AM347" s="15" t="s">
        <v>67</v>
      </c>
      <c r="AN347" s="162" t="s">
        <v>141</v>
      </c>
    </row>
    <row r="348" spans="1:54" s="2" customFormat="1" ht="21.75" customHeight="1" x14ac:dyDescent="0.2">
      <c r="A348" s="31"/>
      <c r="B348" s="133"/>
      <c r="C348" s="134" t="s">
        <v>326</v>
      </c>
      <c r="D348" s="134" t="s">
        <v>143</v>
      </c>
      <c r="E348" s="135" t="s">
        <v>327</v>
      </c>
      <c r="F348" s="136" t="s">
        <v>3298</v>
      </c>
      <c r="G348" s="137" t="s">
        <v>145</v>
      </c>
      <c r="H348" s="138">
        <v>3610.7579999999998</v>
      </c>
      <c r="I348" s="139"/>
      <c r="J348" s="139"/>
      <c r="K348" s="140"/>
      <c r="L348" s="31"/>
      <c r="M348" s="31"/>
      <c r="N348" s="31"/>
      <c r="O348" s="31"/>
      <c r="P348" s="31"/>
      <c r="Q348" s="31"/>
      <c r="R348" s="31"/>
      <c r="S348" s="31"/>
      <c r="T348" s="31"/>
      <c r="AG348" s="145" t="s">
        <v>146</v>
      </c>
      <c r="AI348" s="145" t="s">
        <v>143</v>
      </c>
      <c r="AJ348" s="145" t="s">
        <v>73</v>
      </c>
      <c r="AN348" s="18" t="s">
        <v>141</v>
      </c>
      <c r="AT348" s="146" t="e">
        <f>IF(#REF!="základná",J348,0)</f>
        <v>#REF!</v>
      </c>
      <c r="AU348" s="146" t="e">
        <f>IF(#REF!="znížená",J348,0)</f>
        <v>#REF!</v>
      </c>
      <c r="AV348" s="146" t="e">
        <f>IF(#REF!="zákl. prenesená",J348,0)</f>
        <v>#REF!</v>
      </c>
      <c r="AW348" s="146" t="e">
        <f>IF(#REF!="zníž. prenesená",J348,0)</f>
        <v>#REF!</v>
      </c>
      <c r="AX348" s="146" t="e">
        <f>IF(#REF!="nulová",J348,0)</f>
        <v>#REF!</v>
      </c>
      <c r="AY348" s="18" t="s">
        <v>73</v>
      </c>
      <c r="AZ348" s="146">
        <f>ROUND(I348*H348,2)</f>
        <v>0</v>
      </c>
      <c r="BA348" s="18" t="s">
        <v>146</v>
      </c>
      <c r="BB348" s="145" t="s">
        <v>328</v>
      </c>
    </row>
    <row r="349" spans="1:54" s="13" customFormat="1" x14ac:dyDescent="0.2">
      <c r="B349" s="147"/>
      <c r="D349" s="148" t="s">
        <v>148</v>
      </c>
      <c r="E349" s="149" t="s">
        <v>1</v>
      </c>
      <c r="F349" s="150" t="s">
        <v>329</v>
      </c>
      <c r="H349" s="149" t="s">
        <v>1</v>
      </c>
      <c r="AI349" s="149" t="s">
        <v>148</v>
      </c>
      <c r="AJ349" s="149" t="s">
        <v>73</v>
      </c>
      <c r="AK349" s="13" t="s">
        <v>67</v>
      </c>
      <c r="AL349" s="13" t="s">
        <v>27</v>
      </c>
      <c r="AM349" s="13" t="s">
        <v>60</v>
      </c>
      <c r="AN349" s="149" t="s">
        <v>141</v>
      </c>
    </row>
    <row r="350" spans="1:54" s="13" customFormat="1" x14ac:dyDescent="0.2">
      <c r="B350" s="147"/>
      <c r="D350" s="148" t="s">
        <v>148</v>
      </c>
      <c r="E350" s="149" t="s">
        <v>1</v>
      </c>
      <c r="F350" s="150" t="s">
        <v>330</v>
      </c>
      <c r="H350" s="149" t="s">
        <v>1</v>
      </c>
      <c r="AI350" s="149" t="s">
        <v>148</v>
      </c>
      <c r="AJ350" s="149" t="s">
        <v>73</v>
      </c>
      <c r="AK350" s="13" t="s">
        <v>67</v>
      </c>
      <c r="AL350" s="13" t="s">
        <v>27</v>
      </c>
      <c r="AM350" s="13" t="s">
        <v>60</v>
      </c>
      <c r="AN350" s="149" t="s">
        <v>141</v>
      </c>
    </row>
    <row r="351" spans="1:54" s="13" customFormat="1" x14ac:dyDescent="0.2">
      <c r="B351" s="147"/>
      <c r="D351" s="148" t="s">
        <v>148</v>
      </c>
      <c r="E351" s="149" t="s">
        <v>1</v>
      </c>
      <c r="F351" s="150" t="s">
        <v>294</v>
      </c>
      <c r="H351" s="149" t="s">
        <v>1</v>
      </c>
      <c r="AI351" s="149" t="s">
        <v>148</v>
      </c>
      <c r="AJ351" s="149" t="s">
        <v>73</v>
      </c>
      <c r="AK351" s="13" t="s">
        <v>67</v>
      </c>
      <c r="AL351" s="13" t="s">
        <v>27</v>
      </c>
      <c r="AM351" s="13" t="s">
        <v>60</v>
      </c>
      <c r="AN351" s="149" t="s">
        <v>141</v>
      </c>
    </row>
    <row r="352" spans="1:54" s="14" customFormat="1" x14ac:dyDescent="0.2">
      <c r="B352" s="154"/>
      <c r="D352" s="148" t="s">
        <v>148</v>
      </c>
      <c r="E352" s="155" t="s">
        <v>1</v>
      </c>
      <c r="F352" s="156" t="s">
        <v>295</v>
      </c>
      <c r="H352" s="157">
        <v>858.745</v>
      </c>
      <c r="AI352" s="155" t="s">
        <v>148</v>
      </c>
      <c r="AJ352" s="155" t="s">
        <v>73</v>
      </c>
      <c r="AK352" s="14" t="s">
        <v>73</v>
      </c>
      <c r="AL352" s="14" t="s">
        <v>27</v>
      </c>
      <c r="AM352" s="14" t="s">
        <v>60</v>
      </c>
      <c r="AN352" s="155" t="s">
        <v>141</v>
      </c>
    </row>
    <row r="353" spans="2:40" s="14" customFormat="1" x14ac:dyDescent="0.2">
      <c r="B353" s="154"/>
      <c r="D353" s="148" t="s">
        <v>148</v>
      </c>
      <c r="E353" s="155" t="s">
        <v>1</v>
      </c>
      <c r="F353" s="156" t="s">
        <v>296</v>
      </c>
      <c r="H353" s="157">
        <v>733.56799999999998</v>
      </c>
      <c r="AI353" s="155" t="s">
        <v>148</v>
      </c>
      <c r="AJ353" s="155" t="s">
        <v>73</v>
      </c>
      <c r="AK353" s="14" t="s">
        <v>73</v>
      </c>
      <c r="AL353" s="14" t="s">
        <v>27</v>
      </c>
      <c r="AM353" s="14" t="s">
        <v>60</v>
      </c>
      <c r="AN353" s="155" t="s">
        <v>141</v>
      </c>
    </row>
    <row r="354" spans="2:40" s="14" customFormat="1" x14ac:dyDescent="0.2">
      <c r="B354" s="154"/>
      <c r="D354" s="148" t="s">
        <v>148</v>
      </c>
      <c r="E354" s="155" t="s">
        <v>1</v>
      </c>
      <c r="F354" s="156" t="s">
        <v>297</v>
      </c>
      <c r="H354" s="157">
        <v>145.15199999999999</v>
      </c>
      <c r="AI354" s="155" t="s">
        <v>148</v>
      </c>
      <c r="AJ354" s="155" t="s">
        <v>73</v>
      </c>
      <c r="AK354" s="14" t="s">
        <v>73</v>
      </c>
      <c r="AL354" s="14" t="s">
        <v>27</v>
      </c>
      <c r="AM354" s="14" t="s">
        <v>60</v>
      </c>
      <c r="AN354" s="155" t="s">
        <v>141</v>
      </c>
    </row>
    <row r="355" spans="2:40" s="14" customFormat="1" x14ac:dyDescent="0.2">
      <c r="B355" s="154"/>
      <c r="D355" s="148" t="s">
        <v>148</v>
      </c>
      <c r="E355" s="155" t="s">
        <v>1</v>
      </c>
      <c r="F355" s="156" t="s">
        <v>298</v>
      </c>
      <c r="H355" s="157">
        <v>98.241</v>
      </c>
      <c r="AI355" s="155" t="s">
        <v>148</v>
      </c>
      <c r="AJ355" s="155" t="s">
        <v>73</v>
      </c>
      <c r="AK355" s="14" t="s">
        <v>73</v>
      </c>
      <c r="AL355" s="14" t="s">
        <v>27</v>
      </c>
      <c r="AM355" s="14" t="s">
        <v>60</v>
      </c>
      <c r="AN355" s="155" t="s">
        <v>141</v>
      </c>
    </row>
    <row r="356" spans="2:40" s="14" customFormat="1" x14ac:dyDescent="0.2">
      <c r="B356" s="154"/>
      <c r="D356" s="148" t="s">
        <v>148</v>
      </c>
      <c r="E356" s="155" t="s">
        <v>1</v>
      </c>
      <c r="F356" s="156" t="s">
        <v>299</v>
      </c>
      <c r="H356" s="157">
        <v>181.33500000000001</v>
      </c>
      <c r="AI356" s="155" t="s">
        <v>148</v>
      </c>
      <c r="AJ356" s="155" t="s">
        <v>73</v>
      </c>
      <c r="AK356" s="14" t="s">
        <v>73</v>
      </c>
      <c r="AL356" s="14" t="s">
        <v>27</v>
      </c>
      <c r="AM356" s="14" t="s">
        <v>60</v>
      </c>
      <c r="AN356" s="155" t="s">
        <v>141</v>
      </c>
    </row>
    <row r="357" spans="2:40" s="14" customFormat="1" x14ac:dyDescent="0.2">
      <c r="B357" s="154"/>
      <c r="D357" s="148" t="s">
        <v>148</v>
      </c>
      <c r="E357" s="155" t="s">
        <v>1</v>
      </c>
      <c r="F357" s="156" t="s">
        <v>300</v>
      </c>
      <c r="H357" s="157">
        <v>126.033</v>
      </c>
      <c r="AI357" s="155" t="s">
        <v>148</v>
      </c>
      <c r="AJ357" s="155" t="s">
        <v>73</v>
      </c>
      <c r="AK357" s="14" t="s">
        <v>73</v>
      </c>
      <c r="AL357" s="14" t="s">
        <v>27</v>
      </c>
      <c r="AM357" s="14" t="s">
        <v>60</v>
      </c>
      <c r="AN357" s="155" t="s">
        <v>141</v>
      </c>
    </row>
    <row r="358" spans="2:40" s="14" customFormat="1" x14ac:dyDescent="0.2">
      <c r="B358" s="154"/>
      <c r="D358" s="148" t="s">
        <v>148</v>
      </c>
      <c r="E358" s="155" t="s">
        <v>1</v>
      </c>
      <c r="F358" s="156" t="s">
        <v>301</v>
      </c>
      <c r="H358" s="157">
        <v>122.30800000000001</v>
      </c>
      <c r="AI358" s="155" t="s">
        <v>148</v>
      </c>
      <c r="AJ358" s="155" t="s">
        <v>73</v>
      </c>
      <c r="AK358" s="14" t="s">
        <v>73</v>
      </c>
      <c r="AL358" s="14" t="s">
        <v>27</v>
      </c>
      <c r="AM358" s="14" t="s">
        <v>60</v>
      </c>
      <c r="AN358" s="155" t="s">
        <v>141</v>
      </c>
    </row>
    <row r="359" spans="2:40" s="14" customFormat="1" x14ac:dyDescent="0.2">
      <c r="B359" s="154"/>
      <c r="D359" s="148" t="s">
        <v>148</v>
      </c>
      <c r="E359" s="155" t="s">
        <v>1</v>
      </c>
      <c r="F359" s="156" t="s">
        <v>302</v>
      </c>
      <c r="H359" s="157">
        <v>339.78899999999999</v>
      </c>
      <c r="AI359" s="155" t="s">
        <v>148</v>
      </c>
      <c r="AJ359" s="155" t="s">
        <v>73</v>
      </c>
      <c r="AK359" s="14" t="s">
        <v>73</v>
      </c>
      <c r="AL359" s="14" t="s">
        <v>27</v>
      </c>
      <c r="AM359" s="14" t="s">
        <v>60</v>
      </c>
      <c r="AN359" s="155" t="s">
        <v>141</v>
      </c>
    </row>
    <row r="360" spans="2:40" s="14" customFormat="1" x14ac:dyDescent="0.2">
      <c r="B360" s="154"/>
      <c r="D360" s="148" t="s">
        <v>148</v>
      </c>
      <c r="E360" s="155" t="s">
        <v>1</v>
      </c>
      <c r="F360" s="156" t="s">
        <v>303</v>
      </c>
      <c r="H360" s="157">
        <v>107.536</v>
      </c>
      <c r="AI360" s="155" t="s">
        <v>148</v>
      </c>
      <c r="AJ360" s="155" t="s">
        <v>73</v>
      </c>
      <c r="AK360" s="14" t="s">
        <v>73</v>
      </c>
      <c r="AL360" s="14" t="s">
        <v>27</v>
      </c>
      <c r="AM360" s="14" t="s">
        <v>60</v>
      </c>
      <c r="AN360" s="155" t="s">
        <v>141</v>
      </c>
    </row>
    <row r="361" spans="2:40" s="14" customFormat="1" x14ac:dyDescent="0.2">
      <c r="B361" s="154"/>
      <c r="D361" s="148" t="s">
        <v>148</v>
      </c>
      <c r="E361" s="155" t="s">
        <v>1</v>
      </c>
      <c r="F361" s="156" t="s">
        <v>304</v>
      </c>
      <c r="H361" s="157">
        <v>249.71299999999999</v>
      </c>
      <c r="AI361" s="155" t="s">
        <v>148</v>
      </c>
      <c r="AJ361" s="155" t="s">
        <v>73</v>
      </c>
      <c r="AK361" s="14" t="s">
        <v>73</v>
      </c>
      <c r="AL361" s="14" t="s">
        <v>27</v>
      </c>
      <c r="AM361" s="14" t="s">
        <v>60</v>
      </c>
      <c r="AN361" s="155" t="s">
        <v>141</v>
      </c>
    </row>
    <row r="362" spans="2:40" s="14" customFormat="1" x14ac:dyDescent="0.2">
      <c r="B362" s="154"/>
      <c r="D362" s="148" t="s">
        <v>148</v>
      </c>
      <c r="E362" s="155" t="s">
        <v>1</v>
      </c>
      <c r="F362" s="156" t="s">
        <v>305</v>
      </c>
      <c r="H362" s="157">
        <v>531.08600000000001</v>
      </c>
      <c r="AI362" s="155" t="s">
        <v>148</v>
      </c>
      <c r="AJ362" s="155" t="s">
        <v>73</v>
      </c>
      <c r="AK362" s="14" t="s">
        <v>73</v>
      </c>
      <c r="AL362" s="14" t="s">
        <v>27</v>
      </c>
      <c r="AM362" s="14" t="s">
        <v>60</v>
      </c>
      <c r="AN362" s="155" t="s">
        <v>141</v>
      </c>
    </row>
    <row r="363" spans="2:40" s="14" customFormat="1" x14ac:dyDescent="0.2">
      <c r="B363" s="154"/>
      <c r="D363" s="148" t="s">
        <v>148</v>
      </c>
      <c r="E363" s="155" t="s">
        <v>1</v>
      </c>
      <c r="F363" s="156" t="s">
        <v>306</v>
      </c>
      <c r="H363" s="157">
        <v>81.156999999999996</v>
      </c>
      <c r="AI363" s="155" t="s">
        <v>148</v>
      </c>
      <c r="AJ363" s="155" t="s">
        <v>73</v>
      </c>
      <c r="AK363" s="14" t="s">
        <v>73</v>
      </c>
      <c r="AL363" s="14" t="s">
        <v>27</v>
      </c>
      <c r="AM363" s="14" t="s">
        <v>60</v>
      </c>
      <c r="AN363" s="155" t="s">
        <v>141</v>
      </c>
    </row>
    <row r="364" spans="2:40" s="14" customFormat="1" x14ac:dyDescent="0.2">
      <c r="B364" s="154"/>
      <c r="D364" s="148" t="s">
        <v>148</v>
      </c>
      <c r="E364" s="155" t="s">
        <v>1</v>
      </c>
      <c r="F364" s="156" t="s">
        <v>307</v>
      </c>
      <c r="H364" s="157">
        <v>319.93700000000001</v>
      </c>
      <c r="AI364" s="155" t="s">
        <v>148</v>
      </c>
      <c r="AJ364" s="155" t="s">
        <v>73</v>
      </c>
      <c r="AK364" s="14" t="s">
        <v>73</v>
      </c>
      <c r="AL364" s="14" t="s">
        <v>27</v>
      </c>
      <c r="AM364" s="14" t="s">
        <v>60</v>
      </c>
      <c r="AN364" s="155" t="s">
        <v>141</v>
      </c>
    </row>
    <row r="365" spans="2:40" s="16" customFormat="1" x14ac:dyDescent="0.2">
      <c r="B365" s="178"/>
      <c r="D365" s="148" t="s">
        <v>148</v>
      </c>
      <c r="E365" s="179" t="s">
        <v>1</v>
      </c>
      <c r="F365" s="180" t="s">
        <v>224</v>
      </c>
      <c r="H365" s="181">
        <v>3894.6</v>
      </c>
      <c r="AI365" s="179" t="s">
        <v>148</v>
      </c>
      <c r="AJ365" s="179" t="s">
        <v>73</v>
      </c>
      <c r="AK365" s="16" t="s">
        <v>85</v>
      </c>
      <c r="AL365" s="16" t="s">
        <v>27</v>
      </c>
      <c r="AM365" s="16" t="s">
        <v>60</v>
      </c>
      <c r="AN365" s="179" t="s">
        <v>141</v>
      </c>
    </row>
    <row r="366" spans="2:40" s="13" customFormat="1" x14ac:dyDescent="0.2">
      <c r="B366" s="147"/>
      <c r="D366" s="148" t="s">
        <v>148</v>
      </c>
      <c r="E366" s="149" t="s">
        <v>1</v>
      </c>
      <c r="F366" s="150" t="s">
        <v>308</v>
      </c>
      <c r="H366" s="149" t="s">
        <v>1</v>
      </c>
      <c r="AI366" s="149" t="s">
        <v>148</v>
      </c>
      <c r="AJ366" s="149" t="s">
        <v>73</v>
      </c>
      <c r="AK366" s="13" t="s">
        <v>67</v>
      </c>
      <c r="AL366" s="13" t="s">
        <v>27</v>
      </c>
      <c r="AM366" s="13" t="s">
        <v>60</v>
      </c>
      <c r="AN366" s="149" t="s">
        <v>141</v>
      </c>
    </row>
    <row r="367" spans="2:40" s="14" customFormat="1" x14ac:dyDescent="0.2">
      <c r="B367" s="154"/>
      <c r="D367" s="148" t="s">
        <v>148</v>
      </c>
      <c r="E367" s="155" t="s">
        <v>1</v>
      </c>
      <c r="F367" s="156" t="s">
        <v>309</v>
      </c>
      <c r="H367" s="157">
        <v>-865.01400000000001</v>
      </c>
      <c r="AI367" s="155" t="s">
        <v>148</v>
      </c>
      <c r="AJ367" s="155" t="s">
        <v>73</v>
      </c>
      <c r="AK367" s="14" t="s">
        <v>73</v>
      </c>
      <c r="AL367" s="14" t="s">
        <v>27</v>
      </c>
      <c r="AM367" s="14" t="s">
        <v>60</v>
      </c>
      <c r="AN367" s="155" t="s">
        <v>141</v>
      </c>
    </row>
    <row r="368" spans="2:40" s="16" customFormat="1" x14ac:dyDescent="0.2">
      <c r="B368" s="178"/>
      <c r="D368" s="148" t="s">
        <v>148</v>
      </c>
      <c r="E368" s="179" t="s">
        <v>1</v>
      </c>
      <c r="F368" s="180" t="s">
        <v>224</v>
      </c>
      <c r="H368" s="181">
        <v>-865.01400000000001</v>
      </c>
      <c r="AI368" s="179" t="s">
        <v>148</v>
      </c>
      <c r="AJ368" s="179" t="s">
        <v>73</v>
      </c>
      <c r="AK368" s="16" t="s">
        <v>85</v>
      </c>
      <c r="AL368" s="16" t="s">
        <v>27</v>
      </c>
      <c r="AM368" s="16" t="s">
        <v>60</v>
      </c>
      <c r="AN368" s="179" t="s">
        <v>141</v>
      </c>
    </row>
    <row r="369" spans="1:54" s="13" customFormat="1" x14ac:dyDescent="0.2">
      <c r="B369" s="147"/>
      <c r="D369" s="148" t="s">
        <v>148</v>
      </c>
      <c r="E369" s="149" t="s">
        <v>1</v>
      </c>
      <c r="F369" s="150" t="s">
        <v>331</v>
      </c>
      <c r="H369" s="149" t="s">
        <v>1</v>
      </c>
      <c r="AI369" s="149" t="s">
        <v>148</v>
      </c>
      <c r="AJ369" s="149" t="s">
        <v>73</v>
      </c>
      <c r="AK369" s="13" t="s">
        <v>67</v>
      </c>
      <c r="AL369" s="13" t="s">
        <v>27</v>
      </c>
      <c r="AM369" s="13" t="s">
        <v>60</v>
      </c>
      <c r="AN369" s="149" t="s">
        <v>141</v>
      </c>
    </row>
    <row r="370" spans="1:54" s="14" customFormat="1" x14ac:dyDescent="0.2">
      <c r="B370" s="154"/>
      <c r="D370" s="148" t="s">
        <v>148</v>
      </c>
      <c r="E370" s="155" t="s">
        <v>1</v>
      </c>
      <c r="F370" s="156" t="s">
        <v>317</v>
      </c>
      <c r="H370" s="157">
        <v>51.48</v>
      </c>
      <c r="AI370" s="155" t="s">
        <v>148</v>
      </c>
      <c r="AJ370" s="155" t="s">
        <v>73</v>
      </c>
      <c r="AK370" s="14" t="s">
        <v>73</v>
      </c>
      <c r="AL370" s="14" t="s">
        <v>27</v>
      </c>
      <c r="AM370" s="14" t="s">
        <v>60</v>
      </c>
      <c r="AN370" s="155" t="s">
        <v>141</v>
      </c>
    </row>
    <row r="371" spans="1:54" s="14" customFormat="1" x14ac:dyDescent="0.2">
      <c r="B371" s="154"/>
      <c r="D371" s="148" t="s">
        <v>148</v>
      </c>
      <c r="E371" s="155" t="s">
        <v>1</v>
      </c>
      <c r="F371" s="156" t="s">
        <v>318</v>
      </c>
      <c r="H371" s="157">
        <v>40.143999999999998</v>
      </c>
      <c r="AI371" s="155" t="s">
        <v>148</v>
      </c>
      <c r="AJ371" s="155" t="s">
        <v>73</v>
      </c>
      <c r="AK371" s="14" t="s">
        <v>73</v>
      </c>
      <c r="AL371" s="14" t="s">
        <v>27</v>
      </c>
      <c r="AM371" s="14" t="s">
        <v>60</v>
      </c>
      <c r="AN371" s="155" t="s">
        <v>141</v>
      </c>
    </row>
    <row r="372" spans="1:54" s="14" customFormat="1" x14ac:dyDescent="0.2">
      <c r="B372" s="154"/>
      <c r="D372" s="148" t="s">
        <v>148</v>
      </c>
      <c r="E372" s="155" t="s">
        <v>1</v>
      </c>
      <c r="F372" s="156" t="s">
        <v>319</v>
      </c>
      <c r="H372" s="157">
        <v>33.703000000000003</v>
      </c>
      <c r="AI372" s="155" t="s">
        <v>148</v>
      </c>
      <c r="AJ372" s="155" t="s">
        <v>73</v>
      </c>
      <c r="AK372" s="14" t="s">
        <v>73</v>
      </c>
      <c r="AL372" s="14" t="s">
        <v>27</v>
      </c>
      <c r="AM372" s="14" t="s">
        <v>60</v>
      </c>
      <c r="AN372" s="155" t="s">
        <v>141</v>
      </c>
    </row>
    <row r="373" spans="1:54" s="14" customFormat="1" x14ac:dyDescent="0.2">
      <c r="B373" s="154"/>
      <c r="D373" s="148" t="s">
        <v>148</v>
      </c>
      <c r="E373" s="155" t="s">
        <v>1</v>
      </c>
      <c r="F373" s="156" t="s">
        <v>320</v>
      </c>
      <c r="H373" s="157">
        <v>27.305</v>
      </c>
      <c r="AI373" s="155" t="s">
        <v>148</v>
      </c>
      <c r="AJ373" s="155" t="s">
        <v>73</v>
      </c>
      <c r="AK373" s="14" t="s">
        <v>73</v>
      </c>
      <c r="AL373" s="14" t="s">
        <v>27</v>
      </c>
      <c r="AM373" s="14" t="s">
        <v>60</v>
      </c>
      <c r="AN373" s="155" t="s">
        <v>141</v>
      </c>
    </row>
    <row r="374" spans="1:54" s="14" customFormat="1" x14ac:dyDescent="0.2">
      <c r="B374" s="154"/>
      <c r="D374" s="148" t="s">
        <v>148</v>
      </c>
      <c r="E374" s="155" t="s">
        <v>1</v>
      </c>
      <c r="F374" s="156" t="s">
        <v>321</v>
      </c>
      <c r="H374" s="157">
        <v>9.3230000000000004</v>
      </c>
      <c r="AI374" s="155" t="s">
        <v>148</v>
      </c>
      <c r="AJ374" s="155" t="s">
        <v>73</v>
      </c>
      <c r="AK374" s="14" t="s">
        <v>73</v>
      </c>
      <c r="AL374" s="14" t="s">
        <v>27</v>
      </c>
      <c r="AM374" s="14" t="s">
        <v>60</v>
      </c>
      <c r="AN374" s="155" t="s">
        <v>141</v>
      </c>
    </row>
    <row r="375" spans="1:54" s="14" customFormat="1" x14ac:dyDescent="0.2">
      <c r="B375" s="154"/>
      <c r="D375" s="148" t="s">
        <v>148</v>
      </c>
      <c r="E375" s="155" t="s">
        <v>1</v>
      </c>
      <c r="F375" s="156" t="s">
        <v>322</v>
      </c>
      <c r="H375" s="157">
        <v>3.1480000000000001</v>
      </c>
      <c r="AI375" s="155" t="s">
        <v>148</v>
      </c>
      <c r="AJ375" s="155" t="s">
        <v>73</v>
      </c>
      <c r="AK375" s="14" t="s">
        <v>73</v>
      </c>
      <c r="AL375" s="14" t="s">
        <v>27</v>
      </c>
      <c r="AM375" s="14" t="s">
        <v>60</v>
      </c>
      <c r="AN375" s="155" t="s">
        <v>141</v>
      </c>
    </row>
    <row r="376" spans="1:54" s="14" customFormat="1" x14ac:dyDescent="0.2">
      <c r="B376" s="154"/>
      <c r="D376" s="148" t="s">
        <v>148</v>
      </c>
      <c r="E376" s="155" t="s">
        <v>1</v>
      </c>
      <c r="F376" s="156" t="s">
        <v>323</v>
      </c>
      <c r="H376" s="157">
        <v>3.7349999999999999</v>
      </c>
      <c r="AI376" s="155" t="s">
        <v>148</v>
      </c>
      <c r="AJ376" s="155" t="s">
        <v>73</v>
      </c>
      <c r="AK376" s="14" t="s">
        <v>73</v>
      </c>
      <c r="AL376" s="14" t="s">
        <v>27</v>
      </c>
      <c r="AM376" s="14" t="s">
        <v>60</v>
      </c>
      <c r="AN376" s="155" t="s">
        <v>141</v>
      </c>
    </row>
    <row r="377" spans="1:54" s="14" customFormat="1" x14ac:dyDescent="0.2">
      <c r="B377" s="154"/>
      <c r="D377" s="148" t="s">
        <v>148</v>
      </c>
      <c r="E377" s="155" t="s">
        <v>1</v>
      </c>
      <c r="F377" s="156" t="s">
        <v>324</v>
      </c>
      <c r="H377" s="157">
        <v>21.35</v>
      </c>
      <c r="AI377" s="155" t="s">
        <v>148</v>
      </c>
      <c r="AJ377" s="155" t="s">
        <v>73</v>
      </c>
      <c r="AK377" s="14" t="s">
        <v>73</v>
      </c>
      <c r="AL377" s="14" t="s">
        <v>27</v>
      </c>
      <c r="AM377" s="14" t="s">
        <v>60</v>
      </c>
      <c r="AN377" s="155" t="s">
        <v>141</v>
      </c>
    </row>
    <row r="378" spans="1:54" s="14" customFormat="1" x14ac:dyDescent="0.2">
      <c r="B378" s="154"/>
      <c r="D378" s="148" t="s">
        <v>148</v>
      </c>
      <c r="E378" s="155" t="s">
        <v>1</v>
      </c>
      <c r="F378" s="156" t="s">
        <v>325</v>
      </c>
      <c r="H378" s="157">
        <v>11.54</v>
      </c>
      <c r="AI378" s="155" t="s">
        <v>148</v>
      </c>
      <c r="AJ378" s="155" t="s">
        <v>73</v>
      </c>
      <c r="AK378" s="14" t="s">
        <v>73</v>
      </c>
      <c r="AL378" s="14" t="s">
        <v>27</v>
      </c>
      <c r="AM378" s="14" t="s">
        <v>60</v>
      </c>
      <c r="AN378" s="155" t="s">
        <v>141</v>
      </c>
    </row>
    <row r="379" spans="1:54" s="16" customFormat="1" x14ac:dyDescent="0.2">
      <c r="B379" s="178"/>
      <c r="D379" s="148" t="s">
        <v>148</v>
      </c>
      <c r="E379" s="179" t="s">
        <v>1</v>
      </c>
      <c r="F379" s="180" t="s">
        <v>224</v>
      </c>
      <c r="H379" s="181">
        <v>201.72800000000001</v>
      </c>
      <c r="AI379" s="179" t="s">
        <v>148</v>
      </c>
      <c r="AJ379" s="179" t="s">
        <v>73</v>
      </c>
      <c r="AK379" s="16" t="s">
        <v>85</v>
      </c>
      <c r="AL379" s="16" t="s">
        <v>27</v>
      </c>
      <c r="AM379" s="16" t="s">
        <v>60</v>
      </c>
      <c r="AN379" s="179" t="s">
        <v>141</v>
      </c>
    </row>
    <row r="380" spans="1:54" s="13" customFormat="1" x14ac:dyDescent="0.2">
      <c r="B380" s="147"/>
      <c r="D380" s="148" t="s">
        <v>148</v>
      </c>
      <c r="E380" s="149" t="s">
        <v>1</v>
      </c>
      <c r="F380" s="150" t="s">
        <v>310</v>
      </c>
      <c r="H380" s="149" t="s">
        <v>1</v>
      </c>
      <c r="AI380" s="149" t="s">
        <v>148</v>
      </c>
      <c r="AJ380" s="149" t="s">
        <v>73</v>
      </c>
      <c r="AK380" s="13" t="s">
        <v>67</v>
      </c>
      <c r="AL380" s="13" t="s">
        <v>27</v>
      </c>
      <c r="AM380" s="13" t="s">
        <v>60</v>
      </c>
      <c r="AN380" s="149" t="s">
        <v>141</v>
      </c>
    </row>
    <row r="381" spans="1:54" s="14" customFormat="1" x14ac:dyDescent="0.2">
      <c r="B381" s="154"/>
      <c r="D381" s="148" t="s">
        <v>148</v>
      </c>
      <c r="E381" s="155" t="s">
        <v>1</v>
      </c>
      <c r="F381" s="156" t="s">
        <v>311</v>
      </c>
      <c r="H381" s="157">
        <v>379.44400000000002</v>
      </c>
      <c r="AI381" s="155" t="s">
        <v>148</v>
      </c>
      <c r="AJ381" s="155" t="s">
        <v>73</v>
      </c>
      <c r="AK381" s="14" t="s">
        <v>73</v>
      </c>
      <c r="AL381" s="14" t="s">
        <v>27</v>
      </c>
      <c r="AM381" s="14" t="s">
        <v>60</v>
      </c>
      <c r="AN381" s="155" t="s">
        <v>141</v>
      </c>
    </row>
    <row r="382" spans="1:54" s="16" customFormat="1" x14ac:dyDescent="0.2">
      <c r="B382" s="178"/>
      <c r="D382" s="148" t="s">
        <v>148</v>
      </c>
      <c r="E382" s="179" t="s">
        <v>1</v>
      </c>
      <c r="F382" s="180" t="s">
        <v>224</v>
      </c>
      <c r="H382" s="181">
        <v>379.44400000000002</v>
      </c>
      <c r="AI382" s="179" t="s">
        <v>148</v>
      </c>
      <c r="AJ382" s="179" t="s">
        <v>73</v>
      </c>
      <c r="AK382" s="16" t="s">
        <v>85</v>
      </c>
      <c r="AL382" s="16" t="s">
        <v>27</v>
      </c>
      <c r="AM382" s="16" t="s">
        <v>60</v>
      </c>
      <c r="AN382" s="179" t="s">
        <v>141</v>
      </c>
    </row>
    <row r="383" spans="1:54" s="15" customFormat="1" x14ac:dyDescent="0.2">
      <c r="B383" s="161"/>
      <c r="D383" s="148" t="s">
        <v>148</v>
      </c>
      <c r="E383" s="162" t="s">
        <v>1</v>
      </c>
      <c r="F383" s="163" t="s">
        <v>158</v>
      </c>
      <c r="H383" s="164">
        <v>3610.7579999999998</v>
      </c>
      <c r="AI383" s="162" t="s">
        <v>148</v>
      </c>
      <c r="AJ383" s="162" t="s">
        <v>73</v>
      </c>
      <c r="AK383" s="15" t="s">
        <v>146</v>
      </c>
      <c r="AL383" s="15" t="s">
        <v>27</v>
      </c>
      <c r="AM383" s="15" t="s">
        <v>67</v>
      </c>
      <c r="AN383" s="162" t="s">
        <v>141</v>
      </c>
    </row>
    <row r="384" spans="1:54" s="2" customFormat="1" ht="33" customHeight="1" x14ac:dyDescent="0.2">
      <c r="A384" s="31"/>
      <c r="B384" s="133"/>
      <c r="C384" s="134" t="s">
        <v>332</v>
      </c>
      <c r="D384" s="134" t="s">
        <v>143</v>
      </c>
      <c r="E384" s="135" t="s">
        <v>333</v>
      </c>
      <c r="F384" s="136" t="s">
        <v>3299</v>
      </c>
      <c r="G384" s="137" t="s">
        <v>145</v>
      </c>
      <c r="H384" s="138">
        <v>3610.7579999999998</v>
      </c>
      <c r="I384" s="139"/>
      <c r="J384" s="139"/>
      <c r="K384" s="140"/>
      <c r="L384" s="31"/>
      <c r="M384" s="31"/>
      <c r="N384" s="31"/>
      <c r="O384" s="31"/>
      <c r="P384" s="31"/>
      <c r="Q384" s="31"/>
      <c r="R384" s="31"/>
      <c r="S384" s="31"/>
      <c r="T384" s="31"/>
      <c r="AG384" s="145" t="s">
        <v>146</v>
      </c>
      <c r="AI384" s="145" t="s">
        <v>143</v>
      </c>
      <c r="AJ384" s="145" t="s">
        <v>73</v>
      </c>
      <c r="AN384" s="18" t="s">
        <v>141</v>
      </c>
      <c r="AT384" s="146" t="e">
        <f>IF(#REF!="základná",J384,0)</f>
        <v>#REF!</v>
      </c>
      <c r="AU384" s="146" t="e">
        <f>IF(#REF!="znížená",J384,0)</f>
        <v>#REF!</v>
      </c>
      <c r="AV384" s="146" t="e">
        <f>IF(#REF!="zákl. prenesená",J384,0)</f>
        <v>#REF!</v>
      </c>
      <c r="AW384" s="146" t="e">
        <f>IF(#REF!="zníž. prenesená",J384,0)</f>
        <v>#REF!</v>
      </c>
      <c r="AX384" s="146" t="e">
        <f>IF(#REF!="nulová",J384,0)</f>
        <v>#REF!</v>
      </c>
      <c r="AY384" s="18" t="s">
        <v>73</v>
      </c>
      <c r="AZ384" s="146">
        <f>ROUND(I384*H384,2)</f>
        <v>0</v>
      </c>
      <c r="BA384" s="18" t="s">
        <v>146</v>
      </c>
      <c r="BB384" s="145" t="s">
        <v>334</v>
      </c>
    </row>
    <row r="385" spans="2:40" s="13" customFormat="1" x14ac:dyDescent="0.2">
      <c r="B385" s="147"/>
      <c r="D385" s="148" t="s">
        <v>148</v>
      </c>
      <c r="E385" s="149" t="s">
        <v>1</v>
      </c>
      <c r="F385" s="150" t="s">
        <v>335</v>
      </c>
      <c r="H385" s="149" t="s">
        <v>1</v>
      </c>
      <c r="AI385" s="149" t="s">
        <v>148</v>
      </c>
      <c r="AJ385" s="149" t="s">
        <v>73</v>
      </c>
      <c r="AK385" s="13" t="s">
        <v>67</v>
      </c>
      <c r="AL385" s="13" t="s">
        <v>27</v>
      </c>
      <c r="AM385" s="13" t="s">
        <v>60</v>
      </c>
      <c r="AN385" s="149" t="s">
        <v>141</v>
      </c>
    </row>
    <row r="386" spans="2:40" s="13" customFormat="1" x14ac:dyDescent="0.2">
      <c r="B386" s="147"/>
      <c r="D386" s="148" t="s">
        <v>148</v>
      </c>
      <c r="E386" s="149" t="s">
        <v>1</v>
      </c>
      <c r="F386" s="150" t="s">
        <v>336</v>
      </c>
      <c r="H386" s="149" t="s">
        <v>1</v>
      </c>
      <c r="AI386" s="149" t="s">
        <v>148</v>
      </c>
      <c r="AJ386" s="149" t="s">
        <v>73</v>
      </c>
      <c r="AK386" s="13" t="s">
        <v>67</v>
      </c>
      <c r="AL386" s="13" t="s">
        <v>27</v>
      </c>
      <c r="AM386" s="13" t="s">
        <v>60</v>
      </c>
      <c r="AN386" s="149" t="s">
        <v>141</v>
      </c>
    </row>
    <row r="387" spans="2:40" s="13" customFormat="1" x14ac:dyDescent="0.2">
      <c r="B387" s="147"/>
      <c r="D387" s="148" t="s">
        <v>148</v>
      </c>
      <c r="E387" s="149" t="s">
        <v>1</v>
      </c>
      <c r="F387" s="150" t="s">
        <v>294</v>
      </c>
      <c r="H387" s="149" t="s">
        <v>1</v>
      </c>
      <c r="AI387" s="149" t="s">
        <v>148</v>
      </c>
      <c r="AJ387" s="149" t="s">
        <v>73</v>
      </c>
      <c r="AK387" s="13" t="s">
        <v>67</v>
      </c>
      <c r="AL387" s="13" t="s">
        <v>27</v>
      </c>
      <c r="AM387" s="13" t="s">
        <v>60</v>
      </c>
      <c r="AN387" s="149" t="s">
        <v>141</v>
      </c>
    </row>
    <row r="388" spans="2:40" s="14" customFormat="1" x14ac:dyDescent="0.2">
      <c r="B388" s="154"/>
      <c r="D388" s="148" t="s">
        <v>148</v>
      </c>
      <c r="E388" s="155" t="s">
        <v>1</v>
      </c>
      <c r="F388" s="156" t="s">
        <v>295</v>
      </c>
      <c r="H388" s="157">
        <v>858.745</v>
      </c>
      <c r="AI388" s="155" t="s">
        <v>148</v>
      </c>
      <c r="AJ388" s="155" t="s">
        <v>73</v>
      </c>
      <c r="AK388" s="14" t="s">
        <v>73</v>
      </c>
      <c r="AL388" s="14" t="s">
        <v>27</v>
      </c>
      <c r="AM388" s="14" t="s">
        <v>60</v>
      </c>
      <c r="AN388" s="155" t="s">
        <v>141</v>
      </c>
    </row>
    <row r="389" spans="2:40" s="14" customFormat="1" x14ac:dyDescent="0.2">
      <c r="B389" s="154"/>
      <c r="D389" s="148" t="s">
        <v>148</v>
      </c>
      <c r="E389" s="155" t="s">
        <v>1</v>
      </c>
      <c r="F389" s="156" t="s">
        <v>296</v>
      </c>
      <c r="H389" s="157">
        <v>733.56799999999998</v>
      </c>
      <c r="AI389" s="155" t="s">
        <v>148</v>
      </c>
      <c r="AJ389" s="155" t="s">
        <v>73</v>
      </c>
      <c r="AK389" s="14" t="s">
        <v>73</v>
      </c>
      <c r="AL389" s="14" t="s">
        <v>27</v>
      </c>
      <c r="AM389" s="14" t="s">
        <v>60</v>
      </c>
      <c r="AN389" s="155" t="s">
        <v>141</v>
      </c>
    </row>
    <row r="390" spans="2:40" s="14" customFormat="1" x14ac:dyDescent="0.2">
      <c r="B390" s="154"/>
      <c r="D390" s="148" t="s">
        <v>148</v>
      </c>
      <c r="E390" s="155" t="s">
        <v>1</v>
      </c>
      <c r="F390" s="156" t="s">
        <v>297</v>
      </c>
      <c r="H390" s="157">
        <v>145.15199999999999</v>
      </c>
      <c r="AI390" s="155" t="s">
        <v>148</v>
      </c>
      <c r="AJ390" s="155" t="s">
        <v>73</v>
      </c>
      <c r="AK390" s="14" t="s">
        <v>73</v>
      </c>
      <c r="AL390" s="14" t="s">
        <v>27</v>
      </c>
      <c r="AM390" s="14" t="s">
        <v>60</v>
      </c>
      <c r="AN390" s="155" t="s">
        <v>141</v>
      </c>
    </row>
    <row r="391" spans="2:40" s="14" customFormat="1" x14ac:dyDescent="0.2">
      <c r="B391" s="154"/>
      <c r="D391" s="148" t="s">
        <v>148</v>
      </c>
      <c r="E391" s="155" t="s">
        <v>1</v>
      </c>
      <c r="F391" s="156" t="s">
        <v>298</v>
      </c>
      <c r="H391" s="157">
        <v>98.241</v>
      </c>
      <c r="AI391" s="155" t="s">
        <v>148</v>
      </c>
      <c r="AJ391" s="155" t="s">
        <v>73</v>
      </c>
      <c r="AK391" s="14" t="s">
        <v>73</v>
      </c>
      <c r="AL391" s="14" t="s">
        <v>27</v>
      </c>
      <c r="AM391" s="14" t="s">
        <v>60</v>
      </c>
      <c r="AN391" s="155" t="s">
        <v>141</v>
      </c>
    </row>
    <row r="392" spans="2:40" s="14" customFormat="1" x14ac:dyDescent="0.2">
      <c r="B392" s="154"/>
      <c r="D392" s="148" t="s">
        <v>148</v>
      </c>
      <c r="E392" s="155" t="s">
        <v>1</v>
      </c>
      <c r="F392" s="156" t="s">
        <v>299</v>
      </c>
      <c r="H392" s="157">
        <v>181.33500000000001</v>
      </c>
      <c r="AI392" s="155" t="s">
        <v>148</v>
      </c>
      <c r="AJ392" s="155" t="s">
        <v>73</v>
      </c>
      <c r="AK392" s="14" t="s">
        <v>73</v>
      </c>
      <c r="AL392" s="14" t="s">
        <v>27</v>
      </c>
      <c r="AM392" s="14" t="s">
        <v>60</v>
      </c>
      <c r="AN392" s="155" t="s">
        <v>141</v>
      </c>
    </row>
    <row r="393" spans="2:40" s="14" customFormat="1" x14ac:dyDescent="0.2">
      <c r="B393" s="154"/>
      <c r="D393" s="148" t="s">
        <v>148</v>
      </c>
      <c r="E393" s="155" t="s">
        <v>1</v>
      </c>
      <c r="F393" s="156" t="s">
        <v>300</v>
      </c>
      <c r="H393" s="157">
        <v>126.033</v>
      </c>
      <c r="AI393" s="155" t="s">
        <v>148</v>
      </c>
      <c r="AJ393" s="155" t="s">
        <v>73</v>
      </c>
      <c r="AK393" s="14" t="s">
        <v>73</v>
      </c>
      <c r="AL393" s="14" t="s">
        <v>27</v>
      </c>
      <c r="AM393" s="14" t="s">
        <v>60</v>
      </c>
      <c r="AN393" s="155" t="s">
        <v>141</v>
      </c>
    </row>
    <row r="394" spans="2:40" s="14" customFormat="1" x14ac:dyDescent="0.2">
      <c r="B394" s="154"/>
      <c r="D394" s="148" t="s">
        <v>148</v>
      </c>
      <c r="E394" s="155" t="s">
        <v>1</v>
      </c>
      <c r="F394" s="156" t="s">
        <v>301</v>
      </c>
      <c r="H394" s="157">
        <v>122.30800000000001</v>
      </c>
      <c r="AI394" s="155" t="s">
        <v>148</v>
      </c>
      <c r="AJ394" s="155" t="s">
        <v>73</v>
      </c>
      <c r="AK394" s="14" t="s">
        <v>73</v>
      </c>
      <c r="AL394" s="14" t="s">
        <v>27</v>
      </c>
      <c r="AM394" s="14" t="s">
        <v>60</v>
      </c>
      <c r="AN394" s="155" t="s">
        <v>141</v>
      </c>
    </row>
    <row r="395" spans="2:40" s="14" customFormat="1" x14ac:dyDescent="0.2">
      <c r="B395" s="154"/>
      <c r="D395" s="148" t="s">
        <v>148</v>
      </c>
      <c r="E395" s="155" t="s">
        <v>1</v>
      </c>
      <c r="F395" s="156" t="s">
        <v>302</v>
      </c>
      <c r="H395" s="157">
        <v>339.78899999999999</v>
      </c>
      <c r="AI395" s="155" t="s">
        <v>148</v>
      </c>
      <c r="AJ395" s="155" t="s">
        <v>73</v>
      </c>
      <c r="AK395" s="14" t="s">
        <v>73</v>
      </c>
      <c r="AL395" s="14" t="s">
        <v>27</v>
      </c>
      <c r="AM395" s="14" t="s">
        <v>60</v>
      </c>
      <c r="AN395" s="155" t="s">
        <v>141</v>
      </c>
    </row>
    <row r="396" spans="2:40" s="14" customFormat="1" x14ac:dyDescent="0.2">
      <c r="B396" s="154"/>
      <c r="D396" s="148" t="s">
        <v>148</v>
      </c>
      <c r="E396" s="155" t="s">
        <v>1</v>
      </c>
      <c r="F396" s="156" t="s">
        <v>303</v>
      </c>
      <c r="H396" s="157">
        <v>107.536</v>
      </c>
      <c r="AI396" s="155" t="s">
        <v>148</v>
      </c>
      <c r="AJ396" s="155" t="s">
        <v>73</v>
      </c>
      <c r="AK396" s="14" t="s">
        <v>73</v>
      </c>
      <c r="AL396" s="14" t="s">
        <v>27</v>
      </c>
      <c r="AM396" s="14" t="s">
        <v>60</v>
      </c>
      <c r="AN396" s="155" t="s">
        <v>141</v>
      </c>
    </row>
    <row r="397" spans="2:40" s="14" customFormat="1" x14ac:dyDescent="0.2">
      <c r="B397" s="154"/>
      <c r="D397" s="148" t="s">
        <v>148</v>
      </c>
      <c r="E397" s="155" t="s">
        <v>1</v>
      </c>
      <c r="F397" s="156" t="s">
        <v>304</v>
      </c>
      <c r="H397" s="157">
        <v>249.71299999999999</v>
      </c>
      <c r="AI397" s="155" t="s">
        <v>148</v>
      </c>
      <c r="AJ397" s="155" t="s">
        <v>73</v>
      </c>
      <c r="AK397" s="14" t="s">
        <v>73</v>
      </c>
      <c r="AL397" s="14" t="s">
        <v>27</v>
      </c>
      <c r="AM397" s="14" t="s">
        <v>60</v>
      </c>
      <c r="AN397" s="155" t="s">
        <v>141</v>
      </c>
    </row>
    <row r="398" spans="2:40" s="14" customFormat="1" x14ac:dyDescent="0.2">
      <c r="B398" s="154"/>
      <c r="D398" s="148" t="s">
        <v>148</v>
      </c>
      <c r="E398" s="155" t="s">
        <v>1</v>
      </c>
      <c r="F398" s="156" t="s">
        <v>305</v>
      </c>
      <c r="H398" s="157">
        <v>531.08600000000001</v>
      </c>
      <c r="AI398" s="155" t="s">
        <v>148</v>
      </c>
      <c r="AJ398" s="155" t="s">
        <v>73</v>
      </c>
      <c r="AK398" s="14" t="s">
        <v>73</v>
      </c>
      <c r="AL398" s="14" t="s">
        <v>27</v>
      </c>
      <c r="AM398" s="14" t="s">
        <v>60</v>
      </c>
      <c r="AN398" s="155" t="s">
        <v>141</v>
      </c>
    </row>
    <row r="399" spans="2:40" s="14" customFormat="1" x14ac:dyDescent="0.2">
      <c r="B399" s="154"/>
      <c r="D399" s="148" t="s">
        <v>148</v>
      </c>
      <c r="E399" s="155" t="s">
        <v>1</v>
      </c>
      <c r="F399" s="156" t="s">
        <v>306</v>
      </c>
      <c r="H399" s="157">
        <v>81.156999999999996</v>
      </c>
      <c r="AI399" s="155" t="s">
        <v>148</v>
      </c>
      <c r="AJ399" s="155" t="s">
        <v>73</v>
      </c>
      <c r="AK399" s="14" t="s">
        <v>73</v>
      </c>
      <c r="AL399" s="14" t="s">
        <v>27</v>
      </c>
      <c r="AM399" s="14" t="s">
        <v>60</v>
      </c>
      <c r="AN399" s="155" t="s">
        <v>141</v>
      </c>
    </row>
    <row r="400" spans="2:40" s="14" customFormat="1" x14ac:dyDescent="0.2">
      <c r="B400" s="154"/>
      <c r="D400" s="148" t="s">
        <v>148</v>
      </c>
      <c r="E400" s="155" t="s">
        <v>1</v>
      </c>
      <c r="F400" s="156" t="s">
        <v>307</v>
      </c>
      <c r="H400" s="157">
        <v>319.93700000000001</v>
      </c>
      <c r="AI400" s="155" t="s">
        <v>148</v>
      </c>
      <c r="AJ400" s="155" t="s">
        <v>73</v>
      </c>
      <c r="AK400" s="14" t="s">
        <v>73</v>
      </c>
      <c r="AL400" s="14" t="s">
        <v>27</v>
      </c>
      <c r="AM400" s="14" t="s">
        <v>60</v>
      </c>
      <c r="AN400" s="155" t="s">
        <v>141</v>
      </c>
    </row>
    <row r="401" spans="2:40" s="16" customFormat="1" x14ac:dyDescent="0.2">
      <c r="B401" s="178"/>
      <c r="D401" s="148" t="s">
        <v>148</v>
      </c>
      <c r="E401" s="179" t="s">
        <v>1</v>
      </c>
      <c r="F401" s="180" t="s">
        <v>224</v>
      </c>
      <c r="H401" s="181">
        <v>3894.6</v>
      </c>
      <c r="AI401" s="179" t="s">
        <v>148</v>
      </c>
      <c r="AJ401" s="179" t="s">
        <v>73</v>
      </c>
      <c r="AK401" s="16" t="s">
        <v>85</v>
      </c>
      <c r="AL401" s="16" t="s">
        <v>27</v>
      </c>
      <c r="AM401" s="16" t="s">
        <v>60</v>
      </c>
      <c r="AN401" s="179" t="s">
        <v>141</v>
      </c>
    </row>
    <row r="402" spans="2:40" s="13" customFormat="1" x14ac:dyDescent="0.2">
      <c r="B402" s="147"/>
      <c r="D402" s="148" t="s">
        <v>148</v>
      </c>
      <c r="E402" s="149" t="s">
        <v>1</v>
      </c>
      <c r="F402" s="150" t="s">
        <v>308</v>
      </c>
      <c r="H402" s="149" t="s">
        <v>1</v>
      </c>
      <c r="AI402" s="149" t="s">
        <v>148</v>
      </c>
      <c r="AJ402" s="149" t="s">
        <v>73</v>
      </c>
      <c r="AK402" s="13" t="s">
        <v>67</v>
      </c>
      <c r="AL402" s="13" t="s">
        <v>27</v>
      </c>
      <c r="AM402" s="13" t="s">
        <v>60</v>
      </c>
      <c r="AN402" s="149" t="s">
        <v>141</v>
      </c>
    </row>
    <row r="403" spans="2:40" s="14" customFormat="1" x14ac:dyDescent="0.2">
      <c r="B403" s="154"/>
      <c r="D403" s="148" t="s">
        <v>148</v>
      </c>
      <c r="E403" s="155" t="s">
        <v>1</v>
      </c>
      <c r="F403" s="156" t="s">
        <v>309</v>
      </c>
      <c r="H403" s="157">
        <v>-865.01400000000001</v>
      </c>
      <c r="AI403" s="155" t="s">
        <v>148</v>
      </c>
      <c r="AJ403" s="155" t="s">
        <v>73</v>
      </c>
      <c r="AK403" s="14" t="s">
        <v>73</v>
      </c>
      <c r="AL403" s="14" t="s">
        <v>27</v>
      </c>
      <c r="AM403" s="14" t="s">
        <v>60</v>
      </c>
      <c r="AN403" s="155" t="s">
        <v>141</v>
      </c>
    </row>
    <row r="404" spans="2:40" s="16" customFormat="1" x14ac:dyDescent="0.2">
      <c r="B404" s="178"/>
      <c r="D404" s="148" t="s">
        <v>148</v>
      </c>
      <c r="E404" s="179" t="s">
        <v>1</v>
      </c>
      <c r="F404" s="180" t="s">
        <v>224</v>
      </c>
      <c r="H404" s="181">
        <v>-865.01400000000001</v>
      </c>
      <c r="AI404" s="179" t="s">
        <v>148</v>
      </c>
      <c r="AJ404" s="179" t="s">
        <v>73</v>
      </c>
      <c r="AK404" s="16" t="s">
        <v>85</v>
      </c>
      <c r="AL404" s="16" t="s">
        <v>27</v>
      </c>
      <c r="AM404" s="16" t="s">
        <v>60</v>
      </c>
      <c r="AN404" s="179" t="s">
        <v>141</v>
      </c>
    </row>
    <row r="405" spans="2:40" s="13" customFormat="1" x14ac:dyDescent="0.2">
      <c r="B405" s="147"/>
      <c r="D405" s="148" t="s">
        <v>148</v>
      </c>
      <c r="E405" s="149" t="s">
        <v>1</v>
      </c>
      <c r="F405" s="150" t="s">
        <v>331</v>
      </c>
      <c r="H405" s="149" t="s">
        <v>1</v>
      </c>
      <c r="AI405" s="149" t="s">
        <v>148</v>
      </c>
      <c r="AJ405" s="149" t="s">
        <v>73</v>
      </c>
      <c r="AK405" s="13" t="s">
        <v>67</v>
      </c>
      <c r="AL405" s="13" t="s">
        <v>27</v>
      </c>
      <c r="AM405" s="13" t="s">
        <v>60</v>
      </c>
      <c r="AN405" s="149" t="s">
        <v>141</v>
      </c>
    </row>
    <row r="406" spans="2:40" s="14" customFormat="1" x14ac:dyDescent="0.2">
      <c r="B406" s="154"/>
      <c r="D406" s="148" t="s">
        <v>148</v>
      </c>
      <c r="E406" s="155" t="s">
        <v>1</v>
      </c>
      <c r="F406" s="156" t="s">
        <v>317</v>
      </c>
      <c r="H406" s="157">
        <v>51.48</v>
      </c>
      <c r="AI406" s="155" t="s">
        <v>148</v>
      </c>
      <c r="AJ406" s="155" t="s">
        <v>73</v>
      </c>
      <c r="AK406" s="14" t="s">
        <v>73</v>
      </c>
      <c r="AL406" s="14" t="s">
        <v>27</v>
      </c>
      <c r="AM406" s="14" t="s">
        <v>60</v>
      </c>
      <c r="AN406" s="155" t="s">
        <v>141</v>
      </c>
    </row>
    <row r="407" spans="2:40" s="14" customFormat="1" x14ac:dyDescent="0.2">
      <c r="B407" s="154"/>
      <c r="D407" s="148" t="s">
        <v>148</v>
      </c>
      <c r="E407" s="155" t="s">
        <v>1</v>
      </c>
      <c r="F407" s="156" t="s">
        <v>318</v>
      </c>
      <c r="H407" s="157">
        <v>40.143999999999998</v>
      </c>
      <c r="AI407" s="155" t="s">
        <v>148</v>
      </c>
      <c r="AJ407" s="155" t="s">
        <v>73</v>
      </c>
      <c r="AK407" s="14" t="s">
        <v>73</v>
      </c>
      <c r="AL407" s="14" t="s">
        <v>27</v>
      </c>
      <c r="AM407" s="14" t="s">
        <v>60</v>
      </c>
      <c r="AN407" s="155" t="s">
        <v>141</v>
      </c>
    </row>
    <row r="408" spans="2:40" s="14" customFormat="1" x14ac:dyDescent="0.2">
      <c r="B408" s="154"/>
      <c r="D408" s="148" t="s">
        <v>148</v>
      </c>
      <c r="E408" s="155" t="s">
        <v>1</v>
      </c>
      <c r="F408" s="156" t="s">
        <v>319</v>
      </c>
      <c r="H408" s="157">
        <v>33.703000000000003</v>
      </c>
      <c r="AI408" s="155" t="s">
        <v>148</v>
      </c>
      <c r="AJ408" s="155" t="s">
        <v>73</v>
      </c>
      <c r="AK408" s="14" t="s">
        <v>73</v>
      </c>
      <c r="AL408" s="14" t="s">
        <v>27</v>
      </c>
      <c r="AM408" s="14" t="s">
        <v>60</v>
      </c>
      <c r="AN408" s="155" t="s">
        <v>141</v>
      </c>
    </row>
    <row r="409" spans="2:40" s="14" customFormat="1" x14ac:dyDescent="0.2">
      <c r="B409" s="154"/>
      <c r="D409" s="148" t="s">
        <v>148</v>
      </c>
      <c r="E409" s="155" t="s">
        <v>1</v>
      </c>
      <c r="F409" s="156" t="s">
        <v>320</v>
      </c>
      <c r="H409" s="157">
        <v>27.305</v>
      </c>
      <c r="AI409" s="155" t="s">
        <v>148</v>
      </c>
      <c r="AJ409" s="155" t="s">
        <v>73</v>
      </c>
      <c r="AK409" s="14" t="s">
        <v>73</v>
      </c>
      <c r="AL409" s="14" t="s">
        <v>27</v>
      </c>
      <c r="AM409" s="14" t="s">
        <v>60</v>
      </c>
      <c r="AN409" s="155" t="s">
        <v>141</v>
      </c>
    </row>
    <row r="410" spans="2:40" s="14" customFormat="1" x14ac:dyDescent="0.2">
      <c r="B410" s="154"/>
      <c r="D410" s="148" t="s">
        <v>148</v>
      </c>
      <c r="E410" s="155" t="s">
        <v>1</v>
      </c>
      <c r="F410" s="156" t="s">
        <v>321</v>
      </c>
      <c r="H410" s="157">
        <v>9.3230000000000004</v>
      </c>
      <c r="AI410" s="155" t="s">
        <v>148</v>
      </c>
      <c r="AJ410" s="155" t="s">
        <v>73</v>
      </c>
      <c r="AK410" s="14" t="s">
        <v>73</v>
      </c>
      <c r="AL410" s="14" t="s">
        <v>27</v>
      </c>
      <c r="AM410" s="14" t="s">
        <v>60</v>
      </c>
      <c r="AN410" s="155" t="s">
        <v>141</v>
      </c>
    </row>
    <row r="411" spans="2:40" s="14" customFormat="1" x14ac:dyDescent="0.2">
      <c r="B411" s="154"/>
      <c r="D411" s="148" t="s">
        <v>148</v>
      </c>
      <c r="E411" s="155" t="s">
        <v>1</v>
      </c>
      <c r="F411" s="156" t="s">
        <v>322</v>
      </c>
      <c r="H411" s="157">
        <v>3.1480000000000001</v>
      </c>
      <c r="AI411" s="155" t="s">
        <v>148</v>
      </c>
      <c r="AJ411" s="155" t="s">
        <v>73</v>
      </c>
      <c r="AK411" s="14" t="s">
        <v>73</v>
      </c>
      <c r="AL411" s="14" t="s">
        <v>27</v>
      </c>
      <c r="AM411" s="14" t="s">
        <v>60</v>
      </c>
      <c r="AN411" s="155" t="s">
        <v>141</v>
      </c>
    </row>
    <row r="412" spans="2:40" s="14" customFormat="1" x14ac:dyDescent="0.2">
      <c r="B412" s="154"/>
      <c r="D412" s="148" t="s">
        <v>148</v>
      </c>
      <c r="E412" s="155" t="s">
        <v>1</v>
      </c>
      <c r="F412" s="156" t="s">
        <v>323</v>
      </c>
      <c r="H412" s="157">
        <v>3.7349999999999999</v>
      </c>
      <c r="AI412" s="155" t="s">
        <v>148</v>
      </c>
      <c r="AJ412" s="155" t="s">
        <v>73</v>
      </c>
      <c r="AK412" s="14" t="s">
        <v>73</v>
      </c>
      <c r="AL412" s="14" t="s">
        <v>27</v>
      </c>
      <c r="AM412" s="14" t="s">
        <v>60</v>
      </c>
      <c r="AN412" s="155" t="s">
        <v>141</v>
      </c>
    </row>
    <row r="413" spans="2:40" s="14" customFormat="1" x14ac:dyDescent="0.2">
      <c r="B413" s="154"/>
      <c r="D413" s="148" t="s">
        <v>148</v>
      </c>
      <c r="E413" s="155" t="s">
        <v>1</v>
      </c>
      <c r="F413" s="156" t="s">
        <v>324</v>
      </c>
      <c r="H413" s="157">
        <v>21.35</v>
      </c>
      <c r="AI413" s="155" t="s">
        <v>148</v>
      </c>
      <c r="AJ413" s="155" t="s">
        <v>73</v>
      </c>
      <c r="AK413" s="14" t="s">
        <v>73</v>
      </c>
      <c r="AL413" s="14" t="s">
        <v>27</v>
      </c>
      <c r="AM413" s="14" t="s">
        <v>60</v>
      </c>
      <c r="AN413" s="155" t="s">
        <v>141</v>
      </c>
    </row>
    <row r="414" spans="2:40" s="14" customFormat="1" x14ac:dyDescent="0.2">
      <c r="B414" s="154"/>
      <c r="D414" s="148" t="s">
        <v>148</v>
      </c>
      <c r="E414" s="155" t="s">
        <v>1</v>
      </c>
      <c r="F414" s="156" t="s">
        <v>325</v>
      </c>
      <c r="H414" s="157">
        <v>11.54</v>
      </c>
      <c r="AI414" s="155" t="s">
        <v>148</v>
      </c>
      <c r="AJ414" s="155" t="s">
        <v>73</v>
      </c>
      <c r="AK414" s="14" t="s">
        <v>73</v>
      </c>
      <c r="AL414" s="14" t="s">
        <v>27</v>
      </c>
      <c r="AM414" s="14" t="s">
        <v>60</v>
      </c>
      <c r="AN414" s="155" t="s">
        <v>141</v>
      </c>
    </row>
    <row r="415" spans="2:40" s="16" customFormat="1" x14ac:dyDescent="0.2">
      <c r="B415" s="178"/>
      <c r="D415" s="148" t="s">
        <v>148</v>
      </c>
      <c r="E415" s="179" t="s">
        <v>1</v>
      </c>
      <c r="F415" s="180" t="s">
        <v>224</v>
      </c>
      <c r="H415" s="181">
        <v>201.72800000000001</v>
      </c>
      <c r="AI415" s="179" t="s">
        <v>148</v>
      </c>
      <c r="AJ415" s="179" t="s">
        <v>73</v>
      </c>
      <c r="AK415" s="16" t="s">
        <v>85</v>
      </c>
      <c r="AL415" s="16" t="s">
        <v>27</v>
      </c>
      <c r="AM415" s="16" t="s">
        <v>60</v>
      </c>
      <c r="AN415" s="179" t="s">
        <v>141</v>
      </c>
    </row>
    <row r="416" spans="2:40" s="13" customFormat="1" x14ac:dyDescent="0.2">
      <c r="B416" s="147"/>
      <c r="D416" s="148" t="s">
        <v>148</v>
      </c>
      <c r="E416" s="149" t="s">
        <v>1</v>
      </c>
      <c r="F416" s="150" t="s">
        <v>310</v>
      </c>
      <c r="H416" s="149" t="s">
        <v>1</v>
      </c>
      <c r="AI416" s="149" t="s">
        <v>148</v>
      </c>
      <c r="AJ416" s="149" t="s">
        <v>73</v>
      </c>
      <c r="AK416" s="13" t="s">
        <v>67</v>
      </c>
      <c r="AL416" s="13" t="s">
        <v>27</v>
      </c>
      <c r="AM416" s="13" t="s">
        <v>60</v>
      </c>
      <c r="AN416" s="149" t="s">
        <v>141</v>
      </c>
    </row>
    <row r="417" spans="1:54" s="14" customFormat="1" x14ac:dyDescent="0.2">
      <c r="B417" s="154"/>
      <c r="D417" s="148" t="s">
        <v>148</v>
      </c>
      <c r="E417" s="155" t="s">
        <v>1</v>
      </c>
      <c r="F417" s="156" t="s">
        <v>311</v>
      </c>
      <c r="H417" s="157">
        <v>379.44400000000002</v>
      </c>
      <c r="AI417" s="155" t="s">
        <v>148</v>
      </c>
      <c r="AJ417" s="155" t="s">
        <v>73</v>
      </c>
      <c r="AK417" s="14" t="s">
        <v>73</v>
      </c>
      <c r="AL417" s="14" t="s">
        <v>27</v>
      </c>
      <c r="AM417" s="14" t="s">
        <v>60</v>
      </c>
      <c r="AN417" s="155" t="s">
        <v>141</v>
      </c>
    </row>
    <row r="418" spans="1:54" s="16" customFormat="1" x14ac:dyDescent="0.2">
      <c r="B418" s="178"/>
      <c r="D418" s="148" t="s">
        <v>148</v>
      </c>
      <c r="E418" s="179" t="s">
        <v>1</v>
      </c>
      <c r="F418" s="180" t="s">
        <v>224</v>
      </c>
      <c r="H418" s="181">
        <v>379.44400000000002</v>
      </c>
      <c r="AI418" s="179" t="s">
        <v>148</v>
      </c>
      <c r="AJ418" s="179" t="s">
        <v>73</v>
      </c>
      <c r="AK418" s="16" t="s">
        <v>85</v>
      </c>
      <c r="AL418" s="16" t="s">
        <v>27</v>
      </c>
      <c r="AM418" s="16" t="s">
        <v>60</v>
      </c>
      <c r="AN418" s="179" t="s">
        <v>141</v>
      </c>
    </row>
    <row r="419" spans="1:54" s="15" customFormat="1" x14ac:dyDescent="0.2">
      <c r="B419" s="161"/>
      <c r="D419" s="148" t="s">
        <v>148</v>
      </c>
      <c r="E419" s="162" t="s">
        <v>1</v>
      </c>
      <c r="F419" s="163" t="s">
        <v>158</v>
      </c>
      <c r="H419" s="164">
        <v>3610.7579999999998</v>
      </c>
      <c r="AI419" s="162" t="s">
        <v>148</v>
      </c>
      <c r="AJ419" s="162" t="s">
        <v>73</v>
      </c>
      <c r="AK419" s="15" t="s">
        <v>146</v>
      </c>
      <c r="AL419" s="15" t="s">
        <v>27</v>
      </c>
      <c r="AM419" s="15" t="s">
        <v>67</v>
      </c>
      <c r="AN419" s="162" t="s">
        <v>141</v>
      </c>
    </row>
    <row r="420" spans="1:54" s="2" customFormat="1" ht="33" customHeight="1" x14ac:dyDescent="0.2">
      <c r="A420" s="31"/>
      <c r="B420" s="133"/>
      <c r="C420" s="134" t="s">
        <v>337</v>
      </c>
      <c r="D420" s="134" t="s">
        <v>143</v>
      </c>
      <c r="E420" s="135" t="s">
        <v>338</v>
      </c>
      <c r="F420" s="136" t="s">
        <v>3300</v>
      </c>
      <c r="G420" s="137" t="s">
        <v>145</v>
      </c>
      <c r="H420" s="138">
        <v>1025.4670000000001</v>
      </c>
      <c r="I420" s="139"/>
      <c r="J420" s="139"/>
      <c r="K420" s="140"/>
      <c r="L420" s="31"/>
      <c r="M420" s="31"/>
      <c r="N420" s="31"/>
      <c r="O420" s="31"/>
      <c r="P420" s="31"/>
      <c r="Q420" s="31"/>
      <c r="R420" s="31"/>
      <c r="S420" s="31"/>
      <c r="T420" s="31"/>
      <c r="AG420" s="145" t="s">
        <v>146</v>
      </c>
      <c r="AI420" s="145" t="s">
        <v>143</v>
      </c>
      <c r="AJ420" s="145" t="s">
        <v>73</v>
      </c>
      <c r="AN420" s="18" t="s">
        <v>141</v>
      </c>
      <c r="AT420" s="146" t="e">
        <f>IF(#REF!="základná",J420,0)</f>
        <v>#REF!</v>
      </c>
      <c r="AU420" s="146" t="e">
        <f>IF(#REF!="znížená",J420,0)</f>
        <v>#REF!</v>
      </c>
      <c r="AV420" s="146" t="e">
        <f>IF(#REF!="zákl. prenesená",J420,0)</f>
        <v>#REF!</v>
      </c>
      <c r="AW420" s="146" t="e">
        <f>IF(#REF!="zníž. prenesená",J420,0)</f>
        <v>#REF!</v>
      </c>
      <c r="AX420" s="146" t="e">
        <f>IF(#REF!="nulová",J420,0)</f>
        <v>#REF!</v>
      </c>
      <c r="AY420" s="18" t="s">
        <v>73</v>
      </c>
      <c r="AZ420" s="146">
        <f>ROUND(I420*H420,2)</f>
        <v>0</v>
      </c>
      <c r="BA420" s="18" t="s">
        <v>146</v>
      </c>
      <c r="BB420" s="145" t="s">
        <v>339</v>
      </c>
    </row>
    <row r="421" spans="1:54" s="13" customFormat="1" x14ac:dyDescent="0.2">
      <c r="B421" s="147"/>
      <c r="D421" s="148" t="s">
        <v>148</v>
      </c>
      <c r="E421" s="149" t="s">
        <v>1</v>
      </c>
      <c r="F421" s="150" t="s">
        <v>340</v>
      </c>
      <c r="H421" s="149" t="s">
        <v>1</v>
      </c>
      <c r="AI421" s="149" t="s">
        <v>148</v>
      </c>
      <c r="AJ421" s="149" t="s">
        <v>73</v>
      </c>
      <c r="AK421" s="13" t="s">
        <v>67</v>
      </c>
      <c r="AL421" s="13" t="s">
        <v>27</v>
      </c>
      <c r="AM421" s="13" t="s">
        <v>60</v>
      </c>
      <c r="AN421" s="149" t="s">
        <v>141</v>
      </c>
    </row>
    <row r="422" spans="1:54" s="13" customFormat="1" x14ac:dyDescent="0.2">
      <c r="B422" s="147"/>
      <c r="D422" s="148" t="s">
        <v>148</v>
      </c>
      <c r="E422" s="149" t="s">
        <v>1</v>
      </c>
      <c r="F422" s="150" t="s">
        <v>150</v>
      </c>
      <c r="H422" s="149" t="s">
        <v>1</v>
      </c>
      <c r="AI422" s="149" t="s">
        <v>148</v>
      </c>
      <c r="AJ422" s="149" t="s">
        <v>73</v>
      </c>
      <c r="AK422" s="13" t="s">
        <v>67</v>
      </c>
      <c r="AL422" s="13" t="s">
        <v>27</v>
      </c>
      <c r="AM422" s="13" t="s">
        <v>60</v>
      </c>
      <c r="AN422" s="149" t="s">
        <v>141</v>
      </c>
    </row>
    <row r="423" spans="1:54" s="13" customFormat="1" ht="22.5" x14ac:dyDescent="0.2">
      <c r="B423" s="147"/>
      <c r="D423" s="148" t="s">
        <v>148</v>
      </c>
      <c r="E423" s="149" t="s">
        <v>1</v>
      </c>
      <c r="F423" s="150" t="s">
        <v>341</v>
      </c>
      <c r="H423" s="149" t="s">
        <v>1</v>
      </c>
      <c r="AI423" s="149" t="s">
        <v>148</v>
      </c>
      <c r="AJ423" s="149" t="s">
        <v>73</v>
      </c>
      <c r="AK423" s="13" t="s">
        <v>67</v>
      </c>
      <c r="AL423" s="13" t="s">
        <v>27</v>
      </c>
      <c r="AM423" s="13" t="s">
        <v>60</v>
      </c>
      <c r="AN423" s="149" t="s">
        <v>141</v>
      </c>
    </row>
    <row r="424" spans="1:54" s="14" customFormat="1" x14ac:dyDescent="0.2">
      <c r="B424" s="154"/>
      <c r="D424" s="148" t="s">
        <v>148</v>
      </c>
      <c r="E424" s="155" t="s">
        <v>1</v>
      </c>
      <c r="F424" s="156" t="s">
        <v>152</v>
      </c>
      <c r="H424" s="157">
        <v>21.6</v>
      </c>
      <c r="AI424" s="155" t="s">
        <v>148</v>
      </c>
      <c r="AJ424" s="155" t="s">
        <v>73</v>
      </c>
      <c r="AK424" s="14" t="s">
        <v>73</v>
      </c>
      <c r="AL424" s="14" t="s">
        <v>27</v>
      </c>
      <c r="AM424" s="14" t="s">
        <v>60</v>
      </c>
      <c r="AN424" s="155" t="s">
        <v>141</v>
      </c>
    </row>
    <row r="425" spans="1:54" s="14" customFormat="1" x14ac:dyDescent="0.2">
      <c r="B425" s="154"/>
      <c r="D425" s="148" t="s">
        <v>148</v>
      </c>
      <c r="E425" s="155" t="s">
        <v>1</v>
      </c>
      <c r="F425" s="156" t="s">
        <v>153</v>
      </c>
      <c r="H425" s="157">
        <v>5.625</v>
      </c>
      <c r="AI425" s="155" t="s">
        <v>148</v>
      </c>
      <c r="AJ425" s="155" t="s">
        <v>73</v>
      </c>
      <c r="AK425" s="14" t="s">
        <v>73</v>
      </c>
      <c r="AL425" s="14" t="s">
        <v>27</v>
      </c>
      <c r="AM425" s="14" t="s">
        <v>60</v>
      </c>
      <c r="AN425" s="155" t="s">
        <v>141</v>
      </c>
    </row>
    <row r="426" spans="1:54" s="14" customFormat="1" x14ac:dyDescent="0.2">
      <c r="B426" s="154"/>
      <c r="D426" s="148" t="s">
        <v>148</v>
      </c>
      <c r="E426" s="155" t="s">
        <v>1</v>
      </c>
      <c r="F426" s="156" t="s">
        <v>154</v>
      </c>
      <c r="H426" s="157">
        <v>51.3</v>
      </c>
      <c r="AI426" s="155" t="s">
        <v>148</v>
      </c>
      <c r="AJ426" s="155" t="s">
        <v>73</v>
      </c>
      <c r="AK426" s="14" t="s">
        <v>73</v>
      </c>
      <c r="AL426" s="14" t="s">
        <v>27</v>
      </c>
      <c r="AM426" s="14" t="s">
        <v>60</v>
      </c>
      <c r="AN426" s="155" t="s">
        <v>141</v>
      </c>
    </row>
    <row r="427" spans="1:54" s="14" customFormat="1" x14ac:dyDescent="0.2">
      <c r="B427" s="154"/>
      <c r="D427" s="148" t="s">
        <v>148</v>
      </c>
      <c r="E427" s="155" t="s">
        <v>1</v>
      </c>
      <c r="F427" s="156" t="s">
        <v>155</v>
      </c>
      <c r="H427" s="157">
        <v>3.75</v>
      </c>
      <c r="AI427" s="155" t="s">
        <v>148</v>
      </c>
      <c r="AJ427" s="155" t="s">
        <v>73</v>
      </c>
      <c r="AK427" s="14" t="s">
        <v>73</v>
      </c>
      <c r="AL427" s="14" t="s">
        <v>27</v>
      </c>
      <c r="AM427" s="14" t="s">
        <v>60</v>
      </c>
      <c r="AN427" s="155" t="s">
        <v>141</v>
      </c>
    </row>
    <row r="428" spans="1:54" s="14" customFormat="1" x14ac:dyDescent="0.2">
      <c r="B428" s="154"/>
      <c r="D428" s="148" t="s">
        <v>148</v>
      </c>
      <c r="E428" s="155" t="s">
        <v>1</v>
      </c>
      <c r="F428" s="156" t="s">
        <v>156</v>
      </c>
      <c r="H428" s="157">
        <v>6.87</v>
      </c>
      <c r="AI428" s="155" t="s">
        <v>148</v>
      </c>
      <c r="AJ428" s="155" t="s">
        <v>73</v>
      </c>
      <c r="AK428" s="14" t="s">
        <v>73</v>
      </c>
      <c r="AL428" s="14" t="s">
        <v>27</v>
      </c>
      <c r="AM428" s="14" t="s">
        <v>60</v>
      </c>
      <c r="AN428" s="155" t="s">
        <v>141</v>
      </c>
    </row>
    <row r="429" spans="1:54" s="14" customFormat="1" x14ac:dyDescent="0.2">
      <c r="B429" s="154"/>
      <c r="D429" s="148" t="s">
        <v>148</v>
      </c>
      <c r="E429" s="155" t="s">
        <v>1</v>
      </c>
      <c r="F429" s="156" t="s">
        <v>157</v>
      </c>
      <c r="H429" s="157">
        <v>7.41</v>
      </c>
      <c r="AI429" s="155" t="s">
        <v>148</v>
      </c>
      <c r="AJ429" s="155" t="s">
        <v>73</v>
      </c>
      <c r="AK429" s="14" t="s">
        <v>73</v>
      </c>
      <c r="AL429" s="14" t="s">
        <v>27</v>
      </c>
      <c r="AM429" s="14" t="s">
        <v>60</v>
      </c>
      <c r="AN429" s="155" t="s">
        <v>141</v>
      </c>
    </row>
    <row r="430" spans="1:54" s="16" customFormat="1" x14ac:dyDescent="0.2">
      <c r="B430" s="178"/>
      <c r="D430" s="148" t="s">
        <v>148</v>
      </c>
      <c r="E430" s="179" t="s">
        <v>1</v>
      </c>
      <c r="F430" s="180" t="s">
        <v>224</v>
      </c>
      <c r="H430" s="181">
        <v>96.555000000000007</v>
      </c>
      <c r="AI430" s="179" t="s">
        <v>148</v>
      </c>
      <c r="AJ430" s="179" t="s">
        <v>73</v>
      </c>
      <c r="AK430" s="16" t="s">
        <v>85</v>
      </c>
      <c r="AL430" s="16" t="s">
        <v>27</v>
      </c>
      <c r="AM430" s="16" t="s">
        <v>60</v>
      </c>
      <c r="AN430" s="179" t="s">
        <v>141</v>
      </c>
    </row>
    <row r="431" spans="1:54" s="13" customFormat="1" x14ac:dyDescent="0.2">
      <c r="B431" s="147"/>
      <c r="D431" s="148" t="s">
        <v>148</v>
      </c>
      <c r="E431" s="149" t="s">
        <v>1</v>
      </c>
      <c r="F431" s="150" t="s">
        <v>342</v>
      </c>
      <c r="H431" s="149" t="s">
        <v>1</v>
      </c>
      <c r="AI431" s="149" t="s">
        <v>148</v>
      </c>
      <c r="AJ431" s="149" t="s">
        <v>73</v>
      </c>
      <c r="AK431" s="13" t="s">
        <v>67</v>
      </c>
      <c r="AL431" s="13" t="s">
        <v>27</v>
      </c>
      <c r="AM431" s="13" t="s">
        <v>60</v>
      </c>
      <c r="AN431" s="149" t="s">
        <v>141</v>
      </c>
    </row>
    <row r="432" spans="1:54" s="14" customFormat="1" x14ac:dyDescent="0.2">
      <c r="B432" s="154"/>
      <c r="D432" s="148" t="s">
        <v>148</v>
      </c>
      <c r="E432" s="155" t="s">
        <v>1</v>
      </c>
      <c r="F432" s="156" t="s">
        <v>343</v>
      </c>
      <c r="H432" s="157">
        <v>179.49</v>
      </c>
      <c r="AI432" s="155" t="s">
        <v>148</v>
      </c>
      <c r="AJ432" s="155" t="s">
        <v>73</v>
      </c>
      <c r="AK432" s="14" t="s">
        <v>73</v>
      </c>
      <c r="AL432" s="14" t="s">
        <v>27</v>
      </c>
      <c r="AM432" s="14" t="s">
        <v>60</v>
      </c>
      <c r="AN432" s="155" t="s">
        <v>141</v>
      </c>
    </row>
    <row r="433" spans="1:54" s="14" customFormat="1" x14ac:dyDescent="0.2">
      <c r="B433" s="154"/>
      <c r="D433" s="148" t="s">
        <v>148</v>
      </c>
      <c r="E433" s="155" t="s">
        <v>1</v>
      </c>
      <c r="F433" s="156" t="s">
        <v>344</v>
      </c>
      <c r="H433" s="157">
        <v>213.517</v>
      </c>
      <c r="AI433" s="155" t="s">
        <v>148</v>
      </c>
      <c r="AJ433" s="155" t="s">
        <v>73</v>
      </c>
      <c r="AK433" s="14" t="s">
        <v>73</v>
      </c>
      <c r="AL433" s="14" t="s">
        <v>27</v>
      </c>
      <c r="AM433" s="14" t="s">
        <v>60</v>
      </c>
      <c r="AN433" s="155" t="s">
        <v>141</v>
      </c>
    </row>
    <row r="434" spans="1:54" s="14" customFormat="1" x14ac:dyDescent="0.2">
      <c r="B434" s="154"/>
      <c r="D434" s="148" t="s">
        <v>148</v>
      </c>
      <c r="E434" s="155" t="s">
        <v>1</v>
      </c>
      <c r="F434" s="156" t="s">
        <v>345</v>
      </c>
      <c r="H434" s="157">
        <v>-44.13</v>
      </c>
      <c r="AI434" s="155" t="s">
        <v>148</v>
      </c>
      <c r="AJ434" s="155" t="s">
        <v>73</v>
      </c>
      <c r="AK434" s="14" t="s">
        <v>73</v>
      </c>
      <c r="AL434" s="14" t="s">
        <v>27</v>
      </c>
      <c r="AM434" s="14" t="s">
        <v>60</v>
      </c>
      <c r="AN434" s="155" t="s">
        <v>141</v>
      </c>
    </row>
    <row r="435" spans="1:54" s="14" customFormat="1" x14ac:dyDescent="0.2">
      <c r="B435" s="154"/>
      <c r="D435" s="148" t="s">
        <v>148</v>
      </c>
      <c r="E435" s="155" t="s">
        <v>1</v>
      </c>
      <c r="F435" s="156" t="s">
        <v>346</v>
      </c>
      <c r="H435" s="157">
        <v>-4.7699999999999996</v>
      </c>
      <c r="AI435" s="155" t="s">
        <v>148</v>
      </c>
      <c r="AJ435" s="155" t="s">
        <v>73</v>
      </c>
      <c r="AK435" s="14" t="s">
        <v>73</v>
      </c>
      <c r="AL435" s="14" t="s">
        <v>27</v>
      </c>
      <c r="AM435" s="14" t="s">
        <v>60</v>
      </c>
      <c r="AN435" s="155" t="s">
        <v>141</v>
      </c>
    </row>
    <row r="436" spans="1:54" s="16" customFormat="1" x14ac:dyDescent="0.2">
      <c r="B436" s="178"/>
      <c r="D436" s="148" t="s">
        <v>148</v>
      </c>
      <c r="E436" s="179" t="s">
        <v>1</v>
      </c>
      <c r="F436" s="180" t="s">
        <v>224</v>
      </c>
      <c r="H436" s="181">
        <v>344.10700000000003</v>
      </c>
      <c r="AI436" s="179" t="s">
        <v>148</v>
      </c>
      <c r="AJ436" s="179" t="s">
        <v>73</v>
      </c>
      <c r="AK436" s="16" t="s">
        <v>85</v>
      </c>
      <c r="AL436" s="16" t="s">
        <v>27</v>
      </c>
      <c r="AM436" s="16" t="s">
        <v>60</v>
      </c>
      <c r="AN436" s="179" t="s">
        <v>141</v>
      </c>
    </row>
    <row r="437" spans="1:54" s="14" customFormat="1" x14ac:dyDescent="0.2">
      <c r="B437" s="154"/>
      <c r="D437" s="148" t="s">
        <v>148</v>
      </c>
      <c r="E437" s="155" t="s">
        <v>1</v>
      </c>
      <c r="F437" s="156" t="s">
        <v>347</v>
      </c>
      <c r="H437" s="157">
        <v>201.61</v>
      </c>
      <c r="AI437" s="155" t="s">
        <v>148</v>
      </c>
      <c r="AJ437" s="155" t="s">
        <v>73</v>
      </c>
      <c r="AK437" s="14" t="s">
        <v>73</v>
      </c>
      <c r="AL437" s="14" t="s">
        <v>27</v>
      </c>
      <c r="AM437" s="14" t="s">
        <v>60</v>
      </c>
      <c r="AN437" s="155" t="s">
        <v>141</v>
      </c>
    </row>
    <row r="438" spans="1:54" s="14" customFormat="1" x14ac:dyDescent="0.2">
      <c r="B438" s="154"/>
      <c r="D438" s="148" t="s">
        <v>148</v>
      </c>
      <c r="E438" s="155" t="s">
        <v>1</v>
      </c>
      <c r="F438" s="156" t="s">
        <v>348</v>
      </c>
      <c r="H438" s="157">
        <v>-14.28</v>
      </c>
      <c r="AI438" s="155" t="s">
        <v>148</v>
      </c>
      <c r="AJ438" s="155" t="s">
        <v>73</v>
      </c>
      <c r="AK438" s="14" t="s">
        <v>73</v>
      </c>
      <c r="AL438" s="14" t="s">
        <v>27</v>
      </c>
      <c r="AM438" s="14" t="s">
        <v>60</v>
      </c>
      <c r="AN438" s="155" t="s">
        <v>141</v>
      </c>
    </row>
    <row r="439" spans="1:54" s="14" customFormat="1" x14ac:dyDescent="0.2">
      <c r="B439" s="154"/>
      <c r="D439" s="148" t="s">
        <v>148</v>
      </c>
      <c r="E439" s="155" t="s">
        <v>1</v>
      </c>
      <c r="F439" s="156" t="s">
        <v>349</v>
      </c>
      <c r="H439" s="157">
        <v>-7.2</v>
      </c>
      <c r="AI439" s="155" t="s">
        <v>148</v>
      </c>
      <c r="AJ439" s="155" t="s">
        <v>73</v>
      </c>
      <c r="AK439" s="14" t="s">
        <v>73</v>
      </c>
      <c r="AL439" s="14" t="s">
        <v>27</v>
      </c>
      <c r="AM439" s="14" t="s">
        <v>60</v>
      </c>
      <c r="AN439" s="155" t="s">
        <v>141</v>
      </c>
    </row>
    <row r="440" spans="1:54" s="16" customFormat="1" x14ac:dyDescent="0.2">
      <c r="B440" s="178"/>
      <c r="D440" s="148" t="s">
        <v>148</v>
      </c>
      <c r="E440" s="179" t="s">
        <v>1</v>
      </c>
      <c r="F440" s="180" t="s">
        <v>224</v>
      </c>
      <c r="H440" s="181">
        <v>180.13</v>
      </c>
      <c r="AI440" s="179" t="s">
        <v>148</v>
      </c>
      <c r="AJ440" s="179" t="s">
        <v>73</v>
      </c>
      <c r="AK440" s="16" t="s">
        <v>85</v>
      </c>
      <c r="AL440" s="16" t="s">
        <v>27</v>
      </c>
      <c r="AM440" s="16" t="s">
        <v>60</v>
      </c>
      <c r="AN440" s="179" t="s">
        <v>141</v>
      </c>
    </row>
    <row r="441" spans="1:54" s="14" customFormat="1" x14ac:dyDescent="0.2">
      <c r="B441" s="154"/>
      <c r="D441" s="148" t="s">
        <v>148</v>
      </c>
      <c r="E441" s="155" t="s">
        <v>1</v>
      </c>
      <c r="F441" s="156" t="s">
        <v>350</v>
      </c>
      <c r="H441" s="157">
        <v>188.05500000000001</v>
      </c>
      <c r="AI441" s="155" t="s">
        <v>148</v>
      </c>
      <c r="AJ441" s="155" t="s">
        <v>73</v>
      </c>
      <c r="AK441" s="14" t="s">
        <v>73</v>
      </c>
      <c r="AL441" s="14" t="s">
        <v>27</v>
      </c>
      <c r="AM441" s="14" t="s">
        <v>60</v>
      </c>
      <c r="AN441" s="155" t="s">
        <v>141</v>
      </c>
    </row>
    <row r="442" spans="1:54" s="14" customFormat="1" x14ac:dyDescent="0.2">
      <c r="B442" s="154"/>
      <c r="D442" s="148" t="s">
        <v>148</v>
      </c>
      <c r="E442" s="155" t="s">
        <v>1</v>
      </c>
      <c r="F442" s="156" t="s">
        <v>351</v>
      </c>
      <c r="H442" s="157">
        <v>-4.0199999999999996</v>
      </c>
      <c r="AI442" s="155" t="s">
        <v>148</v>
      </c>
      <c r="AJ442" s="155" t="s">
        <v>73</v>
      </c>
      <c r="AK442" s="14" t="s">
        <v>73</v>
      </c>
      <c r="AL442" s="14" t="s">
        <v>27</v>
      </c>
      <c r="AM442" s="14" t="s">
        <v>60</v>
      </c>
      <c r="AN442" s="155" t="s">
        <v>141</v>
      </c>
    </row>
    <row r="443" spans="1:54" s="16" customFormat="1" x14ac:dyDescent="0.2">
      <c r="B443" s="178"/>
      <c r="D443" s="148" t="s">
        <v>148</v>
      </c>
      <c r="E443" s="179" t="s">
        <v>1</v>
      </c>
      <c r="F443" s="180" t="s">
        <v>224</v>
      </c>
      <c r="H443" s="181">
        <v>184.035</v>
      </c>
      <c r="AI443" s="179" t="s">
        <v>148</v>
      </c>
      <c r="AJ443" s="179" t="s">
        <v>73</v>
      </c>
      <c r="AK443" s="16" t="s">
        <v>85</v>
      </c>
      <c r="AL443" s="16" t="s">
        <v>27</v>
      </c>
      <c r="AM443" s="16" t="s">
        <v>60</v>
      </c>
      <c r="AN443" s="179" t="s">
        <v>141</v>
      </c>
    </row>
    <row r="444" spans="1:54" s="14" customFormat="1" x14ac:dyDescent="0.2">
      <c r="B444" s="154"/>
      <c r="D444" s="148" t="s">
        <v>148</v>
      </c>
      <c r="E444" s="155" t="s">
        <v>1</v>
      </c>
      <c r="F444" s="156" t="s">
        <v>352</v>
      </c>
      <c r="H444" s="157">
        <v>277.67</v>
      </c>
      <c r="AI444" s="155" t="s">
        <v>148</v>
      </c>
      <c r="AJ444" s="155" t="s">
        <v>73</v>
      </c>
      <c r="AK444" s="14" t="s">
        <v>73</v>
      </c>
      <c r="AL444" s="14" t="s">
        <v>27</v>
      </c>
      <c r="AM444" s="14" t="s">
        <v>60</v>
      </c>
      <c r="AN444" s="155" t="s">
        <v>141</v>
      </c>
    </row>
    <row r="445" spans="1:54" s="14" customFormat="1" x14ac:dyDescent="0.2">
      <c r="B445" s="154"/>
      <c r="D445" s="148" t="s">
        <v>148</v>
      </c>
      <c r="E445" s="155" t="s">
        <v>1</v>
      </c>
      <c r="F445" s="156" t="s">
        <v>353</v>
      </c>
      <c r="H445" s="157">
        <v>-57.03</v>
      </c>
      <c r="AI445" s="155" t="s">
        <v>148</v>
      </c>
      <c r="AJ445" s="155" t="s">
        <v>73</v>
      </c>
      <c r="AK445" s="14" t="s">
        <v>73</v>
      </c>
      <c r="AL445" s="14" t="s">
        <v>27</v>
      </c>
      <c r="AM445" s="14" t="s">
        <v>60</v>
      </c>
      <c r="AN445" s="155" t="s">
        <v>141</v>
      </c>
    </row>
    <row r="446" spans="1:54" s="16" customFormat="1" x14ac:dyDescent="0.2">
      <c r="B446" s="178"/>
      <c r="D446" s="148" t="s">
        <v>148</v>
      </c>
      <c r="E446" s="179" t="s">
        <v>1</v>
      </c>
      <c r="F446" s="180" t="s">
        <v>224</v>
      </c>
      <c r="H446" s="181">
        <v>220.64</v>
      </c>
      <c r="AI446" s="179" t="s">
        <v>148</v>
      </c>
      <c r="AJ446" s="179" t="s">
        <v>73</v>
      </c>
      <c r="AK446" s="16" t="s">
        <v>85</v>
      </c>
      <c r="AL446" s="16" t="s">
        <v>27</v>
      </c>
      <c r="AM446" s="16" t="s">
        <v>60</v>
      </c>
      <c r="AN446" s="179" t="s">
        <v>141</v>
      </c>
    </row>
    <row r="447" spans="1:54" s="15" customFormat="1" x14ac:dyDescent="0.2">
      <c r="B447" s="161"/>
      <c r="D447" s="148" t="s">
        <v>148</v>
      </c>
      <c r="E447" s="162" t="s">
        <v>1</v>
      </c>
      <c r="F447" s="163" t="s">
        <v>158</v>
      </c>
      <c r="H447" s="164">
        <v>1025.4670000000001</v>
      </c>
      <c r="AI447" s="162" t="s">
        <v>148</v>
      </c>
      <c r="AJ447" s="162" t="s">
        <v>73</v>
      </c>
      <c r="AK447" s="15" t="s">
        <v>146</v>
      </c>
      <c r="AL447" s="15" t="s">
        <v>27</v>
      </c>
      <c r="AM447" s="15" t="s">
        <v>67</v>
      </c>
      <c r="AN447" s="162" t="s">
        <v>141</v>
      </c>
    </row>
    <row r="448" spans="1:54" s="2" customFormat="1" ht="21.75" customHeight="1" x14ac:dyDescent="0.2">
      <c r="A448" s="31"/>
      <c r="B448" s="133"/>
      <c r="C448" s="134" t="s">
        <v>354</v>
      </c>
      <c r="D448" s="134" t="s">
        <v>143</v>
      </c>
      <c r="E448" s="135" t="s">
        <v>355</v>
      </c>
      <c r="F448" s="136" t="s">
        <v>356</v>
      </c>
      <c r="G448" s="137" t="s">
        <v>357</v>
      </c>
      <c r="H448" s="138">
        <v>350.76</v>
      </c>
      <c r="I448" s="139"/>
      <c r="J448" s="139"/>
      <c r="K448" s="140"/>
      <c r="L448" s="31"/>
      <c r="M448" s="31"/>
      <c r="N448" s="31"/>
      <c r="O448" s="31"/>
      <c r="P448" s="31"/>
      <c r="Q448" s="31"/>
      <c r="R448" s="31"/>
      <c r="S448" s="31"/>
      <c r="T448" s="31"/>
      <c r="AG448" s="145" t="s">
        <v>146</v>
      </c>
      <c r="AI448" s="145" t="s">
        <v>143</v>
      </c>
      <c r="AJ448" s="145" t="s">
        <v>73</v>
      </c>
      <c r="AN448" s="18" t="s">
        <v>141</v>
      </c>
      <c r="AT448" s="146" t="e">
        <f>IF(#REF!="základná",J448,0)</f>
        <v>#REF!</v>
      </c>
      <c r="AU448" s="146" t="e">
        <f>IF(#REF!="znížená",J448,0)</f>
        <v>#REF!</v>
      </c>
      <c r="AV448" s="146" t="e">
        <f>IF(#REF!="zákl. prenesená",J448,0)</f>
        <v>#REF!</v>
      </c>
      <c r="AW448" s="146" t="e">
        <f>IF(#REF!="zníž. prenesená",J448,0)</f>
        <v>#REF!</v>
      </c>
      <c r="AX448" s="146" t="e">
        <f>IF(#REF!="nulová",J448,0)</f>
        <v>#REF!</v>
      </c>
      <c r="AY448" s="18" t="s">
        <v>73</v>
      </c>
      <c r="AZ448" s="146">
        <f>ROUND(I448*H448,2)</f>
        <v>0</v>
      </c>
      <c r="BA448" s="18" t="s">
        <v>146</v>
      </c>
      <c r="BB448" s="145" t="s">
        <v>358</v>
      </c>
    </row>
    <row r="449" spans="1:54" s="13" customFormat="1" x14ac:dyDescent="0.2">
      <c r="B449" s="147"/>
      <c r="D449" s="148" t="s">
        <v>148</v>
      </c>
      <c r="E449" s="149" t="s">
        <v>1</v>
      </c>
      <c r="F449" s="150" t="s">
        <v>359</v>
      </c>
      <c r="H449" s="149" t="s">
        <v>1</v>
      </c>
      <c r="AI449" s="149" t="s">
        <v>148</v>
      </c>
      <c r="AJ449" s="149" t="s">
        <v>73</v>
      </c>
      <c r="AK449" s="13" t="s">
        <v>67</v>
      </c>
      <c r="AL449" s="13" t="s">
        <v>27</v>
      </c>
      <c r="AM449" s="13" t="s">
        <v>60</v>
      </c>
      <c r="AN449" s="149" t="s">
        <v>141</v>
      </c>
    </row>
    <row r="450" spans="1:54" s="13" customFormat="1" x14ac:dyDescent="0.2">
      <c r="B450" s="147"/>
      <c r="D450" s="148" t="s">
        <v>148</v>
      </c>
      <c r="E450" s="149" t="s">
        <v>1</v>
      </c>
      <c r="F450" s="150" t="s">
        <v>360</v>
      </c>
      <c r="H450" s="149" t="s">
        <v>1</v>
      </c>
      <c r="AI450" s="149" t="s">
        <v>148</v>
      </c>
      <c r="AJ450" s="149" t="s">
        <v>73</v>
      </c>
      <c r="AK450" s="13" t="s">
        <v>67</v>
      </c>
      <c r="AL450" s="13" t="s">
        <v>27</v>
      </c>
      <c r="AM450" s="13" t="s">
        <v>60</v>
      </c>
      <c r="AN450" s="149" t="s">
        <v>141</v>
      </c>
    </row>
    <row r="451" spans="1:54" s="14" customFormat="1" x14ac:dyDescent="0.2">
      <c r="B451" s="154"/>
      <c r="D451" s="148" t="s">
        <v>148</v>
      </c>
      <c r="E451" s="155" t="s">
        <v>1</v>
      </c>
      <c r="F451" s="156" t="s">
        <v>361</v>
      </c>
      <c r="H451" s="157">
        <v>111.646</v>
      </c>
      <c r="AI451" s="155" t="s">
        <v>148</v>
      </c>
      <c r="AJ451" s="155" t="s">
        <v>73</v>
      </c>
      <c r="AK451" s="14" t="s">
        <v>73</v>
      </c>
      <c r="AL451" s="14" t="s">
        <v>27</v>
      </c>
      <c r="AM451" s="14" t="s">
        <v>60</v>
      </c>
      <c r="AN451" s="155" t="s">
        <v>141</v>
      </c>
    </row>
    <row r="452" spans="1:54" s="14" customFormat="1" x14ac:dyDescent="0.2">
      <c r="B452" s="154"/>
      <c r="D452" s="148" t="s">
        <v>148</v>
      </c>
      <c r="E452" s="155" t="s">
        <v>1</v>
      </c>
      <c r="F452" s="156" t="s">
        <v>362</v>
      </c>
      <c r="H452" s="157">
        <v>141.214</v>
      </c>
      <c r="AI452" s="155" t="s">
        <v>148</v>
      </c>
      <c r="AJ452" s="155" t="s">
        <v>73</v>
      </c>
      <c r="AK452" s="14" t="s">
        <v>73</v>
      </c>
      <c r="AL452" s="14" t="s">
        <v>27</v>
      </c>
      <c r="AM452" s="14" t="s">
        <v>60</v>
      </c>
      <c r="AN452" s="155" t="s">
        <v>141</v>
      </c>
    </row>
    <row r="453" spans="1:54" s="14" customFormat="1" x14ac:dyDescent="0.2">
      <c r="B453" s="154"/>
      <c r="D453" s="148" t="s">
        <v>148</v>
      </c>
      <c r="E453" s="155" t="s">
        <v>1</v>
      </c>
      <c r="F453" s="156" t="s">
        <v>363</v>
      </c>
      <c r="H453" s="157">
        <v>48.963999999999999</v>
      </c>
      <c r="AI453" s="155" t="s">
        <v>148</v>
      </c>
      <c r="AJ453" s="155" t="s">
        <v>73</v>
      </c>
      <c r="AK453" s="14" t="s">
        <v>73</v>
      </c>
      <c r="AL453" s="14" t="s">
        <v>27</v>
      </c>
      <c r="AM453" s="14" t="s">
        <v>60</v>
      </c>
      <c r="AN453" s="155" t="s">
        <v>141</v>
      </c>
    </row>
    <row r="454" spans="1:54" s="14" customFormat="1" x14ac:dyDescent="0.2">
      <c r="B454" s="154"/>
      <c r="D454" s="148" t="s">
        <v>148</v>
      </c>
      <c r="E454" s="155" t="s">
        <v>1</v>
      </c>
      <c r="F454" s="156" t="s">
        <v>364</v>
      </c>
      <c r="H454" s="157">
        <v>48.936</v>
      </c>
      <c r="AI454" s="155" t="s">
        <v>148</v>
      </c>
      <c r="AJ454" s="155" t="s">
        <v>73</v>
      </c>
      <c r="AK454" s="14" t="s">
        <v>73</v>
      </c>
      <c r="AL454" s="14" t="s">
        <v>27</v>
      </c>
      <c r="AM454" s="14" t="s">
        <v>60</v>
      </c>
      <c r="AN454" s="155" t="s">
        <v>141</v>
      </c>
    </row>
    <row r="455" spans="1:54" s="15" customFormat="1" x14ac:dyDescent="0.2">
      <c r="B455" s="161"/>
      <c r="D455" s="148" t="s">
        <v>148</v>
      </c>
      <c r="E455" s="162" t="s">
        <v>1</v>
      </c>
      <c r="F455" s="163" t="s">
        <v>158</v>
      </c>
      <c r="H455" s="164">
        <v>350.76</v>
      </c>
      <c r="AI455" s="162" t="s">
        <v>148</v>
      </c>
      <c r="AJ455" s="162" t="s">
        <v>73</v>
      </c>
      <c r="AK455" s="15" t="s">
        <v>146</v>
      </c>
      <c r="AL455" s="15" t="s">
        <v>27</v>
      </c>
      <c r="AM455" s="15" t="s">
        <v>67</v>
      </c>
      <c r="AN455" s="162" t="s">
        <v>141</v>
      </c>
    </row>
    <row r="456" spans="1:54" s="2" customFormat="1" ht="33" customHeight="1" x14ac:dyDescent="0.2">
      <c r="A456" s="31"/>
      <c r="B456" s="133"/>
      <c r="C456" s="134" t="s">
        <v>365</v>
      </c>
      <c r="D456" s="134" t="s">
        <v>143</v>
      </c>
      <c r="E456" s="135" t="s">
        <v>366</v>
      </c>
      <c r="F456" s="136" t="s">
        <v>3301</v>
      </c>
      <c r="G456" s="137" t="s">
        <v>145</v>
      </c>
      <c r="H456" s="138">
        <v>38.024999999999999</v>
      </c>
      <c r="I456" s="139"/>
      <c r="J456" s="139"/>
      <c r="K456" s="140"/>
      <c r="L456" s="31"/>
      <c r="M456" s="31"/>
      <c r="N456" s="31"/>
      <c r="O456" s="31"/>
      <c r="P456" s="31"/>
      <c r="Q456" s="31"/>
      <c r="R456" s="31"/>
      <c r="S456" s="31"/>
      <c r="T456" s="31"/>
      <c r="AG456" s="145" t="s">
        <v>146</v>
      </c>
      <c r="AI456" s="145" t="s">
        <v>143</v>
      </c>
      <c r="AJ456" s="145" t="s">
        <v>73</v>
      </c>
      <c r="AN456" s="18" t="s">
        <v>141</v>
      </c>
      <c r="AT456" s="146" t="e">
        <f>IF(#REF!="základná",J456,0)</f>
        <v>#REF!</v>
      </c>
      <c r="AU456" s="146" t="e">
        <f>IF(#REF!="znížená",J456,0)</f>
        <v>#REF!</v>
      </c>
      <c r="AV456" s="146" t="e">
        <f>IF(#REF!="zákl. prenesená",J456,0)</f>
        <v>#REF!</v>
      </c>
      <c r="AW456" s="146" t="e">
        <f>IF(#REF!="zníž. prenesená",J456,0)</f>
        <v>#REF!</v>
      </c>
      <c r="AX456" s="146" t="e">
        <f>IF(#REF!="nulová",J456,0)</f>
        <v>#REF!</v>
      </c>
      <c r="AY456" s="18" t="s">
        <v>73</v>
      </c>
      <c r="AZ456" s="146">
        <f>ROUND(I456*H456,2)</f>
        <v>0</v>
      </c>
      <c r="BA456" s="18" t="s">
        <v>146</v>
      </c>
      <c r="BB456" s="145" t="s">
        <v>367</v>
      </c>
    </row>
    <row r="457" spans="1:54" s="13" customFormat="1" x14ac:dyDescent="0.2">
      <c r="B457" s="147"/>
      <c r="D457" s="148" t="s">
        <v>148</v>
      </c>
      <c r="E457" s="149" t="s">
        <v>1</v>
      </c>
      <c r="F457" s="150" t="s">
        <v>243</v>
      </c>
      <c r="H457" s="149" t="s">
        <v>1</v>
      </c>
      <c r="AI457" s="149" t="s">
        <v>148</v>
      </c>
      <c r="AJ457" s="149" t="s">
        <v>73</v>
      </c>
      <c r="AK457" s="13" t="s">
        <v>67</v>
      </c>
      <c r="AL457" s="13" t="s">
        <v>27</v>
      </c>
      <c r="AM457" s="13" t="s">
        <v>60</v>
      </c>
      <c r="AN457" s="149" t="s">
        <v>141</v>
      </c>
    </row>
    <row r="458" spans="1:54" s="14" customFormat="1" x14ac:dyDescent="0.2">
      <c r="B458" s="154"/>
      <c r="D458" s="148" t="s">
        <v>148</v>
      </c>
      <c r="E458" s="155" t="s">
        <v>1</v>
      </c>
      <c r="F458" s="156" t="s">
        <v>244</v>
      </c>
      <c r="H458" s="157">
        <v>38.024999999999999</v>
      </c>
      <c r="AI458" s="155" t="s">
        <v>148</v>
      </c>
      <c r="AJ458" s="155" t="s">
        <v>73</v>
      </c>
      <c r="AK458" s="14" t="s">
        <v>73</v>
      </c>
      <c r="AL458" s="14" t="s">
        <v>27</v>
      </c>
      <c r="AM458" s="14" t="s">
        <v>60</v>
      </c>
      <c r="AN458" s="155" t="s">
        <v>141</v>
      </c>
    </row>
    <row r="459" spans="1:54" s="15" customFormat="1" x14ac:dyDescent="0.2">
      <c r="B459" s="161"/>
      <c r="D459" s="148" t="s">
        <v>148</v>
      </c>
      <c r="E459" s="162" t="s">
        <v>1</v>
      </c>
      <c r="F459" s="163" t="s">
        <v>158</v>
      </c>
      <c r="H459" s="164">
        <v>38.024999999999999</v>
      </c>
      <c r="AI459" s="162" t="s">
        <v>148</v>
      </c>
      <c r="AJ459" s="162" t="s">
        <v>73</v>
      </c>
      <c r="AK459" s="15" t="s">
        <v>146</v>
      </c>
      <c r="AL459" s="15" t="s">
        <v>27</v>
      </c>
      <c r="AM459" s="15" t="s">
        <v>67</v>
      </c>
      <c r="AN459" s="162" t="s">
        <v>141</v>
      </c>
    </row>
    <row r="460" spans="1:54" s="2" customFormat="1" ht="33" customHeight="1" x14ac:dyDescent="0.2">
      <c r="A460" s="31"/>
      <c r="B460" s="133"/>
      <c r="C460" s="134" t="s">
        <v>5</v>
      </c>
      <c r="D460" s="134" t="s">
        <v>143</v>
      </c>
      <c r="E460" s="135" t="s">
        <v>368</v>
      </c>
      <c r="F460" s="136" t="s">
        <v>3302</v>
      </c>
      <c r="G460" s="137" t="s">
        <v>145</v>
      </c>
      <c r="H460" s="138">
        <v>3029.5859999999998</v>
      </c>
      <c r="I460" s="139"/>
      <c r="J460" s="139"/>
      <c r="K460" s="140"/>
      <c r="L460" s="31"/>
      <c r="M460" s="31"/>
      <c r="N460" s="31"/>
      <c r="O460" s="31"/>
      <c r="P460" s="31"/>
      <c r="Q460" s="31"/>
      <c r="R460" s="31"/>
      <c r="S460" s="31"/>
      <c r="T460" s="31"/>
      <c r="AG460" s="145" t="s">
        <v>146</v>
      </c>
      <c r="AI460" s="145" t="s">
        <v>143</v>
      </c>
      <c r="AJ460" s="145" t="s">
        <v>73</v>
      </c>
      <c r="AN460" s="18" t="s">
        <v>141</v>
      </c>
      <c r="AT460" s="146" t="e">
        <f>IF(#REF!="základná",J460,0)</f>
        <v>#REF!</v>
      </c>
      <c r="AU460" s="146" t="e">
        <f>IF(#REF!="znížená",J460,0)</f>
        <v>#REF!</v>
      </c>
      <c r="AV460" s="146" t="e">
        <f>IF(#REF!="zákl. prenesená",J460,0)</f>
        <v>#REF!</v>
      </c>
      <c r="AW460" s="146" t="e">
        <f>IF(#REF!="zníž. prenesená",J460,0)</f>
        <v>#REF!</v>
      </c>
      <c r="AX460" s="146" t="e">
        <f>IF(#REF!="nulová",J460,0)</f>
        <v>#REF!</v>
      </c>
      <c r="AY460" s="18" t="s">
        <v>73</v>
      </c>
      <c r="AZ460" s="146">
        <f>ROUND(I460*H460,2)</f>
        <v>0</v>
      </c>
      <c r="BA460" s="18" t="s">
        <v>146</v>
      </c>
      <c r="BB460" s="145" t="s">
        <v>369</v>
      </c>
    </row>
    <row r="461" spans="1:54" s="13" customFormat="1" x14ac:dyDescent="0.2">
      <c r="B461" s="147"/>
      <c r="D461" s="148" t="s">
        <v>148</v>
      </c>
      <c r="E461" s="149" t="s">
        <v>1</v>
      </c>
      <c r="F461" s="150" t="s">
        <v>370</v>
      </c>
      <c r="H461" s="149" t="s">
        <v>1</v>
      </c>
      <c r="AI461" s="149" t="s">
        <v>148</v>
      </c>
      <c r="AJ461" s="149" t="s">
        <v>73</v>
      </c>
      <c r="AK461" s="13" t="s">
        <v>67</v>
      </c>
      <c r="AL461" s="13" t="s">
        <v>27</v>
      </c>
      <c r="AM461" s="13" t="s">
        <v>60</v>
      </c>
      <c r="AN461" s="149" t="s">
        <v>141</v>
      </c>
    </row>
    <row r="462" spans="1:54" s="14" customFormat="1" x14ac:dyDescent="0.2">
      <c r="B462" s="154"/>
      <c r="D462" s="148" t="s">
        <v>148</v>
      </c>
      <c r="E462" s="155" t="s">
        <v>1</v>
      </c>
      <c r="F462" s="156" t="s">
        <v>295</v>
      </c>
      <c r="H462" s="157">
        <v>858.745</v>
      </c>
      <c r="AI462" s="155" t="s">
        <v>148</v>
      </c>
      <c r="AJ462" s="155" t="s">
        <v>73</v>
      </c>
      <c r="AK462" s="14" t="s">
        <v>73</v>
      </c>
      <c r="AL462" s="14" t="s">
        <v>27</v>
      </c>
      <c r="AM462" s="14" t="s">
        <v>60</v>
      </c>
      <c r="AN462" s="155" t="s">
        <v>141</v>
      </c>
    </row>
    <row r="463" spans="1:54" s="14" customFormat="1" x14ac:dyDescent="0.2">
      <c r="B463" s="154"/>
      <c r="D463" s="148" t="s">
        <v>148</v>
      </c>
      <c r="E463" s="155" t="s">
        <v>1</v>
      </c>
      <c r="F463" s="156" t="s">
        <v>296</v>
      </c>
      <c r="H463" s="157">
        <v>733.56799999999998</v>
      </c>
      <c r="AI463" s="155" t="s">
        <v>148</v>
      </c>
      <c r="AJ463" s="155" t="s">
        <v>73</v>
      </c>
      <c r="AK463" s="14" t="s">
        <v>73</v>
      </c>
      <c r="AL463" s="14" t="s">
        <v>27</v>
      </c>
      <c r="AM463" s="14" t="s">
        <v>60</v>
      </c>
      <c r="AN463" s="155" t="s">
        <v>141</v>
      </c>
    </row>
    <row r="464" spans="1:54" s="14" customFormat="1" x14ac:dyDescent="0.2">
      <c r="B464" s="154"/>
      <c r="D464" s="148" t="s">
        <v>148</v>
      </c>
      <c r="E464" s="155" t="s">
        <v>1</v>
      </c>
      <c r="F464" s="156" t="s">
        <v>297</v>
      </c>
      <c r="H464" s="157">
        <v>145.15199999999999</v>
      </c>
      <c r="AI464" s="155" t="s">
        <v>148</v>
      </c>
      <c r="AJ464" s="155" t="s">
        <v>73</v>
      </c>
      <c r="AK464" s="14" t="s">
        <v>73</v>
      </c>
      <c r="AL464" s="14" t="s">
        <v>27</v>
      </c>
      <c r="AM464" s="14" t="s">
        <v>60</v>
      </c>
      <c r="AN464" s="155" t="s">
        <v>141</v>
      </c>
    </row>
    <row r="465" spans="2:40" s="14" customFormat="1" x14ac:dyDescent="0.2">
      <c r="B465" s="154"/>
      <c r="D465" s="148" t="s">
        <v>148</v>
      </c>
      <c r="E465" s="155" t="s">
        <v>1</v>
      </c>
      <c r="F465" s="156" t="s">
        <v>298</v>
      </c>
      <c r="H465" s="157">
        <v>98.241</v>
      </c>
      <c r="AI465" s="155" t="s">
        <v>148</v>
      </c>
      <c r="AJ465" s="155" t="s">
        <v>73</v>
      </c>
      <c r="AK465" s="14" t="s">
        <v>73</v>
      </c>
      <c r="AL465" s="14" t="s">
        <v>27</v>
      </c>
      <c r="AM465" s="14" t="s">
        <v>60</v>
      </c>
      <c r="AN465" s="155" t="s">
        <v>141</v>
      </c>
    </row>
    <row r="466" spans="2:40" s="14" customFormat="1" x14ac:dyDescent="0.2">
      <c r="B466" s="154"/>
      <c r="D466" s="148" t="s">
        <v>148</v>
      </c>
      <c r="E466" s="155" t="s">
        <v>1</v>
      </c>
      <c r="F466" s="156" t="s">
        <v>299</v>
      </c>
      <c r="H466" s="157">
        <v>181.33500000000001</v>
      </c>
      <c r="AI466" s="155" t="s">
        <v>148</v>
      </c>
      <c r="AJ466" s="155" t="s">
        <v>73</v>
      </c>
      <c r="AK466" s="14" t="s">
        <v>73</v>
      </c>
      <c r="AL466" s="14" t="s">
        <v>27</v>
      </c>
      <c r="AM466" s="14" t="s">
        <v>60</v>
      </c>
      <c r="AN466" s="155" t="s">
        <v>141</v>
      </c>
    </row>
    <row r="467" spans="2:40" s="14" customFormat="1" x14ac:dyDescent="0.2">
      <c r="B467" s="154"/>
      <c r="D467" s="148" t="s">
        <v>148</v>
      </c>
      <c r="E467" s="155" t="s">
        <v>1</v>
      </c>
      <c r="F467" s="156" t="s">
        <v>300</v>
      </c>
      <c r="H467" s="157">
        <v>126.033</v>
      </c>
      <c r="AI467" s="155" t="s">
        <v>148</v>
      </c>
      <c r="AJ467" s="155" t="s">
        <v>73</v>
      </c>
      <c r="AK467" s="14" t="s">
        <v>73</v>
      </c>
      <c r="AL467" s="14" t="s">
        <v>27</v>
      </c>
      <c r="AM467" s="14" t="s">
        <v>60</v>
      </c>
      <c r="AN467" s="155" t="s">
        <v>141</v>
      </c>
    </row>
    <row r="468" spans="2:40" s="14" customFormat="1" x14ac:dyDescent="0.2">
      <c r="B468" s="154"/>
      <c r="D468" s="148" t="s">
        <v>148</v>
      </c>
      <c r="E468" s="155" t="s">
        <v>1</v>
      </c>
      <c r="F468" s="156" t="s">
        <v>301</v>
      </c>
      <c r="H468" s="157">
        <v>122.30800000000001</v>
      </c>
      <c r="AI468" s="155" t="s">
        <v>148</v>
      </c>
      <c r="AJ468" s="155" t="s">
        <v>73</v>
      </c>
      <c r="AK468" s="14" t="s">
        <v>73</v>
      </c>
      <c r="AL468" s="14" t="s">
        <v>27</v>
      </c>
      <c r="AM468" s="14" t="s">
        <v>60</v>
      </c>
      <c r="AN468" s="155" t="s">
        <v>141</v>
      </c>
    </row>
    <row r="469" spans="2:40" s="14" customFormat="1" x14ac:dyDescent="0.2">
      <c r="B469" s="154"/>
      <c r="D469" s="148" t="s">
        <v>148</v>
      </c>
      <c r="E469" s="155" t="s">
        <v>1</v>
      </c>
      <c r="F469" s="156" t="s">
        <v>302</v>
      </c>
      <c r="H469" s="157">
        <v>339.78899999999999</v>
      </c>
      <c r="AI469" s="155" t="s">
        <v>148</v>
      </c>
      <c r="AJ469" s="155" t="s">
        <v>73</v>
      </c>
      <c r="AK469" s="14" t="s">
        <v>73</v>
      </c>
      <c r="AL469" s="14" t="s">
        <v>27</v>
      </c>
      <c r="AM469" s="14" t="s">
        <v>60</v>
      </c>
      <c r="AN469" s="155" t="s">
        <v>141</v>
      </c>
    </row>
    <row r="470" spans="2:40" s="14" customFormat="1" x14ac:dyDescent="0.2">
      <c r="B470" s="154"/>
      <c r="D470" s="148" t="s">
        <v>148</v>
      </c>
      <c r="E470" s="155" t="s">
        <v>1</v>
      </c>
      <c r="F470" s="156" t="s">
        <v>303</v>
      </c>
      <c r="H470" s="157">
        <v>107.536</v>
      </c>
      <c r="AI470" s="155" t="s">
        <v>148</v>
      </c>
      <c r="AJ470" s="155" t="s">
        <v>73</v>
      </c>
      <c r="AK470" s="14" t="s">
        <v>73</v>
      </c>
      <c r="AL470" s="14" t="s">
        <v>27</v>
      </c>
      <c r="AM470" s="14" t="s">
        <v>60</v>
      </c>
      <c r="AN470" s="155" t="s">
        <v>141</v>
      </c>
    </row>
    <row r="471" spans="2:40" s="14" customFormat="1" x14ac:dyDescent="0.2">
      <c r="B471" s="154"/>
      <c r="D471" s="148" t="s">
        <v>148</v>
      </c>
      <c r="E471" s="155" t="s">
        <v>1</v>
      </c>
      <c r="F471" s="156" t="s">
        <v>304</v>
      </c>
      <c r="H471" s="157">
        <v>249.71299999999999</v>
      </c>
      <c r="AI471" s="155" t="s">
        <v>148</v>
      </c>
      <c r="AJ471" s="155" t="s">
        <v>73</v>
      </c>
      <c r="AK471" s="14" t="s">
        <v>73</v>
      </c>
      <c r="AL471" s="14" t="s">
        <v>27</v>
      </c>
      <c r="AM471" s="14" t="s">
        <v>60</v>
      </c>
      <c r="AN471" s="155" t="s">
        <v>141</v>
      </c>
    </row>
    <row r="472" spans="2:40" s="14" customFormat="1" x14ac:dyDescent="0.2">
      <c r="B472" s="154"/>
      <c r="D472" s="148" t="s">
        <v>148</v>
      </c>
      <c r="E472" s="155" t="s">
        <v>1</v>
      </c>
      <c r="F472" s="156" t="s">
        <v>305</v>
      </c>
      <c r="H472" s="157">
        <v>531.08600000000001</v>
      </c>
      <c r="AI472" s="155" t="s">
        <v>148</v>
      </c>
      <c r="AJ472" s="155" t="s">
        <v>73</v>
      </c>
      <c r="AK472" s="14" t="s">
        <v>73</v>
      </c>
      <c r="AL472" s="14" t="s">
        <v>27</v>
      </c>
      <c r="AM472" s="14" t="s">
        <v>60</v>
      </c>
      <c r="AN472" s="155" t="s">
        <v>141</v>
      </c>
    </row>
    <row r="473" spans="2:40" s="14" customFormat="1" x14ac:dyDescent="0.2">
      <c r="B473" s="154"/>
      <c r="D473" s="148" t="s">
        <v>148</v>
      </c>
      <c r="E473" s="155" t="s">
        <v>1</v>
      </c>
      <c r="F473" s="156" t="s">
        <v>306</v>
      </c>
      <c r="H473" s="157">
        <v>81.156999999999996</v>
      </c>
      <c r="AI473" s="155" t="s">
        <v>148</v>
      </c>
      <c r="AJ473" s="155" t="s">
        <v>73</v>
      </c>
      <c r="AK473" s="14" t="s">
        <v>73</v>
      </c>
      <c r="AL473" s="14" t="s">
        <v>27</v>
      </c>
      <c r="AM473" s="14" t="s">
        <v>60</v>
      </c>
      <c r="AN473" s="155" t="s">
        <v>141</v>
      </c>
    </row>
    <row r="474" spans="2:40" s="14" customFormat="1" x14ac:dyDescent="0.2">
      <c r="B474" s="154"/>
      <c r="D474" s="148" t="s">
        <v>148</v>
      </c>
      <c r="E474" s="155" t="s">
        <v>1</v>
      </c>
      <c r="F474" s="156" t="s">
        <v>307</v>
      </c>
      <c r="H474" s="157">
        <v>319.93700000000001</v>
      </c>
      <c r="AI474" s="155" t="s">
        <v>148</v>
      </c>
      <c r="AJ474" s="155" t="s">
        <v>73</v>
      </c>
      <c r="AK474" s="14" t="s">
        <v>73</v>
      </c>
      <c r="AL474" s="14" t="s">
        <v>27</v>
      </c>
      <c r="AM474" s="14" t="s">
        <v>60</v>
      </c>
      <c r="AN474" s="155" t="s">
        <v>141</v>
      </c>
    </row>
    <row r="475" spans="2:40" s="16" customFormat="1" x14ac:dyDescent="0.2">
      <c r="B475" s="178"/>
      <c r="D475" s="148" t="s">
        <v>148</v>
      </c>
      <c r="E475" s="179" t="s">
        <v>1</v>
      </c>
      <c r="F475" s="180" t="s">
        <v>224</v>
      </c>
      <c r="H475" s="181">
        <v>3894.6000000000004</v>
      </c>
      <c r="AI475" s="179" t="s">
        <v>148</v>
      </c>
      <c r="AJ475" s="179" t="s">
        <v>73</v>
      </c>
      <c r="AK475" s="16" t="s">
        <v>85</v>
      </c>
      <c r="AL475" s="16" t="s">
        <v>27</v>
      </c>
      <c r="AM475" s="16" t="s">
        <v>60</v>
      </c>
      <c r="AN475" s="179" t="s">
        <v>141</v>
      </c>
    </row>
    <row r="476" spans="2:40" s="13" customFormat="1" x14ac:dyDescent="0.2">
      <c r="B476" s="147"/>
      <c r="D476" s="148" t="s">
        <v>148</v>
      </c>
      <c r="E476" s="149" t="s">
        <v>1</v>
      </c>
      <c r="F476" s="150" t="s">
        <v>308</v>
      </c>
      <c r="H476" s="149" t="s">
        <v>1</v>
      </c>
      <c r="AI476" s="149" t="s">
        <v>148</v>
      </c>
      <c r="AJ476" s="149" t="s">
        <v>73</v>
      </c>
      <c r="AK476" s="13" t="s">
        <v>67</v>
      </c>
      <c r="AL476" s="13" t="s">
        <v>27</v>
      </c>
      <c r="AM476" s="13" t="s">
        <v>60</v>
      </c>
      <c r="AN476" s="149" t="s">
        <v>141</v>
      </c>
    </row>
    <row r="477" spans="2:40" s="13" customFormat="1" x14ac:dyDescent="0.2">
      <c r="B477" s="147"/>
      <c r="D477" s="148" t="s">
        <v>148</v>
      </c>
      <c r="E477" s="149" t="s">
        <v>1</v>
      </c>
      <c r="F477" s="150" t="s">
        <v>371</v>
      </c>
      <c r="H477" s="149" t="s">
        <v>1</v>
      </c>
      <c r="AI477" s="149" t="s">
        <v>148</v>
      </c>
      <c r="AJ477" s="149" t="s">
        <v>73</v>
      </c>
      <c r="AK477" s="13" t="s">
        <v>67</v>
      </c>
      <c r="AL477" s="13" t="s">
        <v>27</v>
      </c>
      <c r="AM477" s="13" t="s">
        <v>60</v>
      </c>
      <c r="AN477" s="149" t="s">
        <v>141</v>
      </c>
    </row>
    <row r="478" spans="2:40" s="14" customFormat="1" x14ac:dyDescent="0.2">
      <c r="B478" s="154"/>
      <c r="D478" s="148" t="s">
        <v>148</v>
      </c>
      <c r="E478" s="155" t="s">
        <v>1</v>
      </c>
      <c r="F478" s="156" t="s">
        <v>372</v>
      </c>
      <c r="H478" s="157">
        <v>-803.22900000000004</v>
      </c>
      <c r="AI478" s="155" t="s">
        <v>148</v>
      </c>
      <c r="AJ478" s="155" t="s">
        <v>73</v>
      </c>
      <c r="AK478" s="14" t="s">
        <v>73</v>
      </c>
      <c r="AL478" s="14" t="s">
        <v>27</v>
      </c>
      <c r="AM478" s="14" t="s">
        <v>60</v>
      </c>
      <c r="AN478" s="155" t="s">
        <v>141</v>
      </c>
    </row>
    <row r="479" spans="2:40" s="13" customFormat="1" x14ac:dyDescent="0.2">
      <c r="B479" s="147"/>
      <c r="D479" s="148" t="s">
        <v>148</v>
      </c>
      <c r="E479" s="149" t="s">
        <v>1</v>
      </c>
      <c r="F479" s="150" t="s">
        <v>373</v>
      </c>
      <c r="H479" s="149" t="s">
        <v>1</v>
      </c>
      <c r="AI479" s="149" t="s">
        <v>148</v>
      </c>
      <c r="AJ479" s="149" t="s">
        <v>73</v>
      </c>
      <c r="AK479" s="13" t="s">
        <v>67</v>
      </c>
      <c r="AL479" s="13" t="s">
        <v>27</v>
      </c>
      <c r="AM479" s="13" t="s">
        <v>60</v>
      </c>
      <c r="AN479" s="149" t="s">
        <v>141</v>
      </c>
    </row>
    <row r="480" spans="2:40" s="14" customFormat="1" x14ac:dyDescent="0.2">
      <c r="B480" s="154"/>
      <c r="D480" s="148" t="s">
        <v>148</v>
      </c>
      <c r="E480" s="155" t="s">
        <v>1</v>
      </c>
      <c r="F480" s="156" t="s">
        <v>374</v>
      </c>
      <c r="H480" s="157">
        <v>-5.78</v>
      </c>
      <c r="AI480" s="155" t="s">
        <v>148</v>
      </c>
      <c r="AJ480" s="155" t="s">
        <v>73</v>
      </c>
      <c r="AK480" s="14" t="s">
        <v>73</v>
      </c>
      <c r="AL480" s="14" t="s">
        <v>27</v>
      </c>
      <c r="AM480" s="14" t="s">
        <v>60</v>
      </c>
      <c r="AN480" s="155" t="s">
        <v>141</v>
      </c>
    </row>
    <row r="481" spans="1:54" s="13" customFormat="1" x14ac:dyDescent="0.2">
      <c r="B481" s="147"/>
      <c r="D481" s="148" t="s">
        <v>148</v>
      </c>
      <c r="E481" s="149" t="s">
        <v>1</v>
      </c>
      <c r="F481" s="150" t="s">
        <v>375</v>
      </c>
      <c r="H481" s="149" t="s">
        <v>1</v>
      </c>
      <c r="AI481" s="149" t="s">
        <v>148</v>
      </c>
      <c r="AJ481" s="149" t="s">
        <v>73</v>
      </c>
      <c r="AK481" s="13" t="s">
        <v>67</v>
      </c>
      <c r="AL481" s="13" t="s">
        <v>27</v>
      </c>
      <c r="AM481" s="13" t="s">
        <v>60</v>
      </c>
      <c r="AN481" s="149" t="s">
        <v>141</v>
      </c>
    </row>
    <row r="482" spans="1:54" s="14" customFormat="1" x14ac:dyDescent="0.2">
      <c r="B482" s="154"/>
      <c r="D482" s="148" t="s">
        <v>148</v>
      </c>
      <c r="E482" s="155" t="s">
        <v>1</v>
      </c>
      <c r="F482" s="156" t="s">
        <v>376</v>
      </c>
      <c r="H482" s="157">
        <v>-9.9749999999999996</v>
      </c>
      <c r="AI482" s="155" t="s">
        <v>148</v>
      </c>
      <c r="AJ482" s="155" t="s">
        <v>73</v>
      </c>
      <c r="AK482" s="14" t="s">
        <v>73</v>
      </c>
      <c r="AL482" s="14" t="s">
        <v>27</v>
      </c>
      <c r="AM482" s="14" t="s">
        <v>60</v>
      </c>
      <c r="AN482" s="155" t="s">
        <v>141</v>
      </c>
    </row>
    <row r="483" spans="1:54" s="13" customFormat="1" x14ac:dyDescent="0.2">
      <c r="B483" s="147"/>
      <c r="D483" s="148" t="s">
        <v>148</v>
      </c>
      <c r="E483" s="149" t="s">
        <v>1</v>
      </c>
      <c r="F483" s="150" t="s">
        <v>377</v>
      </c>
      <c r="H483" s="149" t="s">
        <v>1</v>
      </c>
      <c r="AI483" s="149" t="s">
        <v>148</v>
      </c>
      <c r="AJ483" s="149" t="s">
        <v>73</v>
      </c>
      <c r="AK483" s="13" t="s">
        <v>67</v>
      </c>
      <c r="AL483" s="13" t="s">
        <v>27</v>
      </c>
      <c r="AM483" s="13" t="s">
        <v>60</v>
      </c>
      <c r="AN483" s="149" t="s">
        <v>141</v>
      </c>
    </row>
    <row r="484" spans="1:54" s="14" customFormat="1" x14ac:dyDescent="0.2">
      <c r="B484" s="154"/>
      <c r="D484" s="148" t="s">
        <v>148</v>
      </c>
      <c r="E484" s="155" t="s">
        <v>1</v>
      </c>
      <c r="F484" s="156" t="s">
        <v>378</v>
      </c>
      <c r="H484" s="157">
        <v>-46.03</v>
      </c>
      <c r="AI484" s="155" t="s">
        <v>148</v>
      </c>
      <c r="AJ484" s="155" t="s">
        <v>73</v>
      </c>
      <c r="AK484" s="14" t="s">
        <v>73</v>
      </c>
      <c r="AL484" s="14" t="s">
        <v>27</v>
      </c>
      <c r="AM484" s="14" t="s">
        <v>60</v>
      </c>
      <c r="AN484" s="155" t="s">
        <v>141</v>
      </c>
    </row>
    <row r="485" spans="1:54" s="16" customFormat="1" x14ac:dyDescent="0.2">
      <c r="B485" s="178"/>
      <c r="D485" s="148" t="s">
        <v>148</v>
      </c>
      <c r="E485" s="179" t="s">
        <v>1</v>
      </c>
      <c r="F485" s="180" t="s">
        <v>224</v>
      </c>
      <c r="H485" s="181">
        <v>-865.01400000000001</v>
      </c>
      <c r="AI485" s="179" t="s">
        <v>148</v>
      </c>
      <c r="AJ485" s="179" t="s">
        <v>73</v>
      </c>
      <c r="AK485" s="16" t="s">
        <v>85</v>
      </c>
      <c r="AL485" s="16" t="s">
        <v>27</v>
      </c>
      <c r="AM485" s="16" t="s">
        <v>60</v>
      </c>
      <c r="AN485" s="179" t="s">
        <v>141</v>
      </c>
    </row>
    <row r="486" spans="1:54" s="15" customFormat="1" x14ac:dyDescent="0.2">
      <c r="B486" s="161"/>
      <c r="D486" s="148" t="s">
        <v>148</v>
      </c>
      <c r="E486" s="162" t="s">
        <v>1</v>
      </c>
      <c r="F486" s="163" t="s">
        <v>158</v>
      </c>
      <c r="H486" s="164">
        <v>3029.5859999999998</v>
      </c>
      <c r="AI486" s="162" t="s">
        <v>148</v>
      </c>
      <c r="AJ486" s="162" t="s">
        <v>73</v>
      </c>
      <c r="AK486" s="15" t="s">
        <v>146</v>
      </c>
      <c r="AL486" s="15" t="s">
        <v>27</v>
      </c>
      <c r="AM486" s="15" t="s">
        <v>67</v>
      </c>
      <c r="AN486" s="162" t="s">
        <v>141</v>
      </c>
    </row>
    <row r="487" spans="1:54" s="2" customFormat="1" ht="21.75" customHeight="1" x14ac:dyDescent="0.2">
      <c r="A487" s="31"/>
      <c r="B487" s="133"/>
      <c r="C487" s="134" t="s">
        <v>379</v>
      </c>
      <c r="D487" s="134" t="s">
        <v>143</v>
      </c>
      <c r="E487" s="135" t="s">
        <v>380</v>
      </c>
      <c r="F487" s="136" t="s">
        <v>3303</v>
      </c>
      <c r="G487" s="137" t="s">
        <v>145</v>
      </c>
      <c r="H487" s="138">
        <v>379.44400000000002</v>
      </c>
      <c r="I487" s="139"/>
      <c r="J487" s="139"/>
      <c r="K487" s="140"/>
      <c r="L487" s="31"/>
      <c r="M487" s="31"/>
      <c r="N487" s="31"/>
      <c r="O487" s="31"/>
      <c r="P487" s="31"/>
      <c r="Q487" s="31"/>
      <c r="R487" s="31"/>
      <c r="S487" s="31"/>
      <c r="T487" s="31"/>
      <c r="AG487" s="145" t="s">
        <v>146</v>
      </c>
      <c r="AI487" s="145" t="s">
        <v>143</v>
      </c>
      <c r="AJ487" s="145" t="s">
        <v>73</v>
      </c>
      <c r="AN487" s="18" t="s">
        <v>141</v>
      </c>
      <c r="AT487" s="146" t="e">
        <f>IF(#REF!="základná",J487,0)</f>
        <v>#REF!</v>
      </c>
      <c r="AU487" s="146" t="e">
        <f>IF(#REF!="znížená",J487,0)</f>
        <v>#REF!</v>
      </c>
      <c r="AV487" s="146" t="e">
        <f>IF(#REF!="zákl. prenesená",J487,0)</f>
        <v>#REF!</v>
      </c>
      <c r="AW487" s="146" t="e">
        <f>IF(#REF!="zníž. prenesená",J487,0)</f>
        <v>#REF!</v>
      </c>
      <c r="AX487" s="146" t="e">
        <f>IF(#REF!="nulová",J487,0)</f>
        <v>#REF!</v>
      </c>
      <c r="AY487" s="18" t="s">
        <v>73</v>
      </c>
      <c r="AZ487" s="146">
        <f>ROUND(I487*H487,2)</f>
        <v>0</v>
      </c>
      <c r="BA487" s="18" t="s">
        <v>146</v>
      </c>
      <c r="BB487" s="145" t="s">
        <v>381</v>
      </c>
    </row>
    <row r="488" spans="1:54" s="13" customFormat="1" x14ac:dyDescent="0.2">
      <c r="B488" s="147"/>
      <c r="D488" s="148" t="s">
        <v>148</v>
      </c>
      <c r="E488" s="149" t="s">
        <v>1</v>
      </c>
      <c r="F488" s="150" t="s">
        <v>382</v>
      </c>
      <c r="H488" s="149" t="s">
        <v>1</v>
      </c>
      <c r="AI488" s="149" t="s">
        <v>148</v>
      </c>
      <c r="AJ488" s="149" t="s">
        <v>73</v>
      </c>
      <c r="AK488" s="13" t="s">
        <v>67</v>
      </c>
      <c r="AL488" s="13" t="s">
        <v>27</v>
      </c>
      <c r="AM488" s="13" t="s">
        <v>60</v>
      </c>
      <c r="AN488" s="149" t="s">
        <v>141</v>
      </c>
    </row>
    <row r="489" spans="1:54" s="13" customFormat="1" x14ac:dyDescent="0.2">
      <c r="B489" s="147"/>
      <c r="D489" s="148" t="s">
        <v>148</v>
      </c>
      <c r="E489" s="149" t="s">
        <v>1</v>
      </c>
      <c r="F489" s="150" t="s">
        <v>383</v>
      </c>
      <c r="H489" s="149" t="s">
        <v>1</v>
      </c>
      <c r="AI489" s="149" t="s">
        <v>148</v>
      </c>
      <c r="AJ489" s="149" t="s">
        <v>73</v>
      </c>
      <c r="AK489" s="13" t="s">
        <v>67</v>
      </c>
      <c r="AL489" s="13" t="s">
        <v>27</v>
      </c>
      <c r="AM489" s="13" t="s">
        <v>60</v>
      </c>
      <c r="AN489" s="149" t="s">
        <v>141</v>
      </c>
    </row>
    <row r="490" spans="1:54" s="14" customFormat="1" x14ac:dyDescent="0.2">
      <c r="B490" s="154"/>
      <c r="D490" s="148" t="s">
        <v>148</v>
      </c>
      <c r="E490" s="155" t="s">
        <v>1</v>
      </c>
      <c r="F490" s="156" t="s">
        <v>384</v>
      </c>
      <c r="H490" s="157">
        <v>8.64</v>
      </c>
      <c r="AI490" s="155" t="s">
        <v>148</v>
      </c>
      <c r="AJ490" s="155" t="s">
        <v>73</v>
      </c>
      <c r="AK490" s="14" t="s">
        <v>73</v>
      </c>
      <c r="AL490" s="14" t="s">
        <v>27</v>
      </c>
      <c r="AM490" s="14" t="s">
        <v>60</v>
      </c>
      <c r="AN490" s="155" t="s">
        <v>141</v>
      </c>
    </row>
    <row r="491" spans="1:54" s="14" customFormat="1" x14ac:dyDescent="0.2">
      <c r="B491" s="154"/>
      <c r="D491" s="148" t="s">
        <v>148</v>
      </c>
      <c r="E491" s="155" t="s">
        <v>1</v>
      </c>
      <c r="F491" s="156" t="s">
        <v>385</v>
      </c>
      <c r="H491" s="157">
        <v>7.56</v>
      </c>
      <c r="AI491" s="155" t="s">
        <v>148</v>
      </c>
      <c r="AJ491" s="155" t="s">
        <v>73</v>
      </c>
      <c r="AK491" s="14" t="s">
        <v>73</v>
      </c>
      <c r="AL491" s="14" t="s">
        <v>27</v>
      </c>
      <c r="AM491" s="14" t="s">
        <v>60</v>
      </c>
      <c r="AN491" s="155" t="s">
        <v>141</v>
      </c>
    </row>
    <row r="492" spans="1:54" s="14" customFormat="1" x14ac:dyDescent="0.2">
      <c r="B492" s="154"/>
      <c r="D492" s="148" t="s">
        <v>148</v>
      </c>
      <c r="E492" s="155" t="s">
        <v>1</v>
      </c>
      <c r="F492" s="156" t="s">
        <v>386</v>
      </c>
      <c r="H492" s="157">
        <v>145.08000000000001</v>
      </c>
      <c r="AI492" s="155" t="s">
        <v>148</v>
      </c>
      <c r="AJ492" s="155" t="s">
        <v>73</v>
      </c>
      <c r="AK492" s="14" t="s">
        <v>73</v>
      </c>
      <c r="AL492" s="14" t="s">
        <v>27</v>
      </c>
      <c r="AM492" s="14" t="s">
        <v>60</v>
      </c>
      <c r="AN492" s="155" t="s">
        <v>141</v>
      </c>
    </row>
    <row r="493" spans="1:54" s="14" customFormat="1" x14ac:dyDescent="0.2">
      <c r="B493" s="154"/>
      <c r="D493" s="148" t="s">
        <v>148</v>
      </c>
      <c r="E493" s="155" t="s">
        <v>1</v>
      </c>
      <c r="F493" s="156" t="s">
        <v>387</v>
      </c>
      <c r="H493" s="157">
        <v>29.64</v>
      </c>
      <c r="AI493" s="155" t="s">
        <v>148</v>
      </c>
      <c r="AJ493" s="155" t="s">
        <v>73</v>
      </c>
      <c r="AK493" s="14" t="s">
        <v>73</v>
      </c>
      <c r="AL493" s="14" t="s">
        <v>27</v>
      </c>
      <c r="AM493" s="14" t="s">
        <v>60</v>
      </c>
      <c r="AN493" s="155" t="s">
        <v>141</v>
      </c>
    </row>
    <row r="494" spans="1:54" s="14" customFormat="1" x14ac:dyDescent="0.2">
      <c r="B494" s="154"/>
      <c r="D494" s="148" t="s">
        <v>148</v>
      </c>
      <c r="E494" s="155" t="s">
        <v>1</v>
      </c>
      <c r="F494" s="156" t="s">
        <v>388</v>
      </c>
      <c r="H494" s="157">
        <v>5.4</v>
      </c>
      <c r="AI494" s="155" t="s">
        <v>148</v>
      </c>
      <c r="AJ494" s="155" t="s">
        <v>73</v>
      </c>
      <c r="AK494" s="14" t="s">
        <v>73</v>
      </c>
      <c r="AL494" s="14" t="s">
        <v>27</v>
      </c>
      <c r="AM494" s="14" t="s">
        <v>60</v>
      </c>
      <c r="AN494" s="155" t="s">
        <v>141</v>
      </c>
    </row>
    <row r="495" spans="1:54" s="14" customFormat="1" x14ac:dyDescent="0.2">
      <c r="B495" s="154"/>
      <c r="D495" s="148" t="s">
        <v>148</v>
      </c>
      <c r="E495" s="155" t="s">
        <v>1</v>
      </c>
      <c r="F495" s="156" t="s">
        <v>389</v>
      </c>
      <c r="H495" s="157">
        <v>0.76</v>
      </c>
      <c r="AI495" s="155" t="s">
        <v>148</v>
      </c>
      <c r="AJ495" s="155" t="s">
        <v>73</v>
      </c>
      <c r="AK495" s="14" t="s">
        <v>73</v>
      </c>
      <c r="AL495" s="14" t="s">
        <v>27</v>
      </c>
      <c r="AM495" s="14" t="s">
        <v>60</v>
      </c>
      <c r="AN495" s="155" t="s">
        <v>141</v>
      </c>
    </row>
    <row r="496" spans="1:54" s="14" customFormat="1" x14ac:dyDescent="0.2">
      <c r="B496" s="154"/>
      <c r="D496" s="148" t="s">
        <v>148</v>
      </c>
      <c r="E496" s="155" t="s">
        <v>1</v>
      </c>
      <c r="F496" s="156" t="s">
        <v>390</v>
      </c>
      <c r="H496" s="157">
        <v>3.36</v>
      </c>
      <c r="AI496" s="155" t="s">
        <v>148</v>
      </c>
      <c r="AJ496" s="155" t="s">
        <v>73</v>
      </c>
      <c r="AK496" s="14" t="s">
        <v>73</v>
      </c>
      <c r="AL496" s="14" t="s">
        <v>27</v>
      </c>
      <c r="AM496" s="14" t="s">
        <v>60</v>
      </c>
      <c r="AN496" s="155" t="s">
        <v>141</v>
      </c>
    </row>
    <row r="497" spans="2:40" s="14" customFormat="1" x14ac:dyDescent="0.2">
      <c r="B497" s="154"/>
      <c r="D497" s="148" t="s">
        <v>148</v>
      </c>
      <c r="E497" s="155" t="s">
        <v>1</v>
      </c>
      <c r="F497" s="156" t="s">
        <v>391</v>
      </c>
      <c r="H497" s="157">
        <v>3.36</v>
      </c>
      <c r="AI497" s="155" t="s">
        <v>148</v>
      </c>
      <c r="AJ497" s="155" t="s">
        <v>73</v>
      </c>
      <c r="AK497" s="14" t="s">
        <v>73</v>
      </c>
      <c r="AL497" s="14" t="s">
        <v>27</v>
      </c>
      <c r="AM497" s="14" t="s">
        <v>60</v>
      </c>
      <c r="AN497" s="155" t="s">
        <v>141</v>
      </c>
    </row>
    <row r="498" spans="2:40" s="14" customFormat="1" x14ac:dyDescent="0.2">
      <c r="B498" s="154"/>
      <c r="D498" s="148" t="s">
        <v>148</v>
      </c>
      <c r="E498" s="155" t="s">
        <v>1</v>
      </c>
      <c r="F498" s="156" t="s">
        <v>392</v>
      </c>
      <c r="H498" s="157">
        <v>3.88</v>
      </c>
      <c r="AI498" s="155" t="s">
        <v>148</v>
      </c>
      <c r="AJ498" s="155" t="s">
        <v>73</v>
      </c>
      <c r="AK498" s="14" t="s">
        <v>73</v>
      </c>
      <c r="AL498" s="14" t="s">
        <v>27</v>
      </c>
      <c r="AM498" s="14" t="s">
        <v>60</v>
      </c>
      <c r="AN498" s="155" t="s">
        <v>141</v>
      </c>
    </row>
    <row r="499" spans="2:40" s="14" customFormat="1" x14ac:dyDescent="0.2">
      <c r="B499" s="154"/>
      <c r="D499" s="148" t="s">
        <v>148</v>
      </c>
      <c r="E499" s="155" t="s">
        <v>1</v>
      </c>
      <c r="F499" s="156" t="s">
        <v>393</v>
      </c>
      <c r="H499" s="157">
        <v>1.94</v>
      </c>
      <c r="AI499" s="155" t="s">
        <v>148</v>
      </c>
      <c r="AJ499" s="155" t="s">
        <v>73</v>
      </c>
      <c r="AK499" s="14" t="s">
        <v>73</v>
      </c>
      <c r="AL499" s="14" t="s">
        <v>27</v>
      </c>
      <c r="AM499" s="14" t="s">
        <v>60</v>
      </c>
      <c r="AN499" s="155" t="s">
        <v>141</v>
      </c>
    </row>
    <row r="500" spans="2:40" s="14" customFormat="1" x14ac:dyDescent="0.2">
      <c r="B500" s="154"/>
      <c r="D500" s="148" t="s">
        <v>148</v>
      </c>
      <c r="E500" s="155" t="s">
        <v>1</v>
      </c>
      <c r="F500" s="156" t="s">
        <v>394</v>
      </c>
      <c r="H500" s="157">
        <v>1.46</v>
      </c>
      <c r="AI500" s="155" t="s">
        <v>148</v>
      </c>
      <c r="AJ500" s="155" t="s">
        <v>73</v>
      </c>
      <c r="AK500" s="14" t="s">
        <v>73</v>
      </c>
      <c r="AL500" s="14" t="s">
        <v>27</v>
      </c>
      <c r="AM500" s="14" t="s">
        <v>60</v>
      </c>
      <c r="AN500" s="155" t="s">
        <v>141</v>
      </c>
    </row>
    <row r="501" spans="2:40" s="14" customFormat="1" x14ac:dyDescent="0.2">
      <c r="B501" s="154"/>
      <c r="D501" s="148" t="s">
        <v>148</v>
      </c>
      <c r="E501" s="155" t="s">
        <v>1</v>
      </c>
      <c r="F501" s="156" t="s">
        <v>395</v>
      </c>
      <c r="H501" s="157">
        <v>1.08</v>
      </c>
      <c r="AI501" s="155" t="s">
        <v>148</v>
      </c>
      <c r="AJ501" s="155" t="s">
        <v>73</v>
      </c>
      <c r="AK501" s="14" t="s">
        <v>73</v>
      </c>
      <c r="AL501" s="14" t="s">
        <v>27</v>
      </c>
      <c r="AM501" s="14" t="s">
        <v>60</v>
      </c>
      <c r="AN501" s="155" t="s">
        <v>141</v>
      </c>
    </row>
    <row r="502" spans="2:40" s="14" customFormat="1" x14ac:dyDescent="0.2">
      <c r="B502" s="154"/>
      <c r="D502" s="148" t="s">
        <v>148</v>
      </c>
      <c r="E502" s="155" t="s">
        <v>1</v>
      </c>
      <c r="F502" s="156" t="s">
        <v>396</v>
      </c>
      <c r="H502" s="157">
        <v>1.08</v>
      </c>
      <c r="AI502" s="155" t="s">
        <v>148</v>
      </c>
      <c r="AJ502" s="155" t="s">
        <v>73</v>
      </c>
      <c r="AK502" s="14" t="s">
        <v>73</v>
      </c>
      <c r="AL502" s="14" t="s">
        <v>27</v>
      </c>
      <c r="AM502" s="14" t="s">
        <v>60</v>
      </c>
      <c r="AN502" s="155" t="s">
        <v>141</v>
      </c>
    </row>
    <row r="503" spans="2:40" s="14" customFormat="1" x14ac:dyDescent="0.2">
      <c r="B503" s="154"/>
      <c r="D503" s="148" t="s">
        <v>148</v>
      </c>
      <c r="E503" s="155" t="s">
        <v>1</v>
      </c>
      <c r="F503" s="156" t="s">
        <v>397</v>
      </c>
      <c r="H503" s="157">
        <v>20.8</v>
      </c>
      <c r="AI503" s="155" t="s">
        <v>148</v>
      </c>
      <c r="AJ503" s="155" t="s">
        <v>73</v>
      </c>
      <c r="AK503" s="14" t="s">
        <v>73</v>
      </c>
      <c r="AL503" s="14" t="s">
        <v>27</v>
      </c>
      <c r="AM503" s="14" t="s">
        <v>60</v>
      </c>
      <c r="AN503" s="155" t="s">
        <v>141</v>
      </c>
    </row>
    <row r="504" spans="2:40" s="14" customFormat="1" x14ac:dyDescent="0.2">
      <c r="B504" s="154"/>
      <c r="D504" s="148" t="s">
        <v>148</v>
      </c>
      <c r="E504" s="155" t="s">
        <v>1</v>
      </c>
      <c r="F504" s="156" t="s">
        <v>398</v>
      </c>
      <c r="H504" s="157">
        <v>4.16</v>
      </c>
      <c r="AI504" s="155" t="s">
        <v>148</v>
      </c>
      <c r="AJ504" s="155" t="s">
        <v>73</v>
      </c>
      <c r="AK504" s="14" t="s">
        <v>73</v>
      </c>
      <c r="AL504" s="14" t="s">
        <v>27</v>
      </c>
      <c r="AM504" s="14" t="s">
        <v>60</v>
      </c>
      <c r="AN504" s="155" t="s">
        <v>141</v>
      </c>
    </row>
    <row r="505" spans="2:40" s="14" customFormat="1" x14ac:dyDescent="0.2">
      <c r="B505" s="154"/>
      <c r="D505" s="148" t="s">
        <v>148</v>
      </c>
      <c r="E505" s="155" t="s">
        <v>1</v>
      </c>
      <c r="F505" s="156" t="s">
        <v>399</v>
      </c>
      <c r="H505" s="157">
        <v>1.48</v>
      </c>
      <c r="AI505" s="155" t="s">
        <v>148</v>
      </c>
      <c r="AJ505" s="155" t="s">
        <v>73</v>
      </c>
      <c r="AK505" s="14" t="s">
        <v>73</v>
      </c>
      <c r="AL505" s="14" t="s">
        <v>27</v>
      </c>
      <c r="AM505" s="14" t="s">
        <v>60</v>
      </c>
      <c r="AN505" s="155" t="s">
        <v>141</v>
      </c>
    </row>
    <row r="506" spans="2:40" s="14" customFormat="1" x14ac:dyDescent="0.2">
      <c r="B506" s="154"/>
      <c r="D506" s="148" t="s">
        <v>148</v>
      </c>
      <c r="E506" s="155" t="s">
        <v>1</v>
      </c>
      <c r="F506" s="156" t="s">
        <v>400</v>
      </c>
      <c r="H506" s="157">
        <v>16.28</v>
      </c>
      <c r="AI506" s="155" t="s">
        <v>148</v>
      </c>
      <c r="AJ506" s="155" t="s">
        <v>73</v>
      </c>
      <c r="AK506" s="14" t="s">
        <v>73</v>
      </c>
      <c r="AL506" s="14" t="s">
        <v>27</v>
      </c>
      <c r="AM506" s="14" t="s">
        <v>60</v>
      </c>
      <c r="AN506" s="155" t="s">
        <v>141</v>
      </c>
    </row>
    <row r="507" spans="2:40" s="14" customFormat="1" x14ac:dyDescent="0.2">
      <c r="B507" s="154"/>
      <c r="D507" s="148" t="s">
        <v>148</v>
      </c>
      <c r="E507" s="155" t="s">
        <v>1</v>
      </c>
      <c r="F507" s="156" t="s">
        <v>401</v>
      </c>
      <c r="H507" s="157">
        <v>4.4800000000000004</v>
      </c>
      <c r="AI507" s="155" t="s">
        <v>148</v>
      </c>
      <c r="AJ507" s="155" t="s">
        <v>73</v>
      </c>
      <c r="AK507" s="14" t="s">
        <v>73</v>
      </c>
      <c r="AL507" s="14" t="s">
        <v>27</v>
      </c>
      <c r="AM507" s="14" t="s">
        <v>60</v>
      </c>
      <c r="AN507" s="155" t="s">
        <v>141</v>
      </c>
    </row>
    <row r="508" spans="2:40" s="14" customFormat="1" x14ac:dyDescent="0.2">
      <c r="B508" s="154"/>
      <c r="D508" s="148" t="s">
        <v>148</v>
      </c>
      <c r="E508" s="155" t="s">
        <v>1</v>
      </c>
      <c r="F508" s="156" t="s">
        <v>402</v>
      </c>
      <c r="H508" s="157">
        <v>4</v>
      </c>
      <c r="AI508" s="155" t="s">
        <v>148</v>
      </c>
      <c r="AJ508" s="155" t="s">
        <v>73</v>
      </c>
      <c r="AK508" s="14" t="s">
        <v>73</v>
      </c>
      <c r="AL508" s="14" t="s">
        <v>27</v>
      </c>
      <c r="AM508" s="14" t="s">
        <v>60</v>
      </c>
      <c r="AN508" s="155" t="s">
        <v>141</v>
      </c>
    </row>
    <row r="509" spans="2:40" s="14" customFormat="1" x14ac:dyDescent="0.2">
      <c r="B509" s="154"/>
      <c r="D509" s="148" t="s">
        <v>148</v>
      </c>
      <c r="E509" s="155" t="s">
        <v>1</v>
      </c>
      <c r="F509" s="156" t="s">
        <v>403</v>
      </c>
      <c r="H509" s="157">
        <v>1.2</v>
      </c>
      <c r="AI509" s="155" t="s">
        <v>148</v>
      </c>
      <c r="AJ509" s="155" t="s">
        <v>73</v>
      </c>
      <c r="AK509" s="14" t="s">
        <v>73</v>
      </c>
      <c r="AL509" s="14" t="s">
        <v>27</v>
      </c>
      <c r="AM509" s="14" t="s">
        <v>60</v>
      </c>
      <c r="AN509" s="155" t="s">
        <v>141</v>
      </c>
    </row>
    <row r="510" spans="2:40" s="14" customFormat="1" x14ac:dyDescent="0.2">
      <c r="B510" s="154"/>
      <c r="D510" s="148" t="s">
        <v>148</v>
      </c>
      <c r="E510" s="155" t="s">
        <v>1</v>
      </c>
      <c r="F510" s="156" t="s">
        <v>404</v>
      </c>
      <c r="H510" s="157">
        <v>2.306</v>
      </c>
      <c r="AI510" s="155" t="s">
        <v>148</v>
      </c>
      <c r="AJ510" s="155" t="s">
        <v>73</v>
      </c>
      <c r="AK510" s="14" t="s">
        <v>73</v>
      </c>
      <c r="AL510" s="14" t="s">
        <v>27</v>
      </c>
      <c r="AM510" s="14" t="s">
        <v>60</v>
      </c>
      <c r="AN510" s="155" t="s">
        <v>141</v>
      </c>
    </row>
    <row r="511" spans="2:40" s="14" customFormat="1" x14ac:dyDescent="0.2">
      <c r="B511" s="154"/>
      <c r="D511" s="148" t="s">
        <v>148</v>
      </c>
      <c r="E511" s="155" t="s">
        <v>1</v>
      </c>
      <c r="F511" s="156" t="s">
        <v>405</v>
      </c>
      <c r="H511" s="157">
        <v>2.64</v>
      </c>
      <c r="AI511" s="155" t="s">
        <v>148</v>
      </c>
      <c r="AJ511" s="155" t="s">
        <v>73</v>
      </c>
      <c r="AK511" s="14" t="s">
        <v>73</v>
      </c>
      <c r="AL511" s="14" t="s">
        <v>27</v>
      </c>
      <c r="AM511" s="14" t="s">
        <v>60</v>
      </c>
      <c r="AN511" s="155" t="s">
        <v>141</v>
      </c>
    </row>
    <row r="512" spans="2:40" s="14" customFormat="1" x14ac:dyDescent="0.2">
      <c r="B512" s="154"/>
      <c r="D512" s="148" t="s">
        <v>148</v>
      </c>
      <c r="E512" s="155" t="s">
        <v>1</v>
      </c>
      <c r="F512" s="156" t="s">
        <v>406</v>
      </c>
      <c r="H512" s="157">
        <v>3.66</v>
      </c>
      <c r="AI512" s="155" t="s">
        <v>148</v>
      </c>
      <c r="AJ512" s="155" t="s">
        <v>73</v>
      </c>
      <c r="AK512" s="14" t="s">
        <v>73</v>
      </c>
      <c r="AL512" s="14" t="s">
        <v>27</v>
      </c>
      <c r="AM512" s="14" t="s">
        <v>60</v>
      </c>
      <c r="AN512" s="155" t="s">
        <v>141</v>
      </c>
    </row>
    <row r="513" spans="2:40" s="14" customFormat="1" x14ac:dyDescent="0.2">
      <c r="B513" s="154"/>
      <c r="D513" s="148" t="s">
        <v>148</v>
      </c>
      <c r="E513" s="155" t="s">
        <v>1</v>
      </c>
      <c r="F513" s="156" t="s">
        <v>407</v>
      </c>
      <c r="H513" s="157">
        <v>3.4</v>
      </c>
      <c r="AI513" s="155" t="s">
        <v>148</v>
      </c>
      <c r="AJ513" s="155" t="s">
        <v>73</v>
      </c>
      <c r="AK513" s="14" t="s">
        <v>73</v>
      </c>
      <c r="AL513" s="14" t="s">
        <v>27</v>
      </c>
      <c r="AM513" s="14" t="s">
        <v>60</v>
      </c>
      <c r="AN513" s="155" t="s">
        <v>141</v>
      </c>
    </row>
    <row r="514" spans="2:40" s="14" customFormat="1" x14ac:dyDescent="0.2">
      <c r="B514" s="154"/>
      <c r="D514" s="148" t="s">
        <v>148</v>
      </c>
      <c r="E514" s="155" t="s">
        <v>1</v>
      </c>
      <c r="F514" s="156" t="s">
        <v>408</v>
      </c>
      <c r="H514" s="157">
        <v>7.08</v>
      </c>
      <c r="AI514" s="155" t="s">
        <v>148</v>
      </c>
      <c r="AJ514" s="155" t="s">
        <v>73</v>
      </c>
      <c r="AK514" s="14" t="s">
        <v>73</v>
      </c>
      <c r="AL514" s="14" t="s">
        <v>27</v>
      </c>
      <c r="AM514" s="14" t="s">
        <v>60</v>
      </c>
      <c r="AN514" s="155" t="s">
        <v>141</v>
      </c>
    </row>
    <row r="515" spans="2:40" s="14" customFormat="1" x14ac:dyDescent="0.2">
      <c r="B515" s="154"/>
      <c r="D515" s="148" t="s">
        <v>148</v>
      </c>
      <c r="E515" s="155" t="s">
        <v>1</v>
      </c>
      <c r="F515" s="156" t="s">
        <v>409</v>
      </c>
      <c r="H515" s="157">
        <v>21.6</v>
      </c>
      <c r="AI515" s="155" t="s">
        <v>148</v>
      </c>
      <c r="AJ515" s="155" t="s">
        <v>73</v>
      </c>
      <c r="AK515" s="14" t="s">
        <v>73</v>
      </c>
      <c r="AL515" s="14" t="s">
        <v>27</v>
      </c>
      <c r="AM515" s="14" t="s">
        <v>60</v>
      </c>
      <c r="AN515" s="155" t="s">
        <v>141</v>
      </c>
    </row>
    <row r="516" spans="2:40" s="14" customFormat="1" x14ac:dyDescent="0.2">
      <c r="B516" s="154"/>
      <c r="D516" s="148" t="s">
        <v>148</v>
      </c>
      <c r="E516" s="155" t="s">
        <v>1</v>
      </c>
      <c r="F516" s="156" t="s">
        <v>410</v>
      </c>
      <c r="H516" s="157">
        <v>2</v>
      </c>
      <c r="AI516" s="155" t="s">
        <v>148</v>
      </c>
      <c r="AJ516" s="155" t="s">
        <v>73</v>
      </c>
      <c r="AK516" s="14" t="s">
        <v>73</v>
      </c>
      <c r="AL516" s="14" t="s">
        <v>27</v>
      </c>
      <c r="AM516" s="14" t="s">
        <v>60</v>
      </c>
      <c r="AN516" s="155" t="s">
        <v>141</v>
      </c>
    </row>
    <row r="517" spans="2:40" s="14" customFormat="1" x14ac:dyDescent="0.2">
      <c r="B517" s="154"/>
      <c r="D517" s="148" t="s">
        <v>148</v>
      </c>
      <c r="E517" s="155" t="s">
        <v>1</v>
      </c>
      <c r="F517" s="156" t="s">
        <v>411</v>
      </c>
      <c r="H517" s="157">
        <v>6.72</v>
      </c>
      <c r="AI517" s="155" t="s">
        <v>148</v>
      </c>
      <c r="AJ517" s="155" t="s">
        <v>73</v>
      </c>
      <c r="AK517" s="14" t="s">
        <v>73</v>
      </c>
      <c r="AL517" s="14" t="s">
        <v>27</v>
      </c>
      <c r="AM517" s="14" t="s">
        <v>60</v>
      </c>
      <c r="AN517" s="155" t="s">
        <v>141</v>
      </c>
    </row>
    <row r="518" spans="2:40" s="14" customFormat="1" x14ac:dyDescent="0.2">
      <c r="B518" s="154"/>
      <c r="D518" s="148" t="s">
        <v>148</v>
      </c>
      <c r="E518" s="155" t="s">
        <v>1</v>
      </c>
      <c r="F518" s="156" t="s">
        <v>412</v>
      </c>
      <c r="H518" s="157">
        <v>0.80600000000000005</v>
      </c>
      <c r="AI518" s="155" t="s">
        <v>148</v>
      </c>
      <c r="AJ518" s="155" t="s">
        <v>73</v>
      </c>
      <c r="AK518" s="14" t="s">
        <v>73</v>
      </c>
      <c r="AL518" s="14" t="s">
        <v>27</v>
      </c>
      <c r="AM518" s="14" t="s">
        <v>60</v>
      </c>
      <c r="AN518" s="155" t="s">
        <v>141</v>
      </c>
    </row>
    <row r="519" spans="2:40" s="13" customFormat="1" x14ac:dyDescent="0.2">
      <c r="B519" s="147"/>
      <c r="D519" s="148" t="s">
        <v>148</v>
      </c>
      <c r="E519" s="149" t="s">
        <v>1</v>
      </c>
      <c r="F519" s="150" t="s">
        <v>212</v>
      </c>
      <c r="H519" s="149" t="s">
        <v>1</v>
      </c>
      <c r="AI519" s="149" t="s">
        <v>148</v>
      </c>
      <c r="AJ519" s="149" t="s">
        <v>73</v>
      </c>
      <c r="AK519" s="13" t="s">
        <v>67</v>
      </c>
      <c r="AL519" s="13" t="s">
        <v>27</v>
      </c>
      <c r="AM519" s="13" t="s">
        <v>60</v>
      </c>
      <c r="AN519" s="149" t="s">
        <v>141</v>
      </c>
    </row>
    <row r="520" spans="2:40" s="14" customFormat="1" x14ac:dyDescent="0.2">
      <c r="B520" s="154"/>
      <c r="D520" s="148" t="s">
        <v>148</v>
      </c>
      <c r="E520" s="155" t="s">
        <v>1</v>
      </c>
      <c r="F520" s="156" t="s">
        <v>413</v>
      </c>
      <c r="H520" s="157">
        <v>2.16</v>
      </c>
      <c r="AI520" s="155" t="s">
        <v>148</v>
      </c>
      <c r="AJ520" s="155" t="s">
        <v>73</v>
      </c>
      <c r="AK520" s="14" t="s">
        <v>73</v>
      </c>
      <c r="AL520" s="14" t="s">
        <v>27</v>
      </c>
      <c r="AM520" s="14" t="s">
        <v>60</v>
      </c>
      <c r="AN520" s="155" t="s">
        <v>141</v>
      </c>
    </row>
    <row r="521" spans="2:40" s="14" customFormat="1" x14ac:dyDescent="0.2">
      <c r="B521" s="154"/>
      <c r="D521" s="148" t="s">
        <v>148</v>
      </c>
      <c r="E521" s="155" t="s">
        <v>1</v>
      </c>
      <c r="F521" s="156" t="s">
        <v>414</v>
      </c>
      <c r="H521" s="157">
        <v>2.16</v>
      </c>
      <c r="AI521" s="155" t="s">
        <v>148</v>
      </c>
      <c r="AJ521" s="155" t="s">
        <v>73</v>
      </c>
      <c r="AK521" s="14" t="s">
        <v>73</v>
      </c>
      <c r="AL521" s="14" t="s">
        <v>27</v>
      </c>
      <c r="AM521" s="14" t="s">
        <v>60</v>
      </c>
      <c r="AN521" s="155" t="s">
        <v>141</v>
      </c>
    </row>
    <row r="522" spans="2:40" s="14" customFormat="1" x14ac:dyDescent="0.2">
      <c r="B522" s="154"/>
      <c r="D522" s="148" t="s">
        <v>148</v>
      </c>
      <c r="E522" s="155" t="s">
        <v>1</v>
      </c>
      <c r="F522" s="156" t="s">
        <v>415</v>
      </c>
      <c r="H522" s="157">
        <v>2.88</v>
      </c>
      <c r="AI522" s="155" t="s">
        <v>148</v>
      </c>
      <c r="AJ522" s="155" t="s">
        <v>73</v>
      </c>
      <c r="AK522" s="14" t="s">
        <v>73</v>
      </c>
      <c r="AL522" s="14" t="s">
        <v>27</v>
      </c>
      <c r="AM522" s="14" t="s">
        <v>60</v>
      </c>
      <c r="AN522" s="155" t="s">
        <v>141</v>
      </c>
    </row>
    <row r="523" spans="2:40" s="14" customFormat="1" x14ac:dyDescent="0.2">
      <c r="B523" s="154"/>
      <c r="D523" s="148" t="s">
        <v>148</v>
      </c>
      <c r="E523" s="155" t="s">
        <v>1</v>
      </c>
      <c r="F523" s="156" t="s">
        <v>416</v>
      </c>
      <c r="H523" s="157">
        <v>1.08</v>
      </c>
      <c r="AI523" s="155" t="s">
        <v>148</v>
      </c>
      <c r="AJ523" s="155" t="s">
        <v>73</v>
      </c>
      <c r="AK523" s="14" t="s">
        <v>73</v>
      </c>
      <c r="AL523" s="14" t="s">
        <v>27</v>
      </c>
      <c r="AM523" s="14" t="s">
        <v>60</v>
      </c>
      <c r="AN523" s="155" t="s">
        <v>141</v>
      </c>
    </row>
    <row r="524" spans="2:40" s="14" customFormat="1" x14ac:dyDescent="0.2">
      <c r="B524" s="154"/>
      <c r="D524" s="148" t="s">
        <v>148</v>
      </c>
      <c r="E524" s="155" t="s">
        <v>1</v>
      </c>
      <c r="F524" s="156" t="s">
        <v>417</v>
      </c>
      <c r="H524" s="157">
        <v>5.04</v>
      </c>
      <c r="AI524" s="155" t="s">
        <v>148</v>
      </c>
      <c r="AJ524" s="155" t="s">
        <v>73</v>
      </c>
      <c r="AK524" s="14" t="s">
        <v>73</v>
      </c>
      <c r="AL524" s="14" t="s">
        <v>27</v>
      </c>
      <c r="AM524" s="14" t="s">
        <v>60</v>
      </c>
      <c r="AN524" s="155" t="s">
        <v>141</v>
      </c>
    </row>
    <row r="525" spans="2:40" s="14" customFormat="1" x14ac:dyDescent="0.2">
      <c r="B525" s="154"/>
      <c r="D525" s="148" t="s">
        <v>148</v>
      </c>
      <c r="E525" s="155" t="s">
        <v>1</v>
      </c>
      <c r="F525" s="156" t="s">
        <v>418</v>
      </c>
      <c r="H525" s="157">
        <v>7.12</v>
      </c>
      <c r="AI525" s="155" t="s">
        <v>148</v>
      </c>
      <c r="AJ525" s="155" t="s">
        <v>73</v>
      </c>
      <c r="AK525" s="14" t="s">
        <v>73</v>
      </c>
      <c r="AL525" s="14" t="s">
        <v>27</v>
      </c>
      <c r="AM525" s="14" t="s">
        <v>60</v>
      </c>
      <c r="AN525" s="155" t="s">
        <v>141</v>
      </c>
    </row>
    <row r="526" spans="2:40" s="14" customFormat="1" x14ac:dyDescent="0.2">
      <c r="B526" s="154"/>
      <c r="D526" s="148" t="s">
        <v>148</v>
      </c>
      <c r="E526" s="155" t="s">
        <v>1</v>
      </c>
      <c r="F526" s="156" t="s">
        <v>419</v>
      </c>
      <c r="H526" s="157">
        <v>2.52</v>
      </c>
      <c r="AI526" s="155" t="s">
        <v>148</v>
      </c>
      <c r="AJ526" s="155" t="s">
        <v>73</v>
      </c>
      <c r="AK526" s="14" t="s">
        <v>73</v>
      </c>
      <c r="AL526" s="14" t="s">
        <v>27</v>
      </c>
      <c r="AM526" s="14" t="s">
        <v>60</v>
      </c>
      <c r="AN526" s="155" t="s">
        <v>141</v>
      </c>
    </row>
    <row r="527" spans="2:40" s="14" customFormat="1" x14ac:dyDescent="0.2">
      <c r="B527" s="154"/>
      <c r="D527" s="148" t="s">
        <v>148</v>
      </c>
      <c r="E527" s="155" t="s">
        <v>1</v>
      </c>
      <c r="F527" s="156" t="s">
        <v>420</v>
      </c>
      <c r="H527" s="157">
        <v>2.64</v>
      </c>
      <c r="AI527" s="155" t="s">
        <v>148</v>
      </c>
      <c r="AJ527" s="155" t="s">
        <v>73</v>
      </c>
      <c r="AK527" s="14" t="s">
        <v>73</v>
      </c>
      <c r="AL527" s="14" t="s">
        <v>27</v>
      </c>
      <c r="AM527" s="14" t="s">
        <v>60</v>
      </c>
      <c r="AN527" s="155" t="s">
        <v>141</v>
      </c>
    </row>
    <row r="528" spans="2:40" s="14" customFormat="1" x14ac:dyDescent="0.2">
      <c r="B528" s="154"/>
      <c r="D528" s="148" t="s">
        <v>148</v>
      </c>
      <c r="E528" s="155" t="s">
        <v>1</v>
      </c>
      <c r="F528" s="156" t="s">
        <v>421</v>
      </c>
      <c r="H528" s="157">
        <v>10.58</v>
      </c>
      <c r="AI528" s="155" t="s">
        <v>148</v>
      </c>
      <c r="AJ528" s="155" t="s">
        <v>73</v>
      </c>
      <c r="AK528" s="14" t="s">
        <v>73</v>
      </c>
      <c r="AL528" s="14" t="s">
        <v>27</v>
      </c>
      <c r="AM528" s="14" t="s">
        <v>60</v>
      </c>
      <c r="AN528" s="155" t="s">
        <v>141</v>
      </c>
    </row>
    <row r="529" spans="1:54" s="14" customFormat="1" x14ac:dyDescent="0.2">
      <c r="B529" s="154"/>
      <c r="D529" s="148" t="s">
        <v>148</v>
      </c>
      <c r="E529" s="155" t="s">
        <v>1</v>
      </c>
      <c r="F529" s="156" t="s">
        <v>422</v>
      </c>
      <c r="H529" s="157">
        <v>4.32</v>
      </c>
      <c r="AI529" s="155" t="s">
        <v>148</v>
      </c>
      <c r="AJ529" s="155" t="s">
        <v>73</v>
      </c>
      <c r="AK529" s="14" t="s">
        <v>73</v>
      </c>
      <c r="AL529" s="14" t="s">
        <v>27</v>
      </c>
      <c r="AM529" s="14" t="s">
        <v>60</v>
      </c>
      <c r="AN529" s="155" t="s">
        <v>141</v>
      </c>
    </row>
    <row r="530" spans="1:54" s="14" customFormat="1" x14ac:dyDescent="0.2">
      <c r="B530" s="154"/>
      <c r="D530" s="148" t="s">
        <v>148</v>
      </c>
      <c r="E530" s="155" t="s">
        <v>1</v>
      </c>
      <c r="F530" s="156" t="s">
        <v>423</v>
      </c>
      <c r="H530" s="157">
        <v>5.42</v>
      </c>
      <c r="AI530" s="155" t="s">
        <v>148</v>
      </c>
      <c r="AJ530" s="155" t="s">
        <v>73</v>
      </c>
      <c r="AK530" s="14" t="s">
        <v>73</v>
      </c>
      <c r="AL530" s="14" t="s">
        <v>27</v>
      </c>
      <c r="AM530" s="14" t="s">
        <v>60</v>
      </c>
      <c r="AN530" s="155" t="s">
        <v>141</v>
      </c>
    </row>
    <row r="531" spans="1:54" s="13" customFormat="1" x14ac:dyDescent="0.2">
      <c r="B531" s="147"/>
      <c r="D531" s="148" t="s">
        <v>148</v>
      </c>
      <c r="E531" s="149" t="s">
        <v>1</v>
      </c>
      <c r="F531" s="150" t="s">
        <v>225</v>
      </c>
      <c r="H531" s="149" t="s">
        <v>1</v>
      </c>
      <c r="AI531" s="149" t="s">
        <v>148</v>
      </c>
      <c r="AJ531" s="149" t="s">
        <v>73</v>
      </c>
      <c r="AK531" s="13" t="s">
        <v>67</v>
      </c>
      <c r="AL531" s="13" t="s">
        <v>27</v>
      </c>
      <c r="AM531" s="13" t="s">
        <v>60</v>
      </c>
      <c r="AN531" s="149" t="s">
        <v>141</v>
      </c>
    </row>
    <row r="532" spans="1:54" s="14" customFormat="1" x14ac:dyDescent="0.2">
      <c r="B532" s="154"/>
      <c r="D532" s="148" t="s">
        <v>148</v>
      </c>
      <c r="E532" s="155" t="s">
        <v>1</v>
      </c>
      <c r="F532" s="156" t="s">
        <v>424</v>
      </c>
      <c r="H532" s="157">
        <v>1.506</v>
      </c>
      <c r="AI532" s="155" t="s">
        <v>148</v>
      </c>
      <c r="AJ532" s="155" t="s">
        <v>73</v>
      </c>
      <c r="AK532" s="14" t="s">
        <v>73</v>
      </c>
      <c r="AL532" s="14" t="s">
        <v>27</v>
      </c>
      <c r="AM532" s="14" t="s">
        <v>60</v>
      </c>
      <c r="AN532" s="155" t="s">
        <v>141</v>
      </c>
    </row>
    <row r="533" spans="1:54" s="14" customFormat="1" x14ac:dyDescent="0.2">
      <c r="B533" s="154"/>
      <c r="D533" s="148" t="s">
        <v>148</v>
      </c>
      <c r="E533" s="155" t="s">
        <v>1</v>
      </c>
      <c r="F533" s="156" t="s">
        <v>425</v>
      </c>
      <c r="H533" s="157">
        <v>1.7</v>
      </c>
      <c r="AI533" s="155" t="s">
        <v>148</v>
      </c>
      <c r="AJ533" s="155" t="s">
        <v>73</v>
      </c>
      <c r="AK533" s="14" t="s">
        <v>73</v>
      </c>
      <c r="AL533" s="14" t="s">
        <v>27</v>
      </c>
      <c r="AM533" s="14" t="s">
        <v>60</v>
      </c>
      <c r="AN533" s="155" t="s">
        <v>141</v>
      </c>
    </row>
    <row r="534" spans="1:54" s="13" customFormat="1" x14ac:dyDescent="0.2">
      <c r="B534" s="147"/>
      <c r="D534" s="148" t="s">
        <v>148</v>
      </c>
      <c r="E534" s="149" t="s">
        <v>1</v>
      </c>
      <c r="F534" s="150" t="s">
        <v>228</v>
      </c>
      <c r="H534" s="149" t="s">
        <v>1</v>
      </c>
      <c r="AI534" s="149" t="s">
        <v>148</v>
      </c>
      <c r="AJ534" s="149" t="s">
        <v>73</v>
      </c>
      <c r="AK534" s="13" t="s">
        <v>67</v>
      </c>
      <c r="AL534" s="13" t="s">
        <v>27</v>
      </c>
      <c r="AM534" s="13" t="s">
        <v>60</v>
      </c>
      <c r="AN534" s="149" t="s">
        <v>141</v>
      </c>
    </row>
    <row r="535" spans="1:54" s="14" customFormat="1" x14ac:dyDescent="0.2">
      <c r="B535" s="154"/>
      <c r="D535" s="148" t="s">
        <v>148</v>
      </c>
      <c r="E535" s="155" t="s">
        <v>1</v>
      </c>
      <c r="F535" s="156" t="s">
        <v>426</v>
      </c>
      <c r="H535" s="157">
        <v>2.48</v>
      </c>
      <c r="AI535" s="155" t="s">
        <v>148</v>
      </c>
      <c r="AJ535" s="155" t="s">
        <v>73</v>
      </c>
      <c r="AK535" s="14" t="s">
        <v>73</v>
      </c>
      <c r="AL535" s="14" t="s">
        <v>27</v>
      </c>
      <c r="AM535" s="14" t="s">
        <v>60</v>
      </c>
      <c r="AN535" s="155" t="s">
        <v>141</v>
      </c>
    </row>
    <row r="536" spans="1:54" s="14" customFormat="1" x14ac:dyDescent="0.2">
      <c r="B536" s="154"/>
      <c r="D536" s="148" t="s">
        <v>148</v>
      </c>
      <c r="E536" s="155" t="s">
        <v>1</v>
      </c>
      <c r="F536" s="156" t="s">
        <v>427</v>
      </c>
      <c r="H536" s="157">
        <v>1.2</v>
      </c>
      <c r="AI536" s="155" t="s">
        <v>148</v>
      </c>
      <c r="AJ536" s="155" t="s">
        <v>73</v>
      </c>
      <c r="AK536" s="14" t="s">
        <v>73</v>
      </c>
      <c r="AL536" s="14" t="s">
        <v>27</v>
      </c>
      <c r="AM536" s="14" t="s">
        <v>60</v>
      </c>
      <c r="AN536" s="155" t="s">
        <v>141</v>
      </c>
    </row>
    <row r="537" spans="1:54" s="14" customFormat="1" x14ac:dyDescent="0.2">
      <c r="B537" s="154"/>
      <c r="D537" s="148" t="s">
        <v>148</v>
      </c>
      <c r="E537" s="155" t="s">
        <v>1</v>
      </c>
      <c r="F537" s="156" t="s">
        <v>428</v>
      </c>
      <c r="H537" s="157">
        <v>1.58</v>
      </c>
      <c r="AI537" s="155" t="s">
        <v>148</v>
      </c>
      <c r="AJ537" s="155" t="s">
        <v>73</v>
      </c>
      <c r="AK537" s="14" t="s">
        <v>73</v>
      </c>
      <c r="AL537" s="14" t="s">
        <v>27</v>
      </c>
      <c r="AM537" s="14" t="s">
        <v>60</v>
      </c>
      <c r="AN537" s="155" t="s">
        <v>141</v>
      </c>
    </row>
    <row r="538" spans="1:54" s="13" customFormat="1" x14ac:dyDescent="0.2">
      <c r="B538" s="147"/>
      <c r="D538" s="148" t="s">
        <v>148</v>
      </c>
      <c r="E538" s="149" t="s">
        <v>1</v>
      </c>
      <c r="F538" s="150" t="s">
        <v>232</v>
      </c>
      <c r="H538" s="149" t="s">
        <v>1</v>
      </c>
      <c r="AI538" s="149" t="s">
        <v>148</v>
      </c>
      <c r="AJ538" s="149" t="s">
        <v>73</v>
      </c>
      <c r="AK538" s="13" t="s">
        <v>67</v>
      </c>
      <c r="AL538" s="13" t="s">
        <v>27</v>
      </c>
      <c r="AM538" s="13" t="s">
        <v>60</v>
      </c>
      <c r="AN538" s="149" t="s">
        <v>141</v>
      </c>
    </row>
    <row r="539" spans="1:54" s="14" customFormat="1" x14ac:dyDescent="0.2">
      <c r="B539" s="154"/>
      <c r="D539" s="148" t="s">
        <v>148</v>
      </c>
      <c r="E539" s="155" t="s">
        <v>1</v>
      </c>
      <c r="F539" s="156" t="s">
        <v>429</v>
      </c>
      <c r="H539" s="157">
        <v>2.2999999999999998</v>
      </c>
      <c r="AI539" s="155" t="s">
        <v>148</v>
      </c>
      <c r="AJ539" s="155" t="s">
        <v>73</v>
      </c>
      <c r="AK539" s="14" t="s">
        <v>73</v>
      </c>
      <c r="AL539" s="14" t="s">
        <v>27</v>
      </c>
      <c r="AM539" s="14" t="s">
        <v>60</v>
      </c>
      <c r="AN539" s="155" t="s">
        <v>141</v>
      </c>
    </row>
    <row r="540" spans="1:54" s="14" customFormat="1" x14ac:dyDescent="0.2">
      <c r="B540" s="154"/>
      <c r="D540" s="148" t="s">
        <v>148</v>
      </c>
      <c r="E540" s="155" t="s">
        <v>1</v>
      </c>
      <c r="F540" s="156" t="s">
        <v>430</v>
      </c>
      <c r="H540" s="157">
        <v>1.8260000000000001</v>
      </c>
      <c r="AI540" s="155" t="s">
        <v>148</v>
      </c>
      <c r="AJ540" s="155" t="s">
        <v>73</v>
      </c>
      <c r="AK540" s="14" t="s">
        <v>73</v>
      </c>
      <c r="AL540" s="14" t="s">
        <v>27</v>
      </c>
      <c r="AM540" s="14" t="s">
        <v>60</v>
      </c>
      <c r="AN540" s="155" t="s">
        <v>141</v>
      </c>
    </row>
    <row r="541" spans="1:54" s="14" customFormat="1" x14ac:dyDescent="0.2">
      <c r="B541" s="154"/>
      <c r="D541" s="148" t="s">
        <v>148</v>
      </c>
      <c r="E541" s="155" t="s">
        <v>1</v>
      </c>
      <c r="F541" s="156" t="s">
        <v>431</v>
      </c>
      <c r="H541" s="157">
        <v>3.38</v>
      </c>
      <c r="AI541" s="155" t="s">
        <v>148</v>
      </c>
      <c r="AJ541" s="155" t="s">
        <v>73</v>
      </c>
      <c r="AK541" s="14" t="s">
        <v>73</v>
      </c>
      <c r="AL541" s="14" t="s">
        <v>27</v>
      </c>
      <c r="AM541" s="14" t="s">
        <v>60</v>
      </c>
      <c r="AN541" s="155" t="s">
        <v>141</v>
      </c>
    </row>
    <row r="542" spans="1:54" s="14" customFormat="1" x14ac:dyDescent="0.2">
      <c r="B542" s="154"/>
      <c r="D542" s="148" t="s">
        <v>148</v>
      </c>
      <c r="E542" s="155" t="s">
        <v>1</v>
      </c>
      <c r="F542" s="156" t="s">
        <v>432</v>
      </c>
      <c r="H542" s="157">
        <v>1.7</v>
      </c>
      <c r="AI542" s="155" t="s">
        <v>148</v>
      </c>
      <c r="AJ542" s="155" t="s">
        <v>73</v>
      </c>
      <c r="AK542" s="14" t="s">
        <v>73</v>
      </c>
      <c r="AL542" s="14" t="s">
        <v>27</v>
      </c>
      <c r="AM542" s="14" t="s">
        <v>60</v>
      </c>
      <c r="AN542" s="155" t="s">
        <v>141</v>
      </c>
    </row>
    <row r="543" spans="1:54" s="15" customFormat="1" x14ac:dyDescent="0.2">
      <c r="B543" s="161"/>
      <c r="D543" s="148" t="s">
        <v>148</v>
      </c>
      <c r="E543" s="162" t="s">
        <v>1</v>
      </c>
      <c r="F543" s="163" t="s">
        <v>158</v>
      </c>
      <c r="H543" s="164">
        <v>379.44400000000002</v>
      </c>
      <c r="AI543" s="162" t="s">
        <v>148</v>
      </c>
      <c r="AJ543" s="162" t="s">
        <v>73</v>
      </c>
      <c r="AK543" s="15" t="s">
        <v>146</v>
      </c>
      <c r="AL543" s="15" t="s">
        <v>27</v>
      </c>
      <c r="AM543" s="15" t="s">
        <v>67</v>
      </c>
      <c r="AN543" s="162" t="s">
        <v>141</v>
      </c>
    </row>
    <row r="544" spans="1:54" s="2" customFormat="1" ht="33" customHeight="1" x14ac:dyDescent="0.2">
      <c r="A544" s="31"/>
      <c r="B544" s="133"/>
      <c r="C544" s="134" t="s">
        <v>433</v>
      </c>
      <c r="D544" s="134" t="s">
        <v>143</v>
      </c>
      <c r="E544" s="135" t="s">
        <v>434</v>
      </c>
      <c r="F544" s="136" t="s">
        <v>3304</v>
      </c>
      <c r="G544" s="137" t="s">
        <v>145</v>
      </c>
      <c r="H544" s="138">
        <v>201.72800000000001</v>
      </c>
      <c r="I544" s="139"/>
      <c r="J544" s="139"/>
      <c r="K544" s="140"/>
      <c r="L544" s="31"/>
      <c r="M544" s="31"/>
      <c r="N544" s="31"/>
      <c r="O544" s="31"/>
      <c r="P544" s="31"/>
      <c r="Q544" s="31"/>
      <c r="R544" s="31"/>
      <c r="S544" s="31"/>
      <c r="T544" s="31"/>
      <c r="AG544" s="145" t="s">
        <v>146</v>
      </c>
      <c r="AI544" s="145" t="s">
        <v>143</v>
      </c>
      <c r="AJ544" s="145" t="s">
        <v>73</v>
      </c>
      <c r="AN544" s="18" t="s">
        <v>141</v>
      </c>
      <c r="AT544" s="146" t="e">
        <f>IF(#REF!="základná",J544,0)</f>
        <v>#REF!</v>
      </c>
      <c r="AU544" s="146" t="e">
        <f>IF(#REF!="znížená",J544,0)</f>
        <v>#REF!</v>
      </c>
      <c r="AV544" s="146" t="e">
        <f>IF(#REF!="zákl. prenesená",J544,0)</f>
        <v>#REF!</v>
      </c>
      <c r="AW544" s="146" t="e">
        <f>IF(#REF!="zníž. prenesená",J544,0)</f>
        <v>#REF!</v>
      </c>
      <c r="AX544" s="146" t="e">
        <f>IF(#REF!="nulová",J544,0)</f>
        <v>#REF!</v>
      </c>
      <c r="AY544" s="18" t="s">
        <v>73</v>
      </c>
      <c r="AZ544" s="146">
        <f>ROUND(I544*H544,2)</f>
        <v>0</v>
      </c>
      <c r="BA544" s="18" t="s">
        <v>146</v>
      </c>
      <c r="BB544" s="145" t="s">
        <v>435</v>
      </c>
    </row>
    <row r="545" spans="1:54" s="13" customFormat="1" x14ac:dyDescent="0.2">
      <c r="B545" s="147"/>
      <c r="D545" s="148" t="s">
        <v>148</v>
      </c>
      <c r="E545" s="149" t="s">
        <v>1</v>
      </c>
      <c r="F545" s="150" t="s">
        <v>436</v>
      </c>
      <c r="H545" s="149" t="s">
        <v>1</v>
      </c>
      <c r="AI545" s="149" t="s">
        <v>148</v>
      </c>
      <c r="AJ545" s="149" t="s">
        <v>73</v>
      </c>
      <c r="AK545" s="13" t="s">
        <v>67</v>
      </c>
      <c r="AL545" s="13" t="s">
        <v>27</v>
      </c>
      <c r="AM545" s="13" t="s">
        <v>60</v>
      </c>
      <c r="AN545" s="149" t="s">
        <v>141</v>
      </c>
    </row>
    <row r="546" spans="1:54" s="14" customFormat="1" x14ac:dyDescent="0.2">
      <c r="B546" s="154"/>
      <c r="D546" s="148" t="s">
        <v>148</v>
      </c>
      <c r="E546" s="155" t="s">
        <v>1</v>
      </c>
      <c r="F546" s="156" t="s">
        <v>317</v>
      </c>
      <c r="H546" s="157">
        <v>51.48</v>
      </c>
      <c r="AI546" s="155" t="s">
        <v>148</v>
      </c>
      <c r="AJ546" s="155" t="s">
        <v>73</v>
      </c>
      <c r="AK546" s="14" t="s">
        <v>73</v>
      </c>
      <c r="AL546" s="14" t="s">
        <v>27</v>
      </c>
      <c r="AM546" s="14" t="s">
        <v>60</v>
      </c>
      <c r="AN546" s="155" t="s">
        <v>141</v>
      </c>
    </row>
    <row r="547" spans="1:54" s="14" customFormat="1" x14ac:dyDescent="0.2">
      <c r="B547" s="154"/>
      <c r="D547" s="148" t="s">
        <v>148</v>
      </c>
      <c r="E547" s="155" t="s">
        <v>1</v>
      </c>
      <c r="F547" s="156" t="s">
        <v>318</v>
      </c>
      <c r="H547" s="157">
        <v>40.143999999999998</v>
      </c>
      <c r="AI547" s="155" t="s">
        <v>148</v>
      </c>
      <c r="AJ547" s="155" t="s">
        <v>73</v>
      </c>
      <c r="AK547" s="14" t="s">
        <v>73</v>
      </c>
      <c r="AL547" s="14" t="s">
        <v>27</v>
      </c>
      <c r="AM547" s="14" t="s">
        <v>60</v>
      </c>
      <c r="AN547" s="155" t="s">
        <v>141</v>
      </c>
    </row>
    <row r="548" spans="1:54" s="14" customFormat="1" x14ac:dyDescent="0.2">
      <c r="B548" s="154"/>
      <c r="D548" s="148" t="s">
        <v>148</v>
      </c>
      <c r="E548" s="155" t="s">
        <v>1</v>
      </c>
      <c r="F548" s="156" t="s">
        <v>319</v>
      </c>
      <c r="H548" s="157">
        <v>33.703000000000003</v>
      </c>
      <c r="AI548" s="155" t="s">
        <v>148</v>
      </c>
      <c r="AJ548" s="155" t="s">
        <v>73</v>
      </c>
      <c r="AK548" s="14" t="s">
        <v>73</v>
      </c>
      <c r="AL548" s="14" t="s">
        <v>27</v>
      </c>
      <c r="AM548" s="14" t="s">
        <v>60</v>
      </c>
      <c r="AN548" s="155" t="s">
        <v>141</v>
      </c>
    </row>
    <row r="549" spans="1:54" s="14" customFormat="1" x14ac:dyDescent="0.2">
      <c r="B549" s="154"/>
      <c r="D549" s="148" t="s">
        <v>148</v>
      </c>
      <c r="E549" s="155" t="s">
        <v>1</v>
      </c>
      <c r="F549" s="156" t="s">
        <v>320</v>
      </c>
      <c r="H549" s="157">
        <v>27.305</v>
      </c>
      <c r="AI549" s="155" t="s">
        <v>148</v>
      </c>
      <c r="AJ549" s="155" t="s">
        <v>73</v>
      </c>
      <c r="AK549" s="14" t="s">
        <v>73</v>
      </c>
      <c r="AL549" s="14" t="s">
        <v>27</v>
      </c>
      <c r="AM549" s="14" t="s">
        <v>60</v>
      </c>
      <c r="AN549" s="155" t="s">
        <v>141</v>
      </c>
    </row>
    <row r="550" spans="1:54" s="14" customFormat="1" x14ac:dyDescent="0.2">
      <c r="B550" s="154"/>
      <c r="D550" s="148" t="s">
        <v>148</v>
      </c>
      <c r="E550" s="155" t="s">
        <v>1</v>
      </c>
      <c r="F550" s="156" t="s">
        <v>321</v>
      </c>
      <c r="H550" s="157">
        <v>9.3230000000000004</v>
      </c>
      <c r="AI550" s="155" t="s">
        <v>148</v>
      </c>
      <c r="AJ550" s="155" t="s">
        <v>73</v>
      </c>
      <c r="AK550" s="14" t="s">
        <v>73</v>
      </c>
      <c r="AL550" s="14" t="s">
        <v>27</v>
      </c>
      <c r="AM550" s="14" t="s">
        <v>60</v>
      </c>
      <c r="AN550" s="155" t="s">
        <v>141</v>
      </c>
    </row>
    <row r="551" spans="1:54" s="14" customFormat="1" x14ac:dyDescent="0.2">
      <c r="B551" s="154"/>
      <c r="D551" s="148" t="s">
        <v>148</v>
      </c>
      <c r="E551" s="155" t="s">
        <v>1</v>
      </c>
      <c r="F551" s="156" t="s">
        <v>322</v>
      </c>
      <c r="H551" s="157">
        <v>3.1480000000000001</v>
      </c>
      <c r="AI551" s="155" t="s">
        <v>148</v>
      </c>
      <c r="AJ551" s="155" t="s">
        <v>73</v>
      </c>
      <c r="AK551" s="14" t="s">
        <v>73</v>
      </c>
      <c r="AL551" s="14" t="s">
        <v>27</v>
      </c>
      <c r="AM551" s="14" t="s">
        <v>60</v>
      </c>
      <c r="AN551" s="155" t="s">
        <v>141</v>
      </c>
    </row>
    <row r="552" spans="1:54" s="14" customFormat="1" x14ac:dyDescent="0.2">
      <c r="B552" s="154"/>
      <c r="D552" s="148" t="s">
        <v>148</v>
      </c>
      <c r="E552" s="155" t="s">
        <v>1</v>
      </c>
      <c r="F552" s="156" t="s">
        <v>323</v>
      </c>
      <c r="H552" s="157">
        <v>3.7349999999999999</v>
      </c>
      <c r="AI552" s="155" t="s">
        <v>148</v>
      </c>
      <c r="AJ552" s="155" t="s">
        <v>73</v>
      </c>
      <c r="AK552" s="14" t="s">
        <v>73</v>
      </c>
      <c r="AL552" s="14" t="s">
        <v>27</v>
      </c>
      <c r="AM552" s="14" t="s">
        <v>60</v>
      </c>
      <c r="AN552" s="155" t="s">
        <v>141</v>
      </c>
    </row>
    <row r="553" spans="1:54" s="14" customFormat="1" x14ac:dyDescent="0.2">
      <c r="B553" s="154"/>
      <c r="D553" s="148" t="s">
        <v>148</v>
      </c>
      <c r="E553" s="155" t="s">
        <v>1</v>
      </c>
      <c r="F553" s="156" t="s">
        <v>324</v>
      </c>
      <c r="H553" s="157">
        <v>21.35</v>
      </c>
      <c r="AI553" s="155" t="s">
        <v>148</v>
      </c>
      <c r="AJ553" s="155" t="s">
        <v>73</v>
      </c>
      <c r="AK553" s="14" t="s">
        <v>73</v>
      </c>
      <c r="AL553" s="14" t="s">
        <v>27</v>
      </c>
      <c r="AM553" s="14" t="s">
        <v>60</v>
      </c>
      <c r="AN553" s="155" t="s">
        <v>141</v>
      </c>
    </row>
    <row r="554" spans="1:54" s="14" customFormat="1" x14ac:dyDescent="0.2">
      <c r="B554" s="154"/>
      <c r="D554" s="148" t="s">
        <v>148</v>
      </c>
      <c r="E554" s="155" t="s">
        <v>1</v>
      </c>
      <c r="F554" s="156" t="s">
        <v>325</v>
      </c>
      <c r="H554" s="157">
        <v>11.54</v>
      </c>
      <c r="AI554" s="155" t="s">
        <v>148</v>
      </c>
      <c r="AJ554" s="155" t="s">
        <v>73</v>
      </c>
      <c r="AK554" s="14" t="s">
        <v>73</v>
      </c>
      <c r="AL554" s="14" t="s">
        <v>27</v>
      </c>
      <c r="AM554" s="14" t="s">
        <v>60</v>
      </c>
      <c r="AN554" s="155" t="s">
        <v>141</v>
      </c>
    </row>
    <row r="555" spans="1:54" s="15" customFormat="1" x14ac:dyDescent="0.2">
      <c r="B555" s="161"/>
      <c r="D555" s="148" t="s">
        <v>148</v>
      </c>
      <c r="E555" s="162" t="s">
        <v>1</v>
      </c>
      <c r="F555" s="163" t="s">
        <v>158</v>
      </c>
      <c r="H555" s="164">
        <v>201.72800000000001</v>
      </c>
      <c r="AI555" s="162" t="s">
        <v>148</v>
      </c>
      <c r="AJ555" s="162" t="s">
        <v>73</v>
      </c>
      <c r="AK555" s="15" t="s">
        <v>146</v>
      </c>
      <c r="AL555" s="15" t="s">
        <v>27</v>
      </c>
      <c r="AM555" s="15" t="s">
        <v>67</v>
      </c>
      <c r="AN555" s="162" t="s">
        <v>141</v>
      </c>
    </row>
    <row r="556" spans="1:54" s="12" customFormat="1" ht="22.9" customHeight="1" x14ac:dyDescent="0.2">
      <c r="B556" s="121"/>
      <c r="D556" s="122" t="s">
        <v>59</v>
      </c>
      <c r="E556" s="131" t="s">
        <v>248</v>
      </c>
      <c r="F556" s="131" t="s">
        <v>437</v>
      </c>
      <c r="J556" s="132"/>
      <c r="AG556" s="122" t="s">
        <v>67</v>
      </c>
      <c r="AI556" s="129" t="s">
        <v>59</v>
      </c>
      <c r="AJ556" s="129" t="s">
        <v>67</v>
      </c>
      <c r="AN556" s="122" t="s">
        <v>141</v>
      </c>
      <c r="AZ556" s="130">
        <f>SUM(AZ557:AZ682)</f>
        <v>0</v>
      </c>
    </row>
    <row r="557" spans="1:54" s="2" customFormat="1" ht="21.75" customHeight="1" x14ac:dyDescent="0.2">
      <c r="A557" s="31"/>
      <c r="B557" s="133"/>
      <c r="C557" s="134" t="s">
        <v>438</v>
      </c>
      <c r="D557" s="134" t="s">
        <v>143</v>
      </c>
      <c r="E557" s="135" t="s">
        <v>439</v>
      </c>
      <c r="F557" s="136" t="s">
        <v>440</v>
      </c>
      <c r="G557" s="137" t="s">
        <v>145</v>
      </c>
      <c r="H557" s="138">
        <v>853.31600000000003</v>
      </c>
      <c r="I557" s="139"/>
      <c r="J557" s="139"/>
      <c r="K557" s="140"/>
      <c r="L557" s="31"/>
      <c r="M557" s="31"/>
      <c r="N557" s="31"/>
      <c r="O557" s="31"/>
      <c r="P557" s="31"/>
      <c r="Q557" s="31"/>
      <c r="R557" s="31"/>
      <c r="S557" s="31"/>
      <c r="T557" s="31"/>
      <c r="AG557" s="145" t="s">
        <v>146</v>
      </c>
      <c r="AI557" s="145" t="s">
        <v>143</v>
      </c>
      <c r="AJ557" s="145" t="s">
        <v>73</v>
      </c>
      <c r="AN557" s="18" t="s">
        <v>141</v>
      </c>
      <c r="AT557" s="146" t="e">
        <f>IF(#REF!="základná",J557,0)</f>
        <v>#REF!</v>
      </c>
      <c r="AU557" s="146" t="e">
        <f>IF(#REF!="znížená",J557,0)</f>
        <v>#REF!</v>
      </c>
      <c r="AV557" s="146" t="e">
        <f>IF(#REF!="zákl. prenesená",J557,0)</f>
        <v>#REF!</v>
      </c>
      <c r="AW557" s="146" t="e">
        <f>IF(#REF!="zníž. prenesená",J557,0)</f>
        <v>#REF!</v>
      </c>
      <c r="AX557" s="146" t="e">
        <f>IF(#REF!="nulová",J557,0)</f>
        <v>#REF!</v>
      </c>
      <c r="AY557" s="18" t="s">
        <v>73</v>
      </c>
      <c r="AZ557" s="146">
        <f>ROUND(I557*H557,2)</f>
        <v>0</v>
      </c>
      <c r="BA557" s="18" t="s">
        <v>146</v>
      </c>
      <c r="BB557" s="145" t="s">
        <v>441</v>
      </c>
    </row>
    <row r="558" spans="1:54" s="13" customFormat="1" x14ac:dyDescent="0.2">
      <c r="B558" s="147"/>
      <c r="D558" s="148" t="s">
        <v>148</v>
      </c>
      <c r="E558" s="149" t="s">
        <v>1</v>
      </c>
      <c r="F558" s="150" t="s">
        <v>442</v>
      </c>
      <c r="H558" s="149" t="s">
        <v>1</v>
      </c>
      <c r="AI558" s="149" t="s">
        <v>148</v>
      </c>
      <c r="AJ558" s="149" t="s">
        <v>73</v>
      </c>
      <c r="AK558" s="13" t="s">
        <v>67</v>
      </c>
      <c r="AL558" s="13" t="s">
        <v>27</v>
      </c>
      <c r="AM558" s="13" t="s">
        <v>60</v>
      </c>
      <c r="AN558" s="149" t="s">
        <v>141</v>
      </c>
    </row>
    <row r="559" spans="1:54" s="13" customFormat="1" x14ac:dyDescent="0.2">
      <c r="B559" s="147"/>
      <c r="D559" s="148" t="s">
        <v>148</v>
      </c>
      <c r="E559" s="149" t="s">
        <v>1</v>
      </c>
      <c r="F559" s="150" t="s">
        <v>182</v>
      </c>
      <c r="H559" s="149" t="s">
        <v>1</v>
      </c>
      <c r="AI559" s="149" t="s">
        <v>148</v>
      </c>
      <c r="AJ559" s="149" t="s">
        <v>73</v>
      </c>
      <c r="AK559" s="13" t="s">
        <v>67</v>
      </c>
      <c r="AL559" s="13" t="s">
        <v>27</v>
      </c>
      <c r="AM559" s="13" t="s">
        <v>60</v>
      </c>
      <c r="AN559" s="149" t="s">
        <v>141</v>
      </c>
    </row>
    <row r="560" spans="1:54" s="14" customFormat="1" x14ac:dyDescent="0.2">
      <c r="B560" s="154"/>
      <c r="D560" s="148" t="s">
        <v>148</v>
      </c>
      <c r="E560" s="155" t="s">
        <v>1</v>
      </c>
      <c r="F560" s="156" t="s">
        <v>183</v>
      </c>
      <c r="H560" s="157">
        <v>14.4</v>
      </c>
      <c r="AI560" s="155" t="s">
        <v>148</v>
      </c>
      <c r="AJ560" s="155" t="s">
        <v>73</v>
      </c>
      <c r="AK560" s="14" t="s">
        <v>73</v>
      </c>
      <c r="AL560" s="14" t="s">
        <v>27</v>
      </c>
      <c r="AM560" s="14" t="s">
        <v>60</v>
      </c>
      <c r="AN560" s="155" t="s">
        <v>141</v>
      </c>
    </row>
    <row r="561" spans="2:40" s="14" customFormat="1" x14ac:dyDescent="0.2">
      <c r="B561" s="154"/>
      <c r="D561" s="148" t="s">
        <v>148</v>
      </c>
      <c r="E561" s="155" t="s">
        <v>1</v>
      </c>
      <c r="F561" s="156" t="s">
        <v>184</v>
      </c>
      <c r="H561" s="157">
        <v>12.6</v>
      </c>
      <c r="AI561" s="155" t="s">
        <v>148</v>
      </c>
      <c r="AJ561" s="155" t="s">
        <v>73</v>
      </c>
      <c r="AK561" s="14" t="s">
        <v>73</v>
      </c>
      <c r="AL561" s="14" t="s">
        <v>27</v>
      </c>
      <c r="AM561" s="14" t="s">
        <v>60</v>
      </c>
      <c r="AN561" s="155" t="s">
        <v>141</v>
      </c>
    </row>
    <row r="562" spans="2:40" s="14" customFormat="1" x14ac:dyDescent="0.2">
      <c r="B562" s="154"/>
      <c r="D562" s="148" t="s">
        <v>148</v>
      </c>
      <c r="E562" s="155" t="s">
        <v>1</v>
      </c>
      <c r="F562" s="156" t="s">
        <v>185</v>
      </c>
      <c r="H562" s="157">
        <v>334.8</v>
      </c>
      <c r="AI562" s="155" t="s">
        <v>148</v>
      </c>
      <c r="AJ562" s="155" t="s">
        <v>73</v>
      </c>
      <c r="AK562" s="14" t="s">
        <v>73</v>
      </c>
      <c r="AL562" s="14" t="s">
        <v>27</v>
      </c>
      <c r="AM562" s="14" t="s">
        <v>60</v>
      </c>
      <c r="AN562" s="155" t="s">
        <v>141</v>
      </c>
    </row>
    <row r="563" spans="2:40" s="14" customFormat="1" x14ac:dyDescent="0.2">
      <c r="B563" s="154"/>
      <c r="D563" s="148" t="s">
        <v>148</v>
      </c>
      <c r="E563" s="155" t="s">
        <v>1</v>
      </c>
      <c r="F563" s="156" t="s">
        <v>186</v>
      </c>
      <c r="H563" s="157">
        <v>68.400000000000006</v>
      </c>
      <c r="AI563" s="155" t="s">
        <v>148</v>
      </c>
      <c r="AJ563" s="155" t="s">
        <v>73</v>
      </c>
      <c r="AK563" s="14" t="s">
        <v>73</v>
      </c>
      <c r="AL563" s="14" t="s">
        <v>27</v>
      </c>
      <c r="AM563" s="14" t="s">
        <v>60</v>
      </c>
      <c r="AN563" s="155" t="s">
        <v>141</v>
      </c>
    </row>
    <row r="564" spans="2:40" s="14" customFormat="1" x14ac:dyDescent="0.2">
      <c r="B564" s="154"/>
      <c r="D564" s="148" t="s">
        <v>148</v>
      </c>
      <c r="E564" s="155" t="s">
        <v>1</v>
      </c>
      <c r="F564" s="156" t="s">
        <v>187</v>
      </c>
      <c r="H564" s="157">
        <v>4.8600000000000003</v>
      </c>
      <c r="AI564" s="155" t="s">
        <v>148</v>
      </c>
      <c r="AJ564" s="155" t="s">
        <v>73</v>
      </c>
      <c r="AK564" s="14" t="s">
        <v>73</v>
      </c>
      <c r="AL564" s="14" t="s">
        <v>27</v>
      </c>
      <c r="AM564" s="14" t="s">
        <v>60</v>
      </c>
      <c r="AN564" s="155" t="s">
        <v>141</v>
      </c>
    </row>
    <row r="565" spans="2:40" s="14" customFormat="1" x14ac:dyDescent="0.2">
      <c r="B565" s="154"/>
      <c r="D565" s="148" t="s">
        <v>148</v>
      </c>
      <c r="E565" s="155" t="s">
        <v>1</v>
      </c>
      <c r="F565" s="156" t="s">
        <v>188</v>
      </c>
      <c r="H565" s="157">
        <v>0.9</v>
      </c>
      <c r="AI565" s="155" t="s">
        <v>148</v>
      </c>
      <c r="AJ565" s="155" t="s">
        <v>73</v>
      </c>
      <c r="AK565" s="14" t="s">
        <v>73</v>
      </c>
      <c r="AL565" s="14" t="s">
        <v>27</v>
      </c>
      <c r="AM565" s="14" t="s">
        <v>60</v>
      </c>
      <c r="AN565" s="155" t="s">
        <v>141</v>
      </c>
    </row>
    <row r="566" spans="2:40" s="14" customFormat="1" x14ac:dyDescent="0.2">
      <c r="B566" s="154"/>
      <c r="D566" s="148" t="s">
        <v>148</v>
      </c>
      <c r="E566" s="155" t="s">
        <v>1</v>
      </c>
      <c r="F566" s="156" t="s">
        <v>189</v>
      </c>
      <c r="H566" s="157">
        <v>8.64</v>
      </c>
      <c r="AI566" s="155" t="s">
        <v>148</v>
      </c>
      <c r="AJ566" s="155" t="s">
        <v>73</v>
      </c>
      <c r="AK566" s="14" t="s">
        <v>73</v>
      </c>
      <c r="AL566" s="14" t="s">
        <v>27</v>
      </c>
      <c r="AM566" s="14" t="s">
        <v>60</v>
      </c>
      <c r="AN566" s="155" t="s">
        <v>141</v>
      </c>
    </row>
    <row r="567" spans="2:40" s="14" customFormat="1" x14ac:dyDescent="0.2">
      <c r="B567" s="154"/>
      <c r="D567" s="148" t="s">
        <v>148</v>
      </c>
      <c r="E567" s="155" t="s">
        <v>1</v>
      </c>
      <c r="F567" s="156" t="s">
        <v>190</v>
      </c>
      <c r="H567" s="157">
        <v>8.64</v>
      </c>
      <c r="AI567" s="155" t="s">
        <v>148</v>
      </c>
      <c r="AJ567" s="155" t="s">
        <v>73</v>
      </c>
      <c r="AK567" s="14" t="s">
        <v>73</v>
      </c>
      <c r="AL567" s="14" t="s">
        <v>27</v>
      </c>
      <c r="AM567" s="14" t="s">
        <v>60</v>
      </c>
      <c r="AN567" s="155" t="s">
        <v>141</v>
      </c>
    </row>
    <row r="568" spans="2:40" s="14" customFormat="1" x14ac:dyDescent="0.2">
      <c r="B568" s="154"/>
      <c r="D568" s="148" t="s">
        <v>148</v>
      </c>
      <c r="E568" s="155" t="s">
        <v>1</v>
      </c>
      <c r="F568" s="156" t="s">
        <v>191</v>
      </c>
      <c r="H568" s="157">
        <v>11.76</v>
      </c>
      <c r="AI568" s="155" t="s">
        <v>148</v>
      </c>
      <c r="AJ568" s="155" t="s">
        <v>73</v>
      </c>
      <c r="AK568" s="14" t="s">
        <v>73</v>
      </c>
      <c r="AL568" s="14" t="s">
        <v>27</v>
      </c>
      <c r="AM568" s="14" t="s">
        <v>60</v>
      </c>
      <c r="AN568" s="155" t="s">
        <v>141</v>
      </c>
    </row>
    <row r="569" spans="2:40" s="14" customFormat="1" x14ac:dyDescent="0.2">
      <c r="B569" s="154"/>
      <c r="D569" s="148" t="s">
        <v>148</v>
      </c>
      <c r="E569" s="155" t="s">
        <v>1</v>
      </c>
      <c r="F569" s="156" t="s">
        <v>192</v>
      </c>
      <c r="H569" s="157">
        <v>5.88</v>
      </c>
      <c r="AI569" s="155" t="s">
        <v>148</v>
      </c>
      <c r="AJ569" s="155" t="s">
        <v>73</v>
      </c>
      <c r="AK569" s="14" t="s">
        <v>73</v>
      </c>
      <c r="AL569" s="14" t="s">
        <v>27</v>
      </c>
      <c r="AM569" s="14" t="s">
        <v>60</v>
      </c>
      <c r="AN569" s="155" t="s">
        <v>141</v>
      </c>
    </row>
    <row r="570" spans="2:40" s="14" customFormat="1" x14ac:dyDescent="0.2">
      <c r="B570" s="154"/>
      <c r="D570" s="148" t="s">
        <v>148</v>
      </c>
      <c r="E570" s="155" t="s">
        <v>1</v>
      </c>
      <c r="F570" s="156" t="s">
        <v>193</v>
      </c>
      <c r="H570" s="157">
        <v>2.94</v>
      </c>
      <c r="AI570" s="155" t="s">
        <v>148</v>
      </c>
      <c r="AJ570" s="155" t="s">
        <v>73</v>
      </c>
      <c r="AK570" s="14" t="s">
        <v>73</v>
      </c>
      <c r="AL570" s="14" t="s">
        <v>27</v>
      </c>
      <c r="AM570" s="14" t="s">
        <v>60</v>
      </c>
      <c r="AN570" s="155" t="s">
        <v>141</v>
      </c>
    </row>
    <row r="571" spans="2:40" s="14" customFormat="1" x14ac:dyDescent="0.2">
      <c r="B571" s="154"/>
      <c r="D571" s="148" t="s">
        <v>148</v>
      </c>
      <c r="E571" s="155" t="s">
        <v>1</v>
      </c>
      <c r="F571" s="156" t="s">
        <v>194</v>
      </c>
      <c r="H571" s="157">
        <v>1.8</v>
      </c>
      <c r="AI571" s="155" t="s">
        <v>148</v>
      </c>
      <c r="AJ571" s="155" t="s">
        <v>73</v>
      </c>
      <c r="AK571" s="14" t="s">
        <v>73</v>
      </c>
      <c r="AL571" s="14" t="s">
        <v>27</v>
      </c>
      <c r="AM571" s="14" t="s">
        <v>60</v>
      </c>
      <c r="AN571" s="155" t="s">
        <v>141</v>
      </c>
    </row>
    <row r="572" spans="2:40" s="14" customFormat="1" x14ac:dyDescent="0.2">
      <c r="B572" s="154"/>
      <c r="D572" s="148" t="s">
        <v>148</v>
      </c>
      <c r="E572" s="155" t="s">
        <v>1</v>
      </c>
      <c r="F572" s="156" t="s">
        <v>195</v>
      </c>
      <c r="H572" s="157">
        <v>1.8</v>
      </c>
      <c r="AI572" s="155" t="s">
        <v>148</v>
      </c>
      <c r="AJ572" s="155" t="s">
        <v>73</v>
      </c>
      <c r="AK572" s="14" t="s">
        <v>73</v>
      </c>
      <c r="AL572" s="14" t="s">
        <v>27</v>
      </c>
      <c r="AM572" s="14" t="s">
        <v>60</v>
      </c>
      <c r="AN572" s="155" t="s">
        <v>141</v>
      </c>
    </row>
    <row r="573" spans="2:40" s="14" customFormat="1" x14ac:dyDescent="0.2">
      <c r="B573" s="154"/>
      <c r="D573" s="148" t="s">
        <v>148</v>
      </c>
      <c r="E573" s="155" t="s">
        <v>1</v>
      </c>
      <c r="F573" s="156" t="s">
        <v>196</v>
      </c>
      <c r="H573" s="157">
        <v>33</v>
      </c>
      <c r="AI573" s="155" t="s">
        <v>148</v>
      </c>
      <c r="AJ573" s="155" t="s">
        <v>73</v>
      </c>
      <c r="AK573" s="14" t="s">
        <v>73</v>
      </c>
      <c r="AL573" s="14" t="s">
        <v>27</v>
      </c>
      <c r="AM573" s="14" t="s">
        <v>60</v>
      </c>
      <c r="AN573" s="155" t="s">
        <v>141</v>
      </c>
    </row>
    <row r="574" spans="2:40" s="14" customFormat="1" x14ac:dyDescent="0.2">
      <c r="B574" s="154"/>
      <c r="D574" s="148" t="s">
        <v>148</v>
      </c>
      <c r="E574" s="155" t="s">
        <v>1</v>
      </c>
      <c r="F574" s="156" t="s">
        <v>197</v>
      </c>
      <c r="H574" s="157">
        <v>6.6</v>
      </c>
      <c r="AI574" s="155" t="s">
        <v>148</v>
      </c>
      <c r="AJ574" s="155" t="s">
        <v>73</v>
      </c>
      <c r="AK574" s="14" t="s">
        <v>73</v>
      </c>
      <c r="AL574" s="14" t="s">
        <v>27</v>
      </c>
      <c r="AM574" s="14" t="s">
        <v>60</v>
      </c>
      <c r="AN574" s="155" t="s">
        <v>141</v>
      </c>
    </row>
    <row r="575" spans="2:40" s="14" customFormat="1" x14ac:dyDescent="0.2">
      <c r="B575" s="154"/>
      <c r="D575" s="148" t="s">
        <v>148</v>
      </c>
      <c r="E575" s="155" t="s">
        <v>1</v>
      </c>
      <c r="F575" s="156" t="s">
        <v>198</v>
      </c>
      <c r="H575" s="157">
        <v>1.71</v>
      </c>
      <c r="AI575" s="155" t="s">
        <v>148</v>
      </c>
      <c r="AJ575" s="155" t="s">
        <v>73</v>
      </c>
      <c r="AK575" s="14" t="s">
        <v>73</v>
      </c>
      <c r="AL575" s="14" t="s">
        <v>27</v>
      </c>
      <c r="AM575" s="14" t="s">
        <v>60</v>
      </c>
      <c r="AN575" s="155" t="s">
        <v>141</v>
      </c>
    </row>
    <row r="576" spans="2:40" s="14" customFormat="1" x14ac:dyDescent="0.2">
      <c r="B576" s="154"/>
      <c r="D576" s="148" t="s">
        <v>148</v>
      </c>
      <c r="E576" s="155" t="s">
        <v>1</v>
      </c>
      <c r="F576" s="156" t="s">
        <v>199</v>
      </c>
      <c r="H576" s="157">
        <v>18.809999999999999</v>
      </c>
      <c r="AI576" s="155" t="s">
        <v>148</v>
      </c>
      <c r="AJ576" s="155" t="s">
        <v>73</v>
      </c>
      <c r="AK576" s="14" t="s">
        <v>73</v>
      </c>
      <c r="AL576" s="14" t="s">
        <v>27</v>
      </c>
      <c r="AM576" s="14" t="s">
        <v>60</v>
      </c>
      <c r="AN576" s="155" t="s">
        <v>141</v>
      </c>
    </row>
    <row r="577" spans="2:40" s="14" customFormat="1" x14ac:dyDescent="0.2">
      <c r="B577" s="154"/>
      <c r="D577" s="148" t="s">
        <v>148</v>
      </c>
      <c r="E577" s="155" t="s">
        <v>1</v>
      </c>
      <c r="F577" s="156" t="s">
        <v>200</v>
      </c>
      <c r="H577" s="157">
        <v>15.6</v>
      </c>
      <c r="AI577" s="155" t="s">
        <v>148</v>
      </c>
      <c r="AJ577" s="155" t="s">
        <v>73</v>
      </c>
      <c r="AK577" s="14" t="s">
        <v>73</v>
      </c>
      <c r="AL577" s="14" t="s">
        <v>27</v>
      </c>
      <c r="AM577" s="14" t="s">
        <v>60</v>
      </c>
      <c r="AN577" s="155" t="s">
        <v>141</v>
      </c>
    </row>
    <row r="578" spans="2:40" s="14" customFormat="1" x14ac:dyDescent="0.2">
      <c r="B578" s="154"/>
      <c r="D578" s="148" t="s">
        <v>148</v>
      </c>
      <c r="E578" s="155" t="s">
        <v>1</v>
      </c>
      <c r="F578" s="156" t="s">
        <v>201</v>
      </c>
      <c r="H578" s="157">
        <v>12.48</v>
      </c>
      <c r="AI578" s="155" t="s">
        <v>148</v>
      </c>
      <c r="AJ578" s="155" t="s">
        <v>73</v>
      </c>
      <c r="AK578" s="14" t="s">
        <v>73</v>
      </c>
      <c r="AL578" s="14" t="s">
        <v>27</v>
      </c>
      <c r="AM578" s="14" t="s">
        <v>60</v>
      </c>
      <c r="AN578" s="155" t="s">
        <v>141</v>
      </c>
    </row>
    <row r="579" spans="2:40" s="14" customFormat="1" x14ac:dyDescent="0.2">
      <c r="B579" s="154"/>
      <c r="D579" s="148" t="s">
        <v>148</v>
      </c>
      <c r="E579" s="155" t="s">
        <v>1</v>
      </c>
      <c r="F579" s="156" t="s">
        <v>202</v>
      </c>
      <c r="H579" s="157">
        <v>1.08</v>
      </c>
      <c r="AI579" s="155" t="s">
        <v>148</v>
      </c>
      <c r="AJ579" s="155" t="s">
        <v>73</v>
      </c>
      <c r="AK579" s="14" t="s">
        <v>73</v>
      </c>
      <c r="AL579" s="14" t="s">
        <v>27</v>
      </c>
      <c r="AM579" s="14" t="s">
        <v>60</v>
      </c>
      <c r="AN579" s="155" t="s">
        <v>141</v>
      </c>
    </row>
    <row r="580" spans="2:40" s="14" customFormat="1" x14ac:dyDescent="0.2">
      <c r="B580" s="154"/>
      <c r="D580" s="148" t="s">
        <v>148</v>
      </c>
      <c r="E580" s="155" t="s">
        <v>1</v>
      </c>
      <c r="F580" s="156" t="s">
        <v>203</v>
      </c>
      <c r="H580" s="157">
        <v>8.2949999999999999</v>
      </c>
      <c r="AI580" s="155" t="s">
        <v>148</v>
      </c>
      <c r="AJ580" s="155" t="s">
        <v>73</v>
      </c>
      <c r="AK580" s="14" t="s">
        <v>73</v>
      </c>
      <c r="AL580" s="14" t="s">
        <v>27</v>
      </c>
      <c r="AM580" s="14" t="s">
        <v>60</v>
      </c>
      <c r="AN580" s="155" t="s">
        <v>141</v>
      </c>
    </row>
    <row r="581" spans="2:40" s="14" customFormat="1" x14ac:dyDescent="0.2">
      <c r="B581" s="154"/>
      <c r="D581" s="148" t="s">
        <v>148</v>
      </c>
      <c r="E581" s="155" t="s">
        <v>1</v>
      </c>
      <c r="F581" s="156" t="s">
        <v>204</v>
      </c>
      <c r="H581" s="157">
        <v>5.4</v>
      </c>
      <c r="AI581" s="155" t="s">
        <v>148</v>
      </c>
      <c r="AJ581" s="155" t="s">
        <v>73</v>
      </c>
      <c r="AK581" s="14" t="s">
        <v>73</v>
      </c>
      <c r="AL581" s="14" t="s">
        <v>27</v>
      </c>
      <c r="AM581" s="14" t="s">
        <v>60</v>
      </c>
      <c r="AN581" s="155" t="s">
        <v>141</v>
      </c>
    </row>
    <row r="582" spans="2:40" s="14" customFormat="1" x14ac:dyDescent="0.2">
      <c r="B582" s="154"/>
      <c r="D582" s="148" t="s">
        <v>148</v>
      </c>
      <c r="E582" s="155" t="s">
        <v>1</v>
      </c>
      <c r="F582" s="156" t="s">
        <v>205</v>
      </c>
      <c r="H582" s="157">
        <v>6.66</v>
      </c>
      <c r="AI582" s="155" t="s">
        <v>148</v>
      </c>
      <c r="AJ582" s="155" t="s">
        <v>73</v>
      </c>
      <c r="AK582" s="14" t="s">
        <v>73</v>
      </c>
      <c r="AL582" s="14" t="s">
        <v>27</v>
      </c>
      <c r="AM582" s="14" t="s">
        <v>60</v>
      </c>
      <c r="AN582" s="155" t="s">
        <v>141</v>
      </c>
    </row>
    <row r="583" spans="2:40" s="14" customFormat="1" x14ac:dyDescent="0.2">
      <c r="B583" s="154"/>
      <c r="D583" s="148" t="s">
        <v>148</v>
      </c>
      <c r="E583" s="155" t="s">
        <v>1</v>
      </c>
      <c r="F583" s="156" t="s">
        <v>206</v>
      </c>
      <c r="H583" s="157">
        <v>8.8800000000000008</v>
      </c>
      <c r="AI583" s="155" t="s">
        <v>148</v>
      </c>
      <c r="AJ583" s="155" t="s">
        <v>73</v>
      </c>
      <c r="AK583" s="14" t="s">
        <v>73</v>
      </c>
      <c r="AL583" s="14" t="s">
        <v>27</v>
      </c>
      <c r="AM583" s="14" t="s">
        <v>60</v>
      </c>
      <c r="AN583" s="155" t="s">
        <v>141</v>
      </c>
    </row>
    <row r="584" spans="2:40" s="14" customFormat="1" x14ac:dyDescent="0.2">
      <c r="B584" s="154"/>
      <c r="D584" s="148" t="s">
        <v>148</v>
      </c>
      <c r="E584" s="155" t="s">
        <v>1</v>
      </c>
      <c r="F584" s="156" t="s">
        <v>207</v>
      </c>
      <c r="H584" s="157">
        <v>12.21</v>
      </c>
      <c r="AI584" s="155" t="s">
        <v>148</v>
      </c>
      <c r="AJ584" s="155" t="s">
        <v>73</v>
      </c>
      <c r="AK584" s="14" t="s">
        <v>73</v>
      </c>
      <c r="AL584" s="14" t="s">
        <v>27</v>
      </c>
      <c r="AM584" s="14" t="s">
        <v>60</v>
      </c>
      <c r="AN584" s="155" t="s">
        <v>141</v>
      </c>
    </row>
    <row r="585" spans="2:40" s="14" customFormat="1" x14ac:dyDescent="0.2">
      <c r="B585" s="154"/>
      <c r="D585" s="148" t="s">
        <v>148</v>
      </c>
      <c r="E585" s="155" t="s">
        <v>1</v>
      </c>
      <c r="F585" s="156" t="s">
        <v>208</v>
      </c>
      <c r="H585" s="157">
        <v>35.200000000000003</v>
      </c>
      <c r="AI585" s="155" t="s">
        <v>148</v>
      </c>
      <c r="AJ585" s="155" t="s">
        <v>73</v>
      </c>
      <c r="AK585" s="14" t="s">
        <v>73</v>
      </c>
      <c r="AL585" s="14" t="s">
        <v>27</v>
      </c>
      <c r="AM585" s="14" t="s">
        <v>60</v>
      </c>
      <c r="AN585" s="155" t="s">
        <v>141</v>
      </c>
    </row>
    <row r="586" spans="2:40" s="14" customFormat="1" x14ac:dyDescent="0.2">
      <c r="B586" s="154"/>
      <c r="D586" s="148" t="s">
        <v>148</v>
      </c>
      <c r="E586" s="155" t="s">
        <v>1</v>
      </c>
      <c r="F586" s="156" t="s">
        <v>209</v>
      </c>
      <c r="H586" s="157">
        <v>2.88</v>
      </c>
      <c r="AI586" s="155" t="s">
        <v>148</v>
      </c>
      <c r="AJ586" s="155" t="s">
        <v>73</v>
      </c>
      <c r="AK586" s="14" t="s">
        <v>73</v>
      </c>
      <c r="AL586" s="14" t="s">
        <v>27</v>
      </c>
      <c r="AM586" s="14" t="s">
        <v>60</v>
      </c>
      <c r="AN586" s="155" t="s">
        <v>141</v>
      </c>
    </row>
    <row r="587" spans="2:40" s="14" customFormat="1" x14ac:dyDescent="0.2">
      <c r="B587" s="154"/>
      <c r="D587" s="148" t="s">
        <v>148</v>
      </c>
      <c r="E587" s="155" t="s">
        <v>1</v>
      </c>
      <c r="F587" s="156" t="s">
        <v>210</v>
      </c>
      <c r="H587" s="157">
        <v>17.28</v>
      </c>
      <c r="AI587" s="155" t="s">
        <v>148</v>
      </c>
      <c r="AJ587" s="155" t="s">
        <v>73</v>
      </c>
      <c r="AK587" s="14" t="s">
        <v>73</v>
      </c>
      <c r="AL587" s="14" t="s">
        <v>27</v>
      </c>
      <c r="AM587" s="14" t="s">
        <v>60</v>
      </c>
      <c r="AN587" s="155" t="s">
        <v>141</v>
      </c>
    </row>
    <row r="588" spans="2:40" s="14" customFormat="1" x14ac:dyDescent="0.2">
      <c r="B588" s="154"/>
      <c r="D588" s="148" t="s">
        <v>148</v>
      </c>
      <c r="E588" s="155" t="s">
        <v>1</v>
      </c>
      <c r="F588" s="156" t="s">
        <v>211</v>
      </c>
      <c r="H588" s="157">
        <v>1.004</v>
      </c>
      <c r="AI588" s="155" t="s">
        <v>148</v>
      </c>
      <c r="AJ588" s="155" t="s">
        <v>73</v>
      </c>
      <c r="AK588" s="14" t="s">
        <v>73</v>
      </c>
      <c r="AL588" s="14" t="s">
        <v>27</v>
      </c>
      <c r="AM588" s="14" t="s">
        <v>60</v>
      </c>
      <c r="AN588" s="155" t="s">
        <v>141</v>
      </c>
    </row>
    <row r="589" spans="2:40" s="13" customFormat="1" x14ac:dyDescent="0.2">
      <c r="B589" s="147"/>
      <c r="D589" s="148" t="s">
        <v>148</v>
      </c>
      <c r="E589" s="149" t="s">
        <v>1</v>
      </c>
      <c r="F589" s="150" t="s">
        <v>212</v>
      </c>
      <c r="H589" s="149" t="s">
        <v>1</v>
      </c>
      <c r="AI589" s="149" t="s">
        <v>148</v>
      </c>
      <c r="AJ589" s="149" t="s">
        <v>73</v>
      </c>
      <c r="AK589" s="13" t="s">
        <v>67</v>
      </c>
      <c r="AL589" s="13" t="s">
        <v>27</v>
      </c>
      <c r="AM589" s="13" t="s">
        <v>60</v>
      </c>
      <c r="AN589" s="149" t="s">
        <v>141</v>
      </c>
    </row>
    <row r="590" spans="2:40" s="14" customFormat="1" x14ac:dyDescent="0.2">
      <c r="B590" s="154"/>
      <c r="D590" s="148" t="s">
        <v>148</v>
      </c>
      <c r="E590" s="155" t="s">
        <v>1</v>
      </c>
      <c r="F590" s="156" t="s">
        <v>213</v>
      </c>
      <c r="H590" s="157">
        <v>3.24</v>
      </c>
      <c r="AI590" s="155" t="s">
        <v>148</v>
      </c>
      <c r="AJ590" s="155" t="s">
        <v>73</v>
      </c>
      <c r="AK590" s="14" t="s">
        <v>73</v>
      </c>
      <c r="AL590" s="14" t="s">
        <v>27</v>
      </c>
      <c r="AM590" s="14" t="s">
        <v>60</v>
      </c>
      <c r="AN590" s="155" t="s">
        <v>141</v>
      </c>
    </row>
    <row r="591" spans="2:40" s="14" customFormat="1" x14ac:dyDescent="0.2">
      <c r="B591" s="154"/>
      <c r="D591" s="148" t="s">
        <v>148</v>
      </c>
      <c r="E591" s="155" t="s">
        <v>1</v>
      </c>
      <c r="F591" s="156" t="s">
        <v>214</v>
      </c>
      <c r="H591" s="157">
        <v>4.05</v>
      </c>
      <c r="AI591" s="155" t="s">
        <v>148</v>
      </c>
      <c r="AJ591" s="155" t="s">
        <v>73</v>
      </c>
      <c r="AK591" s="14" t="s">
        <v>73</v>
      </c>
      <c r="AL591" s="14" t="s">
        <v>27</v>
      </c>
      <c r="AM591" s="14" t="s">
        <v>60</v>
      </c>
      <c r="AN591" s="155" t="s">
        <v>141</v>
      </c>
    </row>
    <row r="592" spans="2:40" s="14" customFormat="1" x14ac:dyDescent="0.2">
      <c r="B592" s="154"/>
      <c r="D592" s="148" t="s">
        <v>148</v>
      </c>
      <c r="E592" s="155" t="s">
        <v>1</v>
      </c>
      <c r="F592" s="156" t="s">
        <v>215</v>
      </c>
      <c r="H592" s="157">
        <v>4.8600000000000003</v>
      </c>
      <c r="AI592" s="155" t="s">
        <v>148</v>
      </c>
      <c r="AJ592" s="155" t="s">
        <v>73</v>
      </c>
      <c r="AK592" s="14" t="s">
        <v>73</v>
      </c>
      <c r="AL592" s="14" t="s">
        <v>27</v>
      </c>
      <c r="AM592" s="14" t="s">
        <v>60</v>
      </c>
      <c r="AN592" s="155" t="s">
        <v>141</v>
      </c>
    </row>
    <row r="593" spans="2:40" s="14" customFormat="1" x14ac:dyDescent="0.2">
      <c r="B593" s="154"/>
      <c r="D593" s="148" t="s">
        <v>148</v>
      </c>
      <c r="E593" s="155" t="s">
        <v>1</v>
      </c>
      <c r="F593" s="156" t="s">
        <v>216</v>
      </c>
      <c r="H593" s="157">
        <v>1.62</v>
      </c>
      <c r="AI593" s="155" t="s">
        <v>148</v>
      </c>
      <c r="AJ593" s="155" t="s">
        <v>73</v>
      </c>
      <c r="AK593" s="14" t="s">
        <v>73</v>
      </c>
      <c r="AL593" s="14" t="s">
        <v>27</v>
      </c>
      <c r="AM593" s="14" t="s">
        <v>60</v>
      </c>
      <c r="AN593" s="155" t="s">
        <v>141</v>
      </c>
    </row>
    <row r="594" spans="2:40" s="14" customFormat="1" x14ac:dyDescent="0.2">
      <c r="B594" s="154"/>
      <c r="D594" s="148" t="s">
        <v>148</v>
      </c>
      <c r="E594" s="155" t="s">
        <v>1</v>
      </c>
      <c r="F594" s="156" t="s">
        <v>217</v>
      </c>
      <c r="H594" s="157">
        <v>9.7200000000000006</v>
      </c>
      <c r="AI594" s="155" t="s">
        <v>148</v>
      </c>
      <c r="AJ594" s="155" t="s">
        <v>73</v>
      </c>
      <c r="AK594" s="14" t="s">
        <v>73</v>
      </c>
      <c r="AL594" s="14" t="s">
        <v>27</v>
      </c>
      <c r="AM594" s="14" t="s">
        <v>60</v>
      </c>
      <c r="AN594" s="155" t="s">
        <v>141</v>
      </c>
    </row>
    <row r="595" spans="2:40" s="14" customFormat="1" x14ac:dyDescent="0.2">
      <c r="B595" s="154"/>
      <c r="D595" s="148" t="s">
        <v>148</v>
      </c>
      <c r="E595" s="155" t="s">
        <v>1</v>
      </c>
      <c r="F595" s="156" t="s">
        <v>218</v>
      </c>
      <c r="H595" s="157">
        <v>14.4</v>
      </c>
      <c r="AI595" s="155" t="s">
        <v>148</v>
      </c>
      <c r="AJ595" s="155" t="s">
        <v>73</v>
      </c>
      <c r="AK595" s="14" t="s">
        <v>73</v>
      </c>
      <c r="AL595" s="14" t="s">
        <v>27</v>
      </c>
      <c r="AM595" s="14" t="s">
        <v>60</v>
      </c>
      <c r="AN595" s="155" t="s">
        <v>141</v>
      </c>
    </row>
    <row r="596" spans="2:40" s="14" customFormat="1" x14ac:dyDescent="0.2">
      <c r="B596" s="154"/>
      <c r="D596" s="148" t="s">
        <v>148</v>
      </c>
      <c r="E596" s="155" t="s">
        <v>1</v>
      </c>
      <c r="F596" s="156" t="s">
        <v>219</v>
      </c>
      <c r="H596" s="157">
        <v>8.1</v>
      </c>
      <c r="AI596" s="155" t="s">
        <v>148</v>
      </c>
      <c r="AJ596" s="155" t="s">
        <v>73</v>
      </c>
      <c r="AK596" s="14" t="s">
        <v>73</v>
      </c>
      <c r="AL596" s="14" t="s">
        <v>27</v>
      </c>
      <c r="AM596" s="14" t="s">
        <v>60</v>
      </c>
      <c r="AN596" s="155" t="s">
        <v>141</v>
      </c>
    </row>
    <row r="597" spans="2:40" s="14" customFormat="1" x14ac:dyDescent="0.2">
      <c r="B597" s="154"/>
      <c r="D597" s="148" t="s">
        <v>148</v>
      </c>
      <c r="E597" s="155" t="s">
        <v>1</v>
      </c>
      <c r="F597" s="156" t="s">
        <v>220</v>
      </c>
      <c r="H597" s="157">
        <v>5.4</v>
      </c>
      <c r="AI597" s="155" t="s">
        <v>148</v>
      </c>
      <c r="AJ597" s="155" t="s">
        <v>73</v>
      </c>
      <c r="AK597" s="14" t="s">
        <v>73</v>
      </c>
      <c r="AL597" s="14" t="s">
        <v>27</v>
      </c>
      <c r="AM597" s="14" t="s">
        <v>60</v>
      </c>
      <c r="AN597" s="155" t="s">
        <v>141</v>
      </c>
    </row>
    <row r="598" spans="2:40" s="14" customFormat="1" x14ac:dyDescent="0.2">
      <c r="B598" s="154"/>
      <c r="D598" s="148" t="s">
        <v>148</v>
      </c>
      <c r="E598" s="155" t="s">
        <v>1</v>
      </c>
      <c r="F598" s="156" t="s">
        <v>221</v>
      </c>
      <c r="H598" s="157">
        <v>44.37</v>
      </c>
      <c r="AI598" s="155" t="s">
        <v>148</v>
      </c>
      <c r="AJ598" s="155" t="s">
        <v>73</v>
      </c>
      <c r="AK598" s="14" t="s">
        <v>73</v>
      </c>
      <c r="AL598" s="14" t="s">
        <v>27</v>
      </c>
      <c r="AM598" s="14" t="s">
        <v>60</v>
      </c>
      <c r="AN598" s="155" t="s">
        <v>141</v>
      </c>
    </row>
    <row r="599" spans="2:40" s="14" customFormat="1" x14ac:dyDescent="0.2">
      <c r="B599" s="154"/>
      <c r="D599" s="148" t="s">
        <v>148</v>
      </c>
      <c r="E599" s="155" t="s">
        <v>1</v>
      </c>
      <c r="F599" s="156" t="s">
        <v>222</v>
      </c>
      <c r="H599" s="157">
        <v>16.2</v>
      </c>
      <c r="AI599" s="155" t="s">
        <v>148</v>
      </c>
      <c r="AJ599" s="155" t="s">
        <v>73</v>
      </c>
      <c r="AK599" s="14" t="s">
        <v>73</v>
      </c>
      <c r="AL599" s="14" t="s">
        <v>27</v>
      </c>
      <c r="AM599" s="14" t="s">
        <v>60</v>
      </c>
      <c r="AN599" s="155" t="s">
        <v>141</v>
      </c>
    </row>
    <row r="600" spans="2:40" s="14" customFormat="1" x14ac:dyDescent="0.2">
      <c r="B600" s="154"/>
      <c r="D600" s="148" t="s">
        <v>148</v>
      </c>
      <c r="E600" s="155" t="s">
        <v>1</v>
      </c>
      <c r="F600" s="156" t="s">
        <v>223</v>
      </c>
      <c r="H600" s="157">
        <v>26.76</v>
      </c>
      <c r="AI600" s="155" t="s">
        <v>148</v>
      </c>
      <c r="AJ600" s="155" t="s">
        <v>73</v>
      </c>
      <c r="AK600" s="14" t="s">
        <v>73</v>
      </c>
      <c r="AL600" s="14" t="s">
        <v>27</v>
      </c>
      <c r="AM600" s="14" t="s">
        <v>60</v>
      </c>
      <c r="AN600" s="155" t="s">
        <v>141</v>
      </c>
    </row>
    <row r="601" spans="2:40" s="16" customFormat="1" x14ac:dyDescent="0.2">
      <c r="B601" s="178"/>
      <c r="D601" s="148" t="s">
        <v>148</v>
      </c>
      <c r="E601" s="179" t="s">
        <v>1</v>
      </c>
      <c r="F601" s="180" t="s">
        <v>224</v>
      </c>
      <c r="H601" s="181">
        <v>803.22900000000004</v>
      </c>
      <c r="AI601" s="179" t="s">
        <v>148</v>
      </c>
      <c r="AJ601" s="179" t="s">
        <v>73</v>
      </c>
      <c r="AK601" s="16" t="s">
        <v>85</v>
      </c>
      <c r="AL601" s="16" t="s">
        <v>27</v>
      </c>
      <c r="AM601" s="16" t="s">
        <v>60</v>
      </c>
      <c r="AN601" s="179" t="s">
        <v>141</v>
      </c>
    </row>
    <row r="602" spans="2:40" s="13" customFormat="1" x14ac:dyDescent="0.2">
      <c r="B602" s="147"/>
      <c r="D602" s="148" t="s">
        <v>148</v>
      </c>
      <c r="E602" s="149" t="s">
        <v>1</v>
      </c>
      <c r="F602" s="150" t="s">
        <v>225</v>
      </c>
      <c r="H602" s="149" t="s">
        <v>1</v>
      </c>
      <c r="AI602" s="149" t="s">
        <v>148</v>
      </c>
      <c r="AJ602" s="149" t="s">
        <v>73</v>
      </c>
      <c r="AK602" s="13" t="s">
        <v>67</v>
      </c>
      <c r="AL602" s="13" t="s">
        <v>27</v>
      </c>
      <c r="AM602" s="13" t="s">
        <v>60</v>
      </c>
      <c r="AN602" s="149" t="s">
        <v>141</v>
      </c>
    </row>
    <row r="603" spans="2:40" s="14" customFormat="1" x14ac:dyDescent="0.2">
      <c r="B603" s="154"/>
      <c r="D603" s="148" t="s">
        <v>148</v>
      </c>
      <c r="E603" s="155" t="s">
        <v>1</v>
      </c>
      <c r="F603" s="156" t="s">
        <v>226</v>
      </c>
      <c r="H603" s="157">
        <v>2.7650000000000001</v>
      </c>
      <c r="AI603" s="155" t="s">
        <v>148</v>
      </c>
      <c r="AJ603" s="155" t="s">
        <v>73</v>
      </c>
      <c r="AK603" s="14" t="s">
        <v>73</v>
      </c>
      <c r="AL603" s="14" t="s">
        <v>27</v>
      </c>
      <c r="AM603" s="14" t="s">
        <v>60</v>
      </c>
      <c r="AN603" s="155" t="s">
        <v>141</v>
      </c>
    </row>
    <row r="604" spans="2:40" s="14" customFormat="1" x14ac:dyDescent="0.2">
      <c r="B604" s="154"/>
      <c r="D604" s="148" t="s">
        <v>148</v>
      </c>
      <c r="E604" s="155" t="s">
        <v>1</v>
      </c>
      <c r="F604" s="156" t="s">
        <v>227</v>
      </c>
      <c r="H604" s="157">
        <v>3.0150000000000001</v>
      </c>
      <c r="AI604" s="155" t="s">
        <v>148</v>
      </c>
      <c r="AJ604" s="155" t="s">
        <v>73</v>
      </c>
      <c r="AK604" s="14" t="s">
        <v>73</v>
      </c>
      <c r="AL604" s="14" t="s">
        <v>27</v>
      </c>
      <c r="AM604" s="14" t="s">
        <v>60</v>
      </c>
      <c r="AN604" s="155" t="s">
        <v>141</v>
      </c>
    </row>
    <row r="605" spans="2:40" s="16" customFormat="1" x14ac:dyDescent="0.2">
      <c r="B605" s="178"/>
      <c r="D605" s="148" t="s">
        <v>148</v>
      </c>
      <c r="E605" s="179" t="s">
        <v>1</v>
      </c>
      <c r="F605" s="180" t="s">
        <v>224</v>
      </c>
      <c r="H605" s="181">
        <v>5.78</v>
      </c>
      <c r="AI605" s="179" t="s">
        <v>148</v>
      </c>
      <c r="AJ605" s="179" t="s">
        <v>73</v>
      </c>
      <c r="AK605" s="16" t="s">
        <v>85</v>
      </c>
      <c r="AL605" s="16" t="s">
        <v>27</v>
      </c>
      <c r="AM605" s="16" t="s">
        <v>60</v>
      </c>
      <c r="AN605" s="179" t="s">
        <v>141</v>
      </c>
    </row>
    <row r="606" spans="2:40" s="13" customFormat="1" x14ac:dyDescent="0.2">
      <c r="B606" s="147"/>
      <c r="D606" s="148" t="s">
        <v>148</v>
      </c>
      <c r="E606" s="149" t="s">
        <v>1</v>
      </c>
      <c r="F606" s="150" t="s">
        <v>228</v>
      </c>
      <c r="H606" s="149" t="s">
        <v>1</v>
      </c>
      <c r="AI606" s="149" t="s">
        <v>148</v>
      </c>
      <c r="AJ606" s="149" t="s">
        <v>73</v>
      </c>
      <c r="AK606" s="13" t="s">
        <v>67</v>
      </c>
      <c r="AL606" s="13" t="s">
        <v>27</v>
      </c>
      <c r="AM606" s="13" t="s">
        <v>60</v>
      </c>
      <c r="AN606" s="149" t="s">
        <v>141</v>
      </c>
    </row>
    <row r="607" spans="2:40" s="14" customFormat="1" x14ac:dyDescent="0.2">
      <c r="B607" s="154"/>
      <c r="D607" s="148" t="s">
        <v>148</v>
      </c>
      <c r="E607" s="155" t="s">
        <v>1</v>
      </c>
      <c r="F607" s="156" t="s">
        <v>229</v>
      </c>
      <c r="H607" s="157">
        <v>4.2</v>
      </c>
      <c r="AI607" s="155" t="s">
        <v>148</v>
      </c>
      <c r="AJ607" s="155" t="s">
        <v>73</v>
      </c>
      <c r="AK607" s="14" t="s">
        <v>73</v>
      </c>
      <c r="AL607" s="14" t="s">
        <v>27</v>
      </c>
      <c r="AM607" s="14" t="s">
        <v>60</v>
      </c>
      <c r="AN607" s="155" t="s">
        <v>141</v>
      </c>
    </row>
    <row r="608" spans="2:40" s="14" customFormat="1" x14ac:dyDescent="0.2">
      <c r="B608" s="154"/>
      <c r="D608" s="148" t="s">
        <v>148</v>
      </c>
      <c r="E608" s="155" t="s">
        <v>1</v>
      </c>
      <c r="F608" s="156" t="s">
        <v>230</v>
      </c>
      <c r="H608" s="157">
        <v>1.89</v>
      </c>
      <c r="AI608" s="155" t="s">
        <v>148</v>
      </c>
      <c r="AJ608" s="155" t="s">
        <v>73</v>
      </c>
      <c r="AK608" s="14" t="s">
        <v>73</v>
      </c>
      <c r="AL608" s="14" t="s">
        <v>27</v>
      </c>
      <c r="AM608" s="14" t="s">
        <v>60</v>
      </c>
      <c r="AN608" s="155" t="s">
        <v>141</v>
      </c>
    </row>
    <row r="609" spans="1:54" s="14" customFormat="1" x14ac:dyDescent="0.2">
      <c r="B609" s="154"/>
      <c r="D609" s="148" t="s">
        <v>148</v>
      </c>
      <c r="E609" s="155" t="s">
        <v>1</v>
      </c>
      <c r="F609" s="156" t="s">
        <v>231</v>
      </c>
      <c r="H609" s="157">
        <v>3.8849999999999998</v>
      </c>
      <c r="AI609" s="155" t="s">
        <v>148</v>
      </c>
      <c r="AJ609" s="155" t="s">
        <v>73</v>
      </c>
      <c r="AK609" s="14" t="s">
        <v>73</v>
      </c>
      <c r="AL609" s="14" t="s">
        <v>27</v>
      </c>
      <c r="AM609" s="14" t="s">
        <v>60</v>
      </c>
      <c r="AN609" s="155" t="s">
        <v>141</v>
      </c>
    </row>
    <row r="610" spans="1:54" s="16" customFormat="1" x14ac:dyDescent="0.2">
      <c r="B610" s="178"/>
      <c r="D610" s="148" t="s">
        <v>148</v>
      </c>
      <c r="E610" s="179" t="s">
        <v>1</v>
      </c>
      <c r="F610" s="180" t="s">
        <v>224</v>
      </c>
      <c r="H610" s="181">
        <v>9.9749999999999996</v>
      </c>
      <c r="AI610" s="179" t="s">
        <v>148</v>
      </c>
      <c r="AJ610" s="179" t="s">
        <v>73</v>
      </c>
      <c r="AK610" s="16" t="s">
        <v>85</v>
      </c>
      <c r="AL610" s="16" t="s">
        <v>27</v>
      </c>
      <c r="AM610" s="16" t="s">
        <v>60</v>
      </c>
      <c r="AN610" s="179" t="s">
        <v>141</v>
      </c>
    </row>
    <row r="611" spans="1:54" s="13" customFormat="1" x14ac:dyDescent="0.2">
      <c r="B611" s="147"/>
      <c r="D611" s="148" t="s">
        <v>148</v>
      </c>
      <c r="E611" s="149" t="s">
        <v>1</v>
      </c>
      <c r="F611" s="150" t="s">
        <v>232</v>
      </c>
      <c r="H611" s="149" t="s">
        <v>1</v>
      </c>
      <c r="AI611" s="149" t="s">
        <v>148</v>
      </c>
      <c r="AJ611" s="149" t="s">
        <v>73</v>
      </c>
      <c r="AK611" s="13" t="s">
        <v>67</v>
      </c>
      <c r="AL611" s="13" t="s">
        <v>27</v>
      </c>
      <c r="AM611" s="13" t="s">
        <v>60</v>
      </c>
      <c r="AN611" s="149" t="s">
        <v>141</v>
      </c>
    </row>
    <row r="612" spans="1:54" s="14" customFormat="1" x14ac:dyDescent="0.2">
      <c r="B612" s="154"/>
      <c r="D612" s="148" t="s">
        <v>148</v>
      </c>
      <c r="E612" s="155" t="s">
        <v>1</v>
      </c>
      <c r="F612" s="156" t="s">
        <v>233</v>
      </c>
      <c r="H612" s="157">
        <v>8.25</v>
      </c>
      <c r="AI612" s="155" t="s">
        <v>148</v>
      </c>
      <c r="AJ612" s="155" t="s">
        <v>73</v>
      </c>
      <c r="AK612" s="14" t="s">
        <v>73</v>
      </c>
      <c r="AL612" s="14" t="s">
        <v>27</v>
      </c>
      <c r="AM612" s="14" t="s">
        <v>60</v>
      </c>
      <c r="AN612" s="155" t="s">
        <v>141</v>
      </c>
    </row>
    <row r="613" spans="1:54" s="14" customFormat="1" x14ac:dyDescent="0.2">
      <c r="B613" s="154"/>
      <c r="D613" s="148" t="s">
        <v>148</v>
      </c>
      <c r="E613" s="155" t="s">
        <v>1</v>
      </c>
      <c r="F613" s="156" t="s">
        <v>234</v>
      </c>
      <c r="H613" s="157">
        <v>4.9770000000000003</v>
      </c>
      <c r="AI613" s="155" t="s">
        <v>148</v>
      </c>
      <c r="AJ613" s="155" t="s">
        <v>73</v>
      </c>
      <c r="AK613" s="14" t="s">
        <v>73</v>
      </c>
      <c r="AL613" s="14" t="s">
        <v>27</v>
      </c>
      <c r="AM613" s="14" t="s">
        <v>60</v>
      </c>
      <c r="AN613" s="155" t="s">
        <v>141</v>
      </c>
    </row>
    <row r="614" spans="1:54" s="14" customFormat="1" x14ac:dyDescent="0.2">
      <c r="B614" s="154"/>
      <c r="D614" s="148" t="s">
        <v>148</v>
      </c>
      <c r="E614" s="155" t="s">
        <v>1</v>
      </c>
      <c r="F614" s="156" t="s">
        <v>235</v>
      </c>
      <c r="H614" s="157">
        <v>16.695</v>
      </c>
      <c r="AI614" s="155" t="s">
        <v>148</v>
      </c>
      <c r="AJ614" s="155" t="s">
        <v>73</v>
      </c>
      <c r="AK614" s="14" t="s">
        <v>73</v>
      </c>
      <c r="AL614" s="14" t="s">
        <v>27</v>
      </c>
      <c r="AM614" s="14" t="s">
        <v>60</v>
      </c>
      <c r="AN614" s="155" t="s">
        <v>141</v>
      </c>
    </row>
    <row r="615" spans="1:54" s="14" customFormat="1" x14ac:dyDescent="0.2">
      <c r="B615" s="154"/>
      <c r="D615" s="148" t="s">
        <v>148</v>
      </c>
      <c r="E615" s="155" t="s">
        <v>1</v>
      </c>
      <c r="F615" s="156" t="s">
        <v>236</v>
      </c>
      <c r="H615" s="157">
        <v>4.41</v>
      </c>
      <c r="AI615" s="155" t="s">
        <v>148</v>
      </c>
      <c r="AJ615" s="155" t="s">
        <v>73</v>
      </c>
      <c r="AK615" s="14" t="s">
        <v>73</v>
      </c>
      <c r="AL615" s="14" t="s">
        <v>27</v>
      </c>
      <c r="AM615" s="14" t="s">
        <v>60</v>
      </c>
      <c r="AN615" s="155" t="s">
        <v>141</v>
      </c>
    </row>
    <row r="616" spans="1:54" s="16" customFormat="1" x14ac:dyDescent="0.2">
      <c r="B616" s="178"/>
      <c r="D616" s="148" t="s">
        <v>148</v>
      </c>
      <c r="E616" s="179" t="s">
        <v>1</v>
      </c>
      <c r="F616" s="180" t="s">
        <v>224</v>
      </c>
      <c r="H616" s="181">
        <v>34.332000000000001</v>
      </c>
      <c r="AI616" s="179" t="s">
        <v>148</v>
      </c>
      <c r="AJ616" s="179" t="s">
        <v>73</v>
      </c>
      <c r="AK616" s="16" t="s">
        <v>85</v>
      </c>
      <c r="AL616" s="16" t="s">
        <v>27</v>
      </c>
      <c r="AM616" s="16" t="s">
        <v>60</v>
      </c>
      <c r="AN616" s="179" t="s">
        <v>141</v>
      </c>
    </row>
    <row r="617" spans="1:54" s="15" customFormat="1" x14ac:dyDescent="0.2">
      <c r="B617" s="161"/>
      <c r="D617" s="148" t="s">
        <v>148</v>
      </c>
      <c r="E617" s="162" t="s">
        <v>1</v>
      </c>
      <c r="F617" s="163" t="s">
        <v>158</v>
      </c>
      <c r="H617" s="164">
        <v>853.31600000000003</v>
      </c>
      <c r="AI617" s="162" t="s">
        <v>148</v>
      </c>
      <c r="AJ617" s="162" t="s">
        <v>73</v>
      </c>
      <c r="AK617" s="15" t="s">
        <v>146</v>
      </c>
      <c r="AL617" s="15" t="s">
        <v>27</v>
      </c>
      <c r="AM617" s="15" t="s">
        <v>67</v>
      </c>
      <c r="AN617" s="162" t="s">
        <v>141</v>
      </c>
    </row>
    <row r="618" spans="1:54" s="2" customFormat="1" ht="21.75" customHeight="1" x14ac:dyDescent="0.2">
      <c r="A618" s="31"/>
      <c r="B618" s="133"/>
      <c r="C618" s="134" t="s">
        <v>443</v>
      </c>
      <c r="D618" s="134" t="s">
        <v>143</v>
      </c>
      <c r="E618" s="135" t="s">
        <v>444</v>
      </c>
      <c r="F618" s="136" t="s">
        <v>445</v>
      </c>
      <c r="G618" s="137" t="s">
        <v>145</v>
      </c>
      <c r="H618" s="138">
        <v>598.37300000000005</v>
      </c>
      <c r="I618" s="139"/>
      <c r="J618" s="139"/>
      <c r="K618" s="140"/>
      <c r="L618" s="31"/>
      <c r="M618" s="31"/>
      <c r="N618" s="31"/>
      <c r="O618" s="31"/>
      <c r="P618" s="31"/>
      <c r="Q618" s="31"/>
      <c r="R618" s="31"/>
      <c r="S618" s="31"/>
      <c r="T618" s="31"/>
      <c r="AG618" s="145" t="s">
        <v>146</v>
      </c>
      <c r="AI618" s="145" t="s">
        <v>143</v>
      </c>
      <c r="AJ618" s="145" t="s">
        <v>73</v>
      </c>
      <c r="AN618" s="18" t="s">
        <v>141</v>
      </c>
      <c r="AT618" s="146" t="e">
        <f>IF(#REF!="základná",J618,0)</f>
        <v>#REF!</v>
      </c>
      <c r="AU618" s="146" t="e">
        <f>IF(#REF!="znížená",J618,0)</f>
        <v>#REF!</v>
      </c>
      <c r="AV618" s="146" t="e">
        <f>IF(#REF!="zákl. prenesená",J618,0)</f>
        <v>#REF!</v>
      </c>
      <c r="AW618" s="146" t="e">
        <f>IF(#REF!="zníž. prenesená",J618,0)</f>
        <v>#REF!</v>
      </c>
      <c r="AX618" s="146" t="e">
        <f>IF(#REF!="nulová",J618,0)</f>
        <v>#REF!</v>
      </c>
      <c r="AY618" s="18" t="s">
        <v>73</v>
      </c>
      <c r="AZ618" s="146">
        <f>ROUND(I618*H618,2)</f>
        <v>0</v>
      </c>
      <c r="BA618" s="18" t="s">
        <v>146</v>
      </c>
      <c r="BB618" s="145" t="s">
        <v>446</v>
      </c>
    </row>
    <row r="619" spans="1:54" s="13" customFormat="1" ht="22.5" x14ac:dyDescent="0.2">
      <c r="B619" s="147"/>
      <c r="D619" s="148" t="s">
        <v>148</v>
      </c>
      <c r="E619" s="149" t="s">
        <v>1</v>
      </c>
      <c r="F619" s="150" t="s">
        <v>447</v>
      </c>
      <c r="H619" s="149" t="s">
        <v>1</v>
      </c>
      <c r="AI619" s="149" t="s">
        <v>148</v>
      </c>
      <c r="AJ619" s="149" t="s">
        <v>73</v>
      </c>
      <c r="AK619" s="13" t="s">
        <v>67</v>
      </c>
      <c r="AL619" s="13" t="s">
        <v>27</v>
      </c>
      <c r="AM619" s="13" t="s">
        <v>60</v>
      </c>
      <c r="AN619" s="149" t="s">
        <v>141</v>
      </c>
    </row>
    <row r="620" spans="1:54" s="14" customFormat="1" x14ac:dyDescent="0.2">
      <c r="B620" s="154"/>
      <c r="D620" s="148" t="s">
        <v>148</v>
      </c>
      <c r="E620" s="155" t="s">
        <v>1</v>
      </c>
      <c r="F620" s="156" t="s">
        <v>448</v>
      </c>
      <c r="H620" s="157">
        <v>46.912999999999997</v>
      </c>
      <c r="AI620" s="155" t="s">
        <v>148</v>
      </c>
      <c r="AJ620" s="155" t="s">
        <v>73</v>
      </c>
      <c r="AK620" s="14" t="s">
        <v>73</v>
      </c>
      <c r="AL620" s="14" t="s">
        <v>27</v>
      </c>
      <c r="AM620" s="14" t="s">
        <v>60</v>
      </c>
      <c r="AN620" s="155" t="s">
        <v>141</v>
      </c>
    </row>
    <row r="621" spans="1:54" s="14" customFormat="1" x14ac:dyDescent="0.2">
      <c r="B621" s="154"/>
      <c r="D621" s="148" t="s">
        <v>148</v>
      </c>
      <c r="E621" s="155" t="s">
        <v>1</v>
      </c>
      <c r="F621" s="156" t="s">
        <v>449</v>
      </c>
      <c r="H621" s="157">
        <v>67.099999999999994</v>
      </c>
      <c r="AI621" s="155" t="s">
        <v>148</v>
      </c>
      <c r="AJ621" s="155" t="s">
        <v>73</v>
      </c>
      <c r="AK621" s="14" t="s">
        <v>73</v>
      </c>
      <c r="AL621" s="14" t="s">
        <v>27</v>
      </c>
      <c r="AM621" s="14" t="s">
        <v>60</v>
      </c>
      <c r="AN621" s="155" t="s">
        <v>141</v>
      </c>
    </row>
    <row r="622" spans="1:54" s="14" customFormat="1" x14ac:dyDescent="0.2">
      <c r="B622" s="154"/>
      <c r="D622" s="148" t="s">
        <v>148</v>
      </c>
      <c r="E622" s="155" t="s">
        <v>1</v>
      </c>
      <c r="F622" s="156" t="s">
        <v>450</v>
      </c>
      <c r="H622" s="157">
        <v>49.53</v>
      </c>
      <c r="AI622" s="155" t="s">
        <v>148</v>
      </c>
      <c r="AJ622" s="155" t="s">
        <v>73</v>
      </c>
      <c r="AK622" s="14" t="s">
        <v>73</v>
      </c>
      <c r="AL622" s="14" t="s">
        <v>27</v>
      </c>
      <c r="AM622" s="14" t="s">
        <v>60</v>
      </c>
      <c r="AN622" s="155" t="s">
        <v>141</v>
      </c>
    </row>
    <row r="623" spans="1:54" s="16" customFormat="1" x14ac:dyDescent="0.2">
      <c r="B623" s="178"/>
      <c r="D623" s="148" t="s">
        <v>148</v>
      </c>
      <c r="E623" s="179" t="s">
        <v>1</v>
      </c>
      <c r="F623" s="180" t="s">
        <v>224</v>
      </c>
      <c r="H623" s="181">
        <v>163.54300000000001</v>
      </c>
      <c r="AI623" s="179" t="s">
        <v>148</v>
      </c>
      <c r="AJ623" s="179" t="s">
        <v>73</v>
      </c>
      <c r="AK623" s="16" t="s">
        <v>85</v>
      </c>
      <c r="AL623" s="16" t="s">
        <v>27</v>
      </c>
      <c r="AM623" s="16" t="s">
        <v>60</v>
      </c>
      <c r="AN623" s="179" t="s">
        <v>141</v>
      </c>
    </row>
    <row r="624" spans="1:54" s="14" customFormat="1" x14ac:dyDescent="0.2">
      <c r="B624" s="154"/>
      <c r="D624" s="148" t="s">
        <v>148</v>
      </c>
      <c r="E624" s="155" t="s">
        <v>1</v>
      </c>
      <c r="F624" s="156" t="s">
        <v>451</v>
      </c>
      <c r="H624" s="157">
        <v>28.981000000000002</v>
      </c>
      <c r="AI624" s="155" t="s">
        <v>148</v>
      </c>
      <c r="AJ624" s="155" t="s">
        <v>73</v>
      </c>
      <c r="AK624" s="14" t="s">
        <v>73</v>
      </c>
      <c r="AL624" s="14" t="s">
        <v>27</v>
      </c>
      <c r="AM624" s="14" t="s">
        <v>60</v>
      </c>
      <c r="AN624" s="155" t="s">
        <v>141</v>
      </c>
    </row>
    <row r="625" spans="1:54" s="14" customFormat="1" x14ac:dyDescent="0.2">
      <c r="B625" s="154"/>
      <c r="D625" s="148" t="s">
        <v>148</v>
      </c>
      <c r="E625" s="155" t="s">
        <v>1</v>
      </c>
      <c r="F625" s="156" t="s">
        <v>452</v>
      </c>
      <c r="H625" s="157">
        <v>20.510999999999999</v>
      </c>
      <c r="AI625" s="155" t="s">
        <v>148</v>
      </c>
      <c r="AJ625" s="155" t="s">
        <v>73</v>
      </c>
      <c r="AK625" s="14" t="s">
        <v>73</v>
      </c>
      <c r="AL625" s="14" t="s">
        <v>27</v>
      </c>
      <c r="AM625" s="14" t="s">
        <v>60</v>
      </c>
      <c r="AN625" s="155" t="s">
        <v>141</v>
      </c>
    </row>
    <row r="626" spans="1:54" s="14" customFormat="1" x14ac:dyDescent="0.2">
      <c r="B626" s="154"/>
      <c r="D626" s="148" t="s">
        <v>148</v>
      </c>
      <c r="E626" s="155" t="s">
        <v>1</v>
      </c>
      <c r="F626" s="156" t="s">
        <v>453</v>
      </c>
      <c r="H626" s="157">
        <v>50.323</v>
      </c>
      <c r="AI626" s="155" t="s">
        <v>148</v>
      </c>
      <c r="AJ626" s="155" t="s">
        <v>73</v>
      </c>
      <c r="AK626" s="14" t="s">
        <v>73</v>
      </c>
      <c r="AL626" s="14" t="s">
        <v>27</v>
      </c>
      <c r="AM626" s="14" t="s">
        <v>60</v>
      </c>
      <c r="AN626" s="155" t="s">
        <v>141</v>
      </c>
    </row>
    <row r="627" spans="1:54" s="14" customFormat="1" x14ac:dyDescent="0.2">
      <c r="B627" s="154"/>
      <c r="D627" s="148" t="s">
        <v>148</v>
      </c>
      <c r="E627" s="155" t="s">
        <v>1</v>
      </c>
      <c r="F627" s="156" t="s">
        <v>454</v>
      </c>
      <c r="H627" s="157">
        <v>29.164999999999999</v>
      </c>
      <c r="AI627" s="155" t="s">
        <v>148</v>
      </c>
      <c r="AJ627" s="155" t="s">
        <v>73</v>
      </c>
      <c r="AK627" s="14" t="s">
        <v>73</v>
      </c>
      <c r="AL627" s="14" t="s">
        <v>27</v>
      </c>
      <c r="AM627" s="14" t="s">
        <v>60</v>
      </c>
      <c r="AN627" s="155" t="s">
        <v>141</v>
      </c>
    </row>
    <row r="628" spans="1:54" s="16" customFormat="1" x14ac:dyDescent="0.2">
      <c r="B628" s="178"/>
      <c r="D628" s="148" t="s">
        <v>148</v>
      </c>
      <c r="E628" s="179" t="s">
        <v>1</v>
      </c>
      <c r="F628" s="180" t="s">
        <v>224</v>
      </c>
      <c r="H628" s="181">
        <v>128.97999999999999</v>
      </c>
      <c r="AI628" s="179" t="s">
        <v>148</v>
      </c>
      <c r="AJ628" s="179" t="s">
        <v>73</v>
      </c>
      <c r="AK628" s="16" t="s">
        <v>85</v>
      </c>
      <c r="AL628" s="16" t="s">
        <v>27</v>
      </c>
      <c r="AM628" s="16" t="s">
        <v>60</v>
      </c>
      <c r="AN628" s="179" t="s">
        <v>141</v>
      </c>
    </row>
    <row r="629" spans="1:54" s="14" customFormat="1" x14ac:dyDescent="0.2">
      <c r="B629" s="154"/>
      <c r="D629" s="148" t="s">
        <v>148</v>
      </c>
      <c r="E629" s="155" t="s">
        <v>1</v>
      </c>
      <c r="F629" s="156" t="s">
        <v>455</v>
      </c>
      <c r="H629" s="157">
        <v>7.4749999999999996</v>
      </c>
      <c r="AI629" s="155" t="s">
        <v>148</v>
      </c>
      <c r="AJ629" s="155" t="s">
        <v>73</v>
      </c>
      <c r="AK629" s="14" t="s">
        <v>73</v>
      </c>
      <c r="AL629" s="14" t="s">
        <v>27</v>
      </c>
      <c r="AM629" s="14" t="s">
        <v>60</v>
      </c>
      <c r="AN629" s="155" t="s">
        <v>141</v>
      </c>
    </row>
    <row r="630" spans="1:54" s="14" customFormat="1" x14ac:dyDescent="0.2">
      <c r="B630" s="154"/>
      <c r="D630" s="148" t="s">
        <v>148</v>
      </c>
      <c r="E630" s="155" t="s">
        <v>1</v>
      </c>
      <c r="F630" s="156" t="s">
        <v>456</v>
      </c>
      <c r="H630" s="157">
        <v>5.6980000000000004</v>
      </c>
      <c r="AI630" s="155" t="s">
        <v>148</v>
      </c>
      <c r="AJ630" s="155" t="s">
        <v>73</v>
      </c>
      <c r="AK630" s="14" t="s">
        <v>73</v>
      </c>
      <c r="AL630" s="14" t="s">
        <v>27</v>
      </c>
      <c r="AM630" s="14" t="s">
        <v>60</v>
      </c>
      <c r="AN630" s="155" t="s">
        <v>141</v>
      </c>
    </row>
    <row r="631" spans="1:54" s="14" customFormat="1" x14ac:dyDescent="0.2">
      <c r="B631" s="154"/>
      <c r="D631" s="148" t="s">
        <v>148</v>
      </c>
      <c r="E631" s="155" t="s">
        <v>1</v>
      </c>
      <c r="F631" s="156" t="s">
        <v>457</v>
      </c>
      <c r="H631" s="157">
        <v>84.712000000000003</v>
      </c>
      <c r="AI631" s="155" t="s">
        <v>148</v>
      </c>
      <c r="AJ631" s="155" t="s">
        <v>73</v>
      </c>
      <c r="AK631" s="14" t="s">
        <v>73</v>
      </c>
      <c r="AL631" s="14" t="s">
        <v>27</v>
      </c>
      <c r="AM631" s="14" t="s">
        <v>60</v>
      </c>
      <c r="AN631" s="155" t="s">
        <v>141</v>
      </c>
    </row>
    <row r="632" spans="1:54" s="16" customFormat="1" x14ac:dyDescent="0.2">
      <c r="B632" s="178"/>
      <c r="D632" s="148" t="s">
        <v>148</v>
      </c>
      <c r="E632" s="179" t="s">
        <v>1</v>
      </c>
      <c r="F632" s="180" t="s">
        <v>224</v>
      </c>
      <c r="H632" s="181">
        <v>97.885000000000005</v>
      </c>
      <c r="AI632" s="179" t="s">
        <v>148</v>
      </c>
      <c r="AJ632" s="179" t="s">
        <v>73</v>
      </c>
      <c r="AK632" s="16" t="s">
        <v>85</v>
      </c>
      <c r="AL632" s="16" t="s">
        <v>27</v>
      </c>
      <c r="AM632" s="16" t="s">
        <v>60</v>
      </c>
      <c r="AN632" s="179" t="s">
        <v>141</v>
      </c>
    </row>
    <row r="633" spans="1:54" s="14" customFormat="1" x14ac:dyDescent="0.2">
      <c r="B633" s="154"/>
      <c r="D633" s="148" t="s">
        <v>148</v>
      </c>
      <c r="E633" s="155" t="s">
        <v>1</v>
      </c>
      <c r="F633" s="156" t="s">
        <v>307</v>
      </c>
      <c r="H633" s="157">
        <v>319.93700000000001</v>
      </c>
      <c r="AI633" s="155" t="s">
        <v>148</v>
      </c>
      <c r="AJ633" s="155" t="s">
        <v>73</v>
      </c>
      <c r="AK633" s="14" t="s">
        <v>73</v>
      </c>
      <c r="AL633" s="14" t="s">
        <v>27</v>
      </c>
      <c r="AM633" s="14" t="s">
        <v>60</v>
      </c>
      <c r="AN633" s="155" t="s">
        <v>141</v>
      </c>
    </row>
    <row r="634" spans="1:54" s="14" customFormat="1" x14ac:dyDescent="0.2">
      <c r="B634" s="154"/>
      <c r="D634" s="148" t="s">
        <v>148</v>
      </c>
      <c r="E634" s="155" t="s">
        <v>1</v>
      </c>
      <c r="F634" s="156" t="s">
        <v>458</v>
      </c>
      <c r="H634" s="157">
        <v>-20.488</v>
      </c>
      <c r="AI634" s="155" t="s">
        <v>148</v>
      </c>
      <c r="AJ634" s="155" t="s">
        <v>73</v>
      </c>
      <c r="AK634" s="14" t="s">
        <v>73</v>
      </c>
      <c r="AL634" s="14" t="s">
        <v>27</v>
      </c>
      <c r="AM634" s="14" t="s">
        <v>60</v>
      </c>
      <c r="AN634" s="155" t="s">
        <v>141</v>
      </c>
    </row>
    <row r="635" spans="1:54" s="14" customFormat="1" x14ac:dyDescent="0.2">
      <c r="B635" s="154"/>
      <c r="D635" s="148" t="s">
        <v>148</v>
      </c>
      <c r="E635" s="155" t="s">
        <v>1</v>
      </c>
      <c r="F635" s="156" t="s">
        <v>459</v>
      </c>
      <c r="H635" s="157">
        <v>-45.555</v>
      </c>
      <c r="AI635" s="155" t="s">
        <v>148</v>
      </c>
      <c r="AJ635" s="155" t="s">
        <v>73</v>
      </c>
      <c r="AK635" s="14" t="s">
        <v>73</v>
      </c>
      <c r="AL635" s="14" t="s">
        <v>27</v>
      </c>
      <c r="AM635" s="14" t="s">
        <v>60</v>
      </c>
      <c r="AN635" s="155" t="s">
        <v>141</v>
      </c>
    </row>
    <row r="636" spans="1:54" s="14" customFormat="1" x14ac:dyDescent="0.2">
      <c r="B636" s="154"/>
      <c r="D636" s="148" t="s">
        <v>148</v>
      </c>
      <c r="E636" s="155" t="s">
        <v>1</v>
      </c>
      <c r="F636" s="156" t="s">
        <v>460</v>
      </c>
      <c r="H636" s="157">
        <v>-45.929000000000002</v>
      </c>
      <c r="AI636" s="155" t="s">
        <v>148</v>
      </c>
      <c r="AJ636" s="155" t="s">
        <v>73</v>
      </c>
      <c r="AK636" s="14" t="s">
        <v>73</v>
      </c>
      <c r="AL636" s="14" t="s">
        <v>27</v>
      </c>
      <c r="AM636" s="14" t="s">
        <v>60</v>
      </c>
      <c r="AN636" s="155" t="s">
        <v>141</v>
      </c>
    </row>
    <row r="637" spans="1:54" s="16" customFormat="1" x14ac:dyDescent="0.2">
      <c r="B637" s="178"/>
      <c r="D637" s="148" t="s">
        <v>148</v>
      </c>
      <c r="E637" s="179" t="s">
        <v>1</v>
      </c>
      <c r="F637" s="180" t="s">
        <v>224</v>
      </c>
      <c r="H637" s="181">
        <v>207.965</v>
      </c>
      <c r="AI637" s="179" t="s">
        <v>148</v>
      </c>
      <c r="AJ637" s="179" t="s">
        <v>73</v>
      </c>
      <c r="AK637" s="16" t="s">
        <v>85</v>
      </c>
      <c r="AL637" s="16" t="s">
        <v>27</v>
      </c>
      <c r="AM637" s="16" t="s">
        <v>60</v>
      </c>
      <c r="AN637" s="179" t="s">
        <v>141</v>
      </c>
    </row>
    <row r="638" spans="1:54" s="15" customFormat="1" x14ac:dyDescent="0.2">
      <c r="B638" s="161"/>
      <c r="D638" s="148" t="s">
        <v>148</v>
      </c>
      <c r="E638" s="162" t="s">
        <v>1</v>
      </c>
      <c r="F638" s="163" t="s">
        <v>158</v>
      </c>
      <c r="H638" s="164">
        <v>598.37300000000005</v>
      </c>
      <c r="AI638" s="162" t="s">
        <v>148</v>
      </c>
      <c r="AJ638" s="162" t="s">
        <v>73</v>
      </c>
      <c r="AK638" s="15" t="s">
        <v>146</v>
      </c>
      <c r="AL638" s="15" t="s">
        <v>27</v>
      </c>
      <c r="AM638" s="15" t="s">
        <v>67</v>
      </c>
      <c r="AN638" s="162" t="s">
        <v>141</v>
      </c>
    </row>
    <row r="639" spans="1:54" s="2" customFormat="1" ht="33" customHeight="1" x14ac:dyDescent="0.2">
      <c r="A639" s="31"/>
      <c r="B639" s="133"/>
      <c r="C639" s="134" t="s">
        <v>461</v>
      </c>
      <c r="D639" s="134" t="s">
        <v>143</v>
      </c>
      <c r="E639" s="135" t="s">
        <v>462</v>
      </c>
      <c r="F639" s="136" t="s">
        <v>463</v>
      </c>
      <c r="G639" s="137" t="s">
        <v>145</v>
      </c>
      <c r="H639" s="138">
        <v>80.459999999999994</v>
      </c>
      <c r="I639" s="139"/>
      <c r="J639" s="139"/>
      <c r="K639" s="140"/>
      <c r="L639" s="31"/>
      <c r="M639" s="31"/>
      <c r="N639" s="31"/>
      <c r="O639" s="31"/>
      <c r="P639" s="31"/>
      <c r="Q639" s="31"/>
      <c r="R639" s="31"/>
      <c r="S639" s="31"/>
      <c r="T639" s="31"/>
      <c r="AG639" s="145" t="s">
        <v>146</v>
      </c>
      <c r="AI639" s="145" t="s">
        <v>143</v>
      </c>
      <c r="AJ639" s="145" t="s">
        <v>73</v>
      </c>
      <c r="AN639" s="18" t="s">
        <v>141</v>
      </c>
      <c r="AT639" s="146" t="e">
        <f>IF(#REF!="základná",J639,0)</f>
        <v>#REF!</v>
      </c>
      <c r="AU639" s="146" t="e">
        <f>IF(#REF!="znížená",J639,0)</f>
        <v>#REF!</v>
      </c>
      <c r="AV639" s="146" t="e">
        <f>IF(#REF!="zákl. prenesená",J639,0)</f>
        <v>#REF!</v>
      </c>
      <c r="AW639" s="146" t="e">
        <f>IF(#REF!="zníž. prenesená",J639,0)</f>
        <v>#REF!</v>
      </c>
      <c r="AX639" s="146" t="e">
        <f>IF(#REF!="nulová",J639,0)</f>
        <v>#REF!</v>
      </c>
      <c r="AY639" s="18" t="s">
        <v>73</v>
      </c>
      <c r="AZ639" s="146">
        <f>ROUND(I639*H639,2)</f>
        <v>0</v>
      </c>
      <c r="BA639" s="18" t="s">
        <v>146</v>
      </c>
      <c r="BB639" s="145" t="s">
        <v>464</v>
      </c>
    </row>
    <row r="640" spans="1:54" s="13" customFormat="1" x14ac:dyDescent="0.2">
      <c r="B640" s="147"/>
      <c r="D640" s="148" t="s">
        <v>148</v>
      </c>
      <c r="E640" s="149" t="s">
        <v>1</v>
      </c>
      <c r="F640" s="150" t="s">
        <v>465</v>
      </c>
      <c r="H640" s="149" t="s">
        <v>1</v>
      </c>
      <c r="AI640" s="149" t="s">
        <v>148</v>
      </c>
      <c r="AJ640" s="149" t="s">
        <v>73</v>
      </c>
      <c r="AK640" s="13" t="s">
        <v>67</v>
      </c>
      <c r="AL640" s="13" t="s">
        <v>27</v>
      </c>
      <c r="AM640" s="13" t="s">
        <v>60</v>
      </c>
      <c r="AN640" s="149" t="s">
        <v>141</v>
      </c>
    </row>
    <row r="641" spans="1:54" s="13" customFormat="1" x14ac:dyDescent="0.2">
      <c r="B641" s="147"/>
      <c r="D641" s="148" t="s">
        <v>148</v>
      </c>
      <c r="E641" s="149" t="s">
        <v>1</v>
      </c>
      <c r="F641" s="150" t="s">
        <v>466</v>
      </c>
      <c r="H641" s="149" t="s">
        <v>1</v>
      </c>
      <c r="AI641" s="149" t="s">
        <v>148</v>
      </c>
      <c r="AJ641" s="149" t="s">
        <v>73</v>
      </c>
      <c r="AK641" s="13" t="s">
        <v>67</v>
      </c>
      <c r="AL641" s="13" t="s">
        <v>27</v>
      </c>
      <c r="AM641" s="13" t="s">
        <v>60</v>
      </c>
      <c r="AN641" s="149" t="s">
        <v>141</v>
      </c>
    </row>
    <row r="642" spans="1:54" s="14" customFormat="1" x14ac:dyDescent="0.2">
      <c r="B642" s="154"/>
      <c r="D642" s="148" t="s">
        <v>148</v>
      </c>
      <c r="E642" s="155" t="s">
        <v>1</v>
      </c>
      <c r="F642" s="156" t="s">
        <v>467</v>
      </c>
      <c r="H642" s="157">
        <v>22.24</v>
      </c>
      <c r="AI642" s="155" t="s">
        <v>148</v>
      </c>
      <c r="AJ642" s="155" t="s">
        <v>73</v>
      </c>
      <c r="AK642" s="14" t="s">
        <v>73</v>
      </c>
      <c r="AL642" s="14" t="s">
        <v>27</v>
      </c>
      <c r="AM642" s="14" t="s">
        <v>60</v>
      </c>
      <c r="AN642" s="155" t="s">
        <v>141</v>
      </c>
    </row>
    <row r="643" spans="1:54" s="14" customFormat="1" x14ac:dyDescent="0.2">
      <c r="B643" s="154"/>
      <c r="D643" s="148" t="s">
        <v>148</v>
      </c>
      <c r="E643" s="155" t="s">
        <v>1</v>
      </c>
      <c r="F643" s="156" t="s">
        <v>468</v>
      </c>
      <c r="H643" s="157">
        <v>2.1800000000000002</v>
      </c>
      <c r="AI643" s="155" t="s">
        <v>148</v>
      </c>
      <c r="AJ643" s="155" t="s">
        <v>73</v>
      </c>
      <c r="AK643" s="14" t="s">
        <v>73</v>
      </c>
      <c r="AL643" s="14" t="s">
        <v>27</v>
      </c>
      <c r="AM643" s="14" t="s">
        <v>60</v>
      </c>
      <c r="AN643" s="155" t="s">
        <v>141</v>
      </c>
    </row>
    <row r="644" spans="1:54" s="16" customFormat="1" x14ac:dyDescent="0.2">
      <c r="B644" s="178"/>
      <c r="D644" s="148" t="s">
        <v>148</v>
      </c>
      <c r="E644" s="179" t="s">
        <v>1</v>
      </c>
      <c r="F644" s="180" t="s">
        <v>224</v>
      </c>
      <c r="H644" s="181">
        <v>24.42</v>
      </c>
      <c r="AI644" s="179" t="s">
        <v>148</v>
      </c>
      <c r="AJ644" s="179" t="s">
        <v>73</v>
      </c>
      <c r="AK644" s="16" t="s">
        <v>85</v>
      </c>
      <c r="AL644" s="16" t="s">
        <v>27</v>
      </c>
      <c r="AM644" s="16" t="s">
        <v>60</v>
      </c>
      <c r="AN644" s="179" t="s">
        <v>141</v>
      </c>
    </row>
    <row r="645" spans="1:54" s="14" customFormat="1" x14ac:dyDescent="0.2">
      <c r="B645" s="154"/>
      <c r="D645" s="148" t="s">
        <v>148</v>
      </c>
      <c r="E645" s="155" t="s">
        <v>1</v>
      </c>
      <c r="F645" s="156" t="s">
        <v>469</v>
      </c>
      <c r="H645" s="157">
        <v>9.2799999999999994</v>
      </c>
      <c r="AI645" s="155" t="s">
        <v>148</v>
      </c>
      <c r="AJ645" s="155" t="s">
        <v>73</v>
      </c>
      <c r="AK645" s="14" t="s">
        <v>73</v>
      </c>
      <c r="AL645" s="14" t="s">
        <v>27</v>
      </c>
      <c r="AM645" s="14" t="s">
        <v>60</v>
      </c>
      <c r="AN645" s="155" t="s">
        <v>141</v>
      </c>
    </row>
    <row r="646" spans="1:54" s="14" customFormat="1" x14ac:dyDescent="0.2">
      <c r="B646" s="154"/>
      <c r="D646" s="148" t="s">
        <v>148</v>
      </c>
      <c r="E646" s="155" t="s">
        <v>1</v>
      </c>
      <c r="F646" s="156" t="s">
        <v>470</v>
      </c>
      <c r="H646" s="157">
        <v>9.52</v>
      </c>
      <c r="AI646" s="155" t="s">
        <v>148</v>
      </c>
      <c r="AJ646" s="155" t="s">
        <v>73</v>
      </c>
      <c r="AK646" s="14" t="s">
        <v>73</v>
      </c>
      <c r="AL646" s="14" t="s">
        <v>27</v>
      </c>
      <c r="AM646" s="14" t="s">
        <v>60</v>
      </c>
      <c r="AN646" s="155" t="s">
        <v>141</v>
      </c>
    </row>
    <row r="647" spans="1:54" s="14" customFormat="1" x14ac:dyDescent="0.2">
      <c r="B647" s="154"/>
      <c r="D647" s="148" t="s">
        <v>148</v>
      </c>
      <c r="E647" s="155" t="s">
        <v>1</v>
      </c>
      <c r="F647" s="156" t="s">
        <v>471</v>
      </c>
      <c r="H647" s="157">
        <v>3.56</v>
      </c>
      <c r="AI647" s="155" t="s">
        <v>148</v>
      </c>
      <c r="AJ647" s="155" t="s">
        <v>73</v>
      </c>
      <c r="AK647" s="14" t="s">
        <v>73</v>
      </c>
      <c r="AL647" s="14" t="s">
        <v>27</v>
      </c>
      <c r="AM647" s="14" t="s">
        <v>60</v>
      </c>
      <c r="AN647" s="155" t="s">
        <v>141</v>
      </c>
    </row>
    <row r="648" spans="1:54" s="16" customFormat="1" x14ac:dyDescent="0.2">
      <c r="B648" s="178"/>
      <c r="D648" s="148" t="s">
        <v>148</v>
      </c>
      <c r="E648" s="179" t="s">
        <v>1</v>
      </c>
      <c r="F648" s="180" t="s">
        <v>224</v>
      </c>
      <c r="H648" s="181">
        <v>22.36</v>
      </c>
      <c r="AI648" s="179" t="s">
        <v>148</v>
      </c>
      <c r="AJ648" s="179" t="s">
        <v>73</v>
      </c>
      <c r="AK648" s="16" t="s">
        <v>85</v>
      </c>
      <c r="AL648" s="16" t="s">
        <v>27</v>
      </c>
      <c r="AM648" s="16" t="s">
        <v>60</v>
      </c>
      <c r="AN648" s="179" t="s">
        <v>141</v>
      </c>
    </row>
    <row r="649" spans="1:54" s="14" customFormat="1" x14ac:dyDescent="0.2">
      <c r="B649" s="154"/>
      <c r="D649" s="148" t="s">
        <v>148</v>
      </c>
      <c r="E649" s="155" t="s">
        <v>1</v>
      </c>
      <c r="F649" s="156" t="s">
        <v>472</v>
      </c>
      <c r="H649" s="157">
        <v>13.32</v>
      </c>
      <c r="AI649" s="155" t="s">
        <v>148</v>
      </c>
      <c r="AJ649" s="155" t="s">
        <v>73</v>
      </c>
      <c r="AK649" s="14" t="s">
        <v>73</v>
      </c>
      <c r="AL649" s="14" t="s">
        <v>27</v>
      </c>
      <c r="AM649" s="14" t="s">
        <v>60</v>
      </c>
      <c r="AN649" s="155" t="s">
        <v>141</v>
      </c>
    </row>
    <row r="650" spans="1:54" s="14" customFormat="1" x14ac:dyDescent="0.2">
      <c r="B650" s="154"/>
      <c r="D650" s="148" t="s">
        <v>148</v>
      </c>
      <c r="E650" s="155" t="s">
        <v>1</v>
      </c>
      <c r="F650" s="156" t="s">
        <v>473</v>
      </c>
      <c r="H650" s="157">
        <v>2.2999999999999998</v>
      </c>
      <c r="AI650" s="155" t="s">
        <v>148</v>
      </c>
      <c r="AJ650" s="155" t="s">
        <v>73</v>
      </c>
      <c r="AK650" s="14" t="s">
        <v>73</v>
      </c>
      <c r="AL650" s="14" t="s">
        <v>27</v>
      </c>
      <c r="AM650" s="14" t="s">
        <v>60</v>
      </c>
      <c r="AN650" s="155" t="s">
        <v>141</v>
      </c>
    </row>
    <row r="651" spans="1:54" s="16" customFormat="1" x14ac:dyDescent="0.2">
      <c r="B651" s="178"/>
      <c r="D651" s="148" t="s">
        <v>148</v>
      </c>
      <c r="E651" s="179" t="s">
        <v>1</v>
      </c>
      <c r="F651" s="180" t="s">
        <v>224</v>
      </c>
      <c r="H651" s="181">
        <v>15.62</v>
      </c>
      <c r="AI651" s="179" t="s">
        <v>148</v>
      </c>
      <c r="AJ651" s="179" t="s">
        <v>73</v>
      </c>
      <c r="AK651" s="16" t="s">
        <v>85</v>
      </c>
      <c r="AL651" s="16" t="s">
        <v>27</v>
      </c>
      <c r="AM651" s="16" t="s">
        <v>60</v>
      </c>
      <c r="AN651" s="179" t="s">
        <v>141</v>
      </c>
    </row>
    <row r="652" spans="1:54" s="14" customFormat="1" x14ac:dyDescent="0.2">
      <c r="B652" s="154"/>
      <c r="D652" s="148" t="s">
        <v>148</v>
      </c>
      <c r="E652" s="155" t="s">
        <v>1</v>
      </c>
      <c r="F652" s="156" t="s">
        <v>474</v>
      </c>
      <c r="H652" s="157">
        <v>8.92</v>
      </c>
      <c r="AI652" s="155" t="s">
        <v>148</v>
      </c>
      <c r="AJ652" s="155" t="s">
        <v>73</v>
      </c>
      <c r="AK652" s="14" t="s">
        <v>73</v>
      </c>
      <c r="AL652" s="14" t="s">
        <v>27</v>
      </c>
      <c r="AM652" s="14" t="s">
        <v>60</v>
      </c>
      <c r="AN652" s="155" t="s">
        <v>141</v>
      </c>
    </row>
    <row r="653" spans="1:54" s="14" customFormat="1" x14ac:dyDescent="0.2">
      <c r="B653" s="154"/>
      <c r="D653" s="148" t="s">
        <v>148</v>
      </c>
      <c r="E653" s="155" t="s">
        <v>1</v>
      </c>
      <c r="F653" s="156" t="s">
        <v>475</v>
      </c>
      <c r="H653" s="157">
        <v>9.14</v>
      </c>
      <c r="AI653" s="155" t="s">
        <v>148</v>
      </c>
      <c r="AJ653" s="155" t="s">
        <v>73</v>
      </c>
      <c r="AK653" s="14" t="s">
        <v>73</v>
      </c>
      <c r="AL653" s="14" t="s">
        <v>27</v>
      </c>
      <c r="AM653" s="14" t="s">
        <v>60</v>
      </c>
      <c r="AN653" s="155" t="s">
        <v>141</v>
      </c>
    </row>
    <row r="654" spans="1:54" s="16" customFormat="1" x14ac:dyDescent="0.2">
      <c r="B654" s="178"/>
      <c r="D654" s="148" t="s">
        <v>148</v>
      </c>
      <c r="E654" s="179" t="s">
        <v>1</v>
      </c>
      <c r="F654" s="180" t="s">
        <v>224</v>
      </c>
      <c r="H654" s="181">
        <v>18.059999999999999</v>
      </c>
      <c r="AI654" s="179" t="s">
        <v>148</v>
      </c>
      <c r="AJ654" s="179" t="s">
        <v>73</v>
      </c>
      <c r="AK654" s="16" t="s">
        <v>85</v>
      </c>
      <c r="AL654" s="16" t="s">
        <v>27</v>
      </c>
      <c r="AM654" s="16" t="s">
        <v>60</v>
      </c>
      <c r="AN654" s="179" t="s">
        <v>141</v>
      </c>
    </row>
    <row r="655" spans="1:54" s="15" customFormat="1" x14ac:dyDescent="0.2">
      <c r="B655" s="161"/>
      <c r="D655" s="148" t="s">
        <v>148</v>
      </c>
      <c r="E655" s="162" t="s">
        <v>1</v>
      </c>
      <c r="F655" s="163" t="s">
        <v>158</v>
      </c>
      <c r="H655" s="164">
        <v>80.459999999999994</v>
      </c>
      <c r="AI655" s="162" t="s">
        <v>148</v>
      </c>
      <c r="AJ655" s="162" t="s">
        <v>73</v>
      </c>
      <c r="AK655" s="15" t="s">
        <v>146</v>
      </c>
      <c r="AL655" s="15" t="s">
        <v>27</v>
      </c>
      <c r="AM655" s="15" t="s">
        <v>67</v>
      </c>
      <c r="AN655" s="162" t="s">
        <v>141</v>
      </c>
    </row>
    <row r="656" spans="1:54" s="2" customFormat="1" ht="21.75" customHeight="1" x14ac:dyDescent="0.2">
      <c r="A656" s="31"/>
      <c r="B656" s="133"/>
      <c r="C656" s="134" t="s">
        <v>476</v>
      </c>
      <c r="D656" s="134" t="s">
        <v>143</v>
      </c>
      <c r="E656" s="135" t="s">
        <v>477</v>
      </c>
      <c r="F656" s="136" t="s">
        <v>478</v>
      </c>
      <c r="G656" s="137" t="s">
        <v>145</v>
      </c>
      <c r="H656" s="138">
        <v>928.91200000000003</v>
      </c>
      <c r="I656" s="139"/>
      <c r="J656" s="139"/>
      <c r="K656" s="140"/>
      <c r="L656" s="31"/>
      <c r="M656" s="31"/>
      <c r="N656" s="31"/>
      <c r="O656" s="31"/>
      <c r="P656" s="31"/>
      <c r="Q656" s="31"/>
      <c r="R656" s="31"/>
      <c r="S656" s="31"/>
      <c r="T656" s="31"/>
      <c r="AG656" s="145" t="s">
        <v>146</v>
      </c>
      <c r="AI656" s="145" t="s">
        <v>143</v>
      </c>
      <c r="AJ656" s="145" t="s">
        <v>73</v>
      </c>
      <c r="AN656" s="18" t="s">
        <v>141</v>
      </c>
      <c r="AT656" s="146" t="e">
        <f>IF(#REF!="základná",J656,0)</f>
        <v>#REF!</v>
      </c>
      <c r="AU656" s="146" t="e">
        <f>IF(#REF!="znížená",J656,0)</f>
        <v>#REF!</v>
      </c>
      <c r="AV656" s="146" t="e">
        <f>IF(#REF!="zákl. prenesená",J656,0)</f>
        <v>#REF!</v>
      </c>
      <c r="AW656" s="146" t="e">
        <f>IF(#REF!="zníž. prenesená",J656,0)</f>
        <v>#REF!</v>
      </c>
      <c r="AX656" s="146" t="e">
        <f>IF(#REF!="nulová",J656,0)</f>
        <v>#REF!</v>
      </c>
      <c r="AY656" s="18" t="s">
        <v>73</v>
      </c>
      <c r="AZ656" s="146">
        <f>ROUND(I656*H656,2)</f>
        <v>0</v>
      </c>
      <c r="BA656" s="18" t="s">
        <v>146</v>
      </c>
      <c r="BB656" s="145" t="s">
        <v>479</v>
      </c>
    </row>
    <row r="657" spans="2:40" s="13" customFormat="1" x14ac:dyDescent="0.2">
      <c r="B657" s="147"/>
      <c r="D657" s="148" t="s">
        <v>148</v>
      </c>
      <c r="E657" s="149" t="s">
        <v>1</v>
      </c>
      <c r="F657" s="150" t="s">
        <v>465</v>
      </c>
      <c r="H657" s="149" t="s">
        <v>1</v>
      </c>
      <c r="AI657" s="149" t="s">
        <v>148</v>
      </c>
      <c r="AJ657" s="149" t="s">
        <v>73</v>
      </c>
      <c r="AK657" s="13" t="s">
        <v>67</v>
      </c>
      <c r="AL657" s="13" t="s">
        <v>27</v>
      </c>
      <c r="AM657" s="13" t="s">
        <v>60</v>
      </c>
      <c r="AN657" s="149" t="s">
        <v>141</v>
      </c>
    </row>
    <row r="658" spans="2:40" s="13" customFormat="1" x14ac:dyDescent="0.2">
      <c r="B658" s="147"/>
      <c r="D658" s="148" t="s">
        <v>148</v>
      </c>
      <c r="E658" s="149" t="s">
        <v>1</v>
      </c>
      <c r="F658" s="150" t="s">
        <v>480</v>
      </c>
      <c r="H658" s="149" t="s">
        <v>1</v>
      </c>
      <c r="AI658" s="149" t="s">
        <v>148</v>
      </c>
      <c r="AJ658" s="149" t="s">
        <v>73</v>
      </c>
      <c r="AK658" s="13" t="s">
        <v>67</v>
      </c>
      <c r="AL658" s="13" t="s">
        <v>27</v>
      </c>
      <c r="AM658" s="13" t="s">
        <v>60</v>
      </c>
      <c r="AN658" s="149" t="s">
        <v>141</v>
      </c>
    </row>
    <row r="659" spans="2:40" s="14" customFormat="1" x14ac:dyDescent="0.2">
      <c r="B659" s="154"/>
      <c r="D659" s="148" t="s">
        <v>148</v>
      </c>
      <c r="E659" s="155" t="s">
        <v>1</v>
      </c>
      <c r="F659" s="156" t="s">
        <v>343</v>
      </c>
      <c r="H659" s="157">
        <v>179.49</v>
      </c>
      <c r="AI659" s="155" t="s">
        <v>148</v>
      </c>
      <c r="AJ659" s="155" t="s">
        <v>73</v>
      </c>
      <c r="AK659" s="14" t="s">
        <v>73</v>
      </c>
      <c r="AL659" s="14" t="s">
        <v>27</v>
      </c>
      <c r="AM659" s="14" t="s">
        <v>60</v>
      </c>
      <c r="AN659" s="155" t="s">
        <v>141</v>
      </c>
    </row>
    <row r="660" spans="2:40" s="14" customFormat="1" x14ac:dyDescent="0.2">
      <c r="B660" s="154"/>
      <c r="D660" s="148" t="s">
        <v>148</v>
      </c>
      <c r="E660" s="155" t="s">
        <v>1</v>
      </c>
      <c r="F660" s="156" t="s">
        <v>344</v>
      </c>
      <c r="H660" s="157">
        <v>213.517</v>
      </c>
      <c r="AI660" s="155" t="s">
        <v>148</v>
      </c>
      <c r="AJ660" s="155" t="s">
        <v>73</v>
      </c>
      <c r="AK660" s="14" t="s">
        <v>73</v>
      </c>
      <c r="AL660" s="14" t="s">
        <v>27</v>
      </c>
      <c r="AM660" s="14" t="s">
        <v>60</v>
      </c>
      <c r="AN660" s="155" t="s">
        <v>141</v>
      </c>
    </row>
    <row r="661" spans="2:40" s="14" customFormat="1" x14ac:dyDescent="0.2">
      <c r="B661" s="154"/>
      <c r="D661" s="148" t="s">
        <v>148</v>
      </c>
      <c r="E661" s="155" t="s">
        <v>1</v>
      </c>
      <c r="F661" s="156" t="s">
        <v>345</v>
      </c>
      <c r="H661" s="157">
        <v>-44.13</v>
      </c>
      <c r="AI661" s="155" t="s">
        <v>148</v>
      </c>
      <c r="AJ661" s="155" t="s">
        <v>73</v>
      </c>
      <c r="AK661" s="14" t="s">
        <v>73</v>
      </c>
      <c r="AL661" s="14" t="s">
        <v>27</v>
      </c>
      <c r="AM661" s="14" t="s">
        <v>60</v>
      </c>
      <c r="AN661" s="155" t="s">
        <v>141</v>
      </c>
    </row>
    <row r="662" spans="2:40" s="14" customFormat="1" x14ac:dyDescent="0.2">
      <c r="B662" s="154"/>
      <c r="D662" s="148" t="s">
        <v>148</v>
      </c>
      <c r="E662" s="155" t="s">
        <v>1</v>
      </c>
      <c r="F662" s="156" t="s">
        <v>346</v>
      </c>
      <c r="H662" s="157">
        <v>-4.7699999999999996</v>
      </c>
      <c r="AI662" s="155" t="s">
        <v>148</v>
      </c>
      <c r="AJ662" s="155" t="s">
        <v>73</v>
      </c>
      <c r="AK662" s="14" t="s">
        <v>73</v>
      </c>
      <c r="AL662" s="14" t="s">
        <v>27</v>
      </c>
      <c r="AM662" s="14" t="s">
        <v>60</v>
      </c>
      <c r="AN662" s="155" t="s">
        <v>141</v>
      </c>
    </row>
    <row r="663" spans="2:40" s="16" customFormat="1" x14ac:dyDescent="0.2">
      <c r="B663" s="178"/>
      <c r="D663" s="148" t="s">
        <v>148</v>
      </c>
      <c r="E663" s="179" t="s">
        <v>1</v>
      </c>
      <c r="F663" s="180" t="s">
        <v>224</v>
      </c>
      <c r="H663" s="181">
        <v>344.10700000000003</v>
      </c>
      <c r="AI663" s="179" t="s">
        <v>148</v>
      </c>
      <c r="AJ663" s="179" t="s">
        <v>73</v>
      </c>
      <c r="AK663" s="16" t="s">
        <v>85</v>
      </c>
      <c r="AL663" s="16" t="s">
        <v>27</v>
      </c>
      <c r="AM663" s="16" t="s">
        <v>60</v>
      </c>
      <c r="AN663" s="179" t="s">
        <v>141</v>
      </c>
    </row>
    <row r="664" spans="2:40" s="14" customFormat="1" x14ac:dyDescent="0.2">
      <c r="B664" s="154"/>
      <c r="D664" s="148" t="s">
        <v>148</v>
      </c>
      <c r="E664" s="155" t="s">
        <v>1</v>
      </c>
      <c r="F664" s="156" t="s">
        <v>347</v>
      </c>
      <c r="H664" s="157">
        <v>201.61</v>
      </c>
      <c r="AI664" s="155" t="s">
        <v>148</v>
      </c>
      <c r="AJ664" s="155" t="s">
        <v>73</v>
      </c>
      <c r="AK664" s="14" t="s">
        <v>73</v>
      </c>
      <c r="AL664" s="14" t="s">
        <v>27</v>
      </c>
      <c r="AM664" s="14" t="s">
        <v>60</v>
      </c>
      <c r="AN664" s="155" t="s">
        <v>141</v>
      </c>
    </row>
    <row r="665" spans="2:40" s="14" customFormat="1" x14ac:dyDescent="0.2">
      <c r="B665" s="154"/>
      <c r="D665" s="148" t="s">
        <v>148</v>
      </c>
      <c r="E665" s="155" t="s">
        <v>1</v>
      </c>
      <c r="F665" s="156" t="s">
        <v>348</v>
      </c>
      <c r="H665" s="157">
        <v>-14.28</v>
      </c>
      <c r="AI665" s="155" t="s">
        <v>148</v>
      </c>
      <c r="AJ665" s="155" t="s">
        <v>73</v>
      </c>
      <c r="AK665" s="14" t="s">
        <v>73</v>
      </c>
      <c r="AL665" s="14" t="s">
        <v>27</v>
      </c>
      <c r="AM665" s="14" t="s">
        <v>60</v>
      </c>
      <c r="AN665" s="155" t="s">
        <v>141</v>
      </c>
    </row>
    <row r="666" spans="2:40" s="14" customFormat="1" x14ac:dyDescent="0.2">
      <c r="B666" s="154"/>
      <c r="D666" s="148" t="s">
        <v>148</v>
      </c>
      <c r="E666" s="155" t="s">
        <v>1</v>
      </c>
      <c r="F666" s="156" t="s">
        <v>349</v>
      </c>
      <c r="H666" s="157">
        <v>-7.2</v>
      </c>
      <c r="AI666" s="155" t="s">
        <v>148</v>
      </c>
      <c r="AJ666" s="155" t="s">
        <v>73</v>
      </c>
      <c r="AK666" s="14" t="s">
        <v>73</v>
      </c>
      <c r="AL666" s="14" t="s">
        <v>27</v>
      </c>
      <c r="AM666" s="14" t="s">
        <v>60</v>
      </c>
      <c r="AN666" s="155" t="s">
        <v>141</v>
      </c>
    </row>
    <row r="667" spans="2:40" s="16" customFormat="1" x14ac:dyDescent="0.2">
      <c r="B667" s="178"/>
      <c r="D667" s="148" t="s">
        <v>148</v>
      </c>
      <c r="E667" s="179" t="s">
        <v>1</v>
      </c>
      <c r="F667" s="180" t="s">
        <v>224</v>
      </c>
      <c r="H667" s="181">
        <v>180.13</v>
      </c>
      <c r="AI667" s="179" t="s">
        <v>148</v>
      </c>
      <c r="AJ667" s="179" t="s">
        <v>73</v>
      </c>
      <c r="AK667" s="16" t="s">
        <v>85</v>
      </c>
      <c r="AL667" s="16" t="s">
        <v>27</v>
      </c>
      <c r="AM667" s="16" t="s">
        <v>60</v>
      </c>
      <c r="AN667" s="179" t="s">
        <v>141</v>
      </c>
    </row>
    <row r="668" spans="2:40" s="14" customFormat="1" x14ac:dyDescent="0.2">
      <c r="B668" s="154"/>
      <c r="D668" s="148" t="s">
        <v>148</v>
      </c>
      <c r="E668" s="155" t="s">
        <v>1</v>
      </c>
      <c r="F668" s="156" t="s">
        <v>350</v>
      </c>
      <c r="H668" s="157">
        <v>188.05500000000001</v>
      </c>
      <c r="AI668" s="155" t="s">
        <v>148</v>
      </c>
      <c r="AJ668" s="155" t="s">
        <v>73</v>
      </c>
      <c r="AK668" s="14" t="s">
        <v>73</v>
      </c>
      <c r="AL668" s="14" t="s">
        <v>27</v>
      </c>
      <c r="AM668" s="14" t="s">
        <v>60</v>
      </c>
      <c r="AN668" s="155" t="s">
        <v>141</v>
      </c>
    </row>
    <row r="669" spans="2:40" s="14" customFormat="1" x14ac:dyDescent="0.2">
      <c r="B669" s="154"/>
      <c r="D669" s="148" t="s">
        <v>148</v>
      </c>
      <c r="E669" s="155" t="s">
        <v>1</v>
      </c>
      <c r="F669" s="156" t="s">
        <v>351</v>
      </c>
      <c r="H669" s="157">
        <v>-4.0199999999999996</v>
      </c>
      <c r="AI669" s="155" t="s">
        <v>148</v>
      </c>
      <c r="AJ669" s="155" t="s">
        <v>73</v>
      </c>
      <c r="AK669" s="14" t="s">
        <v>73</v>
      </c>
      <c r="AL669" s="14" t="s">
        <v>27</v>
      </c>
      <c r="AM669" s="14" t="s">
        <v>60</v>
      </c>
      <c r="AN669" s="155" t="s">
        <v>141</v>
      </c>
    </row>
    <row r="670" spans="2:40" s="16" customFormat="1" x14ac:dyDescent="0.2">
      <c r="B670" s="178"/>
      <c r="D670" s="148" t="s">
        <v>148</v>
      </c>
      <c r="E670" s="179" t="s">
        <v>1</v>
      </c>
      <c r="F670" s="180" t="s">
        <v>224</v>
      </c>
      <c r="H670" s="181">
        <v>184.035</v>
      </c>
      <c r="AI670" s="179" t="s">
        <v>148</v>
      </c>
      <c r="AJ670" s="179" t="s">
        <v>73</v>
      </c>
      <c r="AK670" s="16" t="s">
        <v>85</v>
      </c>
      <c r="AL670" s="16" t="s">
        <v>27</v>
      </c>
      <c r="AM670" s="16" t="s">
        <v>60</v>
      </c>
      <c r="AN670" s="179" t="s">
        <v>141</v>
      </c>
    </row>
    <row r="671" spans="2:40" s="14" customFormat="1" x14ac:dyDescent="0.2">
      <c r="B671" s="154"/>
      <c r="D671" s="148" t="s">
        <v>148</v>
      </c>
      <c r="E671" s="155" t="s">
        <v>1</v>
      </c>
      <c r="F671" s="156" t="s">
        <v>352</v>
      </c>
      <c r="H671" s="157">
        <v>277.67</v>
      </c>
      <c r="AI671" s="155" t="s">
        <v>148</v>
      </c>
      <c r="AJ671" s="155" t="s">
        <v>73</v>
      </c>
      <c r="AK671" s="14" t="s">
        <v>73</v>
      </c>
      <c r="AL671" s="14" t="s">
        <v>27</v>
      </c>
      <c r="AM671" s="14" t="s">
        <v>60</v>
      </c>
      <c r="AN671" s="155" t="s">
        <v>141</v>
      </c>
    </row>
    <row r="672" spans="2:40" s="14" customFormat="1" x14ac:dyDescent="0.2">
      <c r="B672" s="154"/>
      <c r="D672" s="148" t="s">
        <v>148</v>
      </c>
      <c r="E672" s="155" t="s">
        <v>1</v>
      </c>
      <c r="F672" s="156" t="s">
        <v>353</v>
      </c>
      <c r="H672" s="157">
        <v>-57.03</v>
      </c>
      <c r="AI672" s="155" t="s">
        <v>148</v>
      </c>
      <c r="AJ672" s="155" t="s">
        <v>73</v>
      </c>
      <c r="AK672" s="14" t="s">
        <v>73</v>
      </c>
      <c r="AL672" s="14" t="s">
        <v>27</v>
      </c>
      <c r="AM672" s="14" t="s">
        <v>60</v>
      </c>
      <c r="AN672" s="155" t="s">
        <v>141</v>
      </c>
    </row>
    <row r="673" spans="1:54" s="16" customFormat="1" x14ac:dyDescent="0.2">
      <c r="B673" s="178"/>
      <c r="D673" s="148" t="s">
        <v>148</v>
      </c>
      <c r="E673" s="179" t="s">
        <v>1</v>
      </c>
      <c r="F673" s="180" t="s">
        <v>224</v>
      </c>
      <c r="H673" s="181">
        <v>220.64</v>
      </c>
      <c r="AI673" s="179" t="s">
        <v>148</v>
      </c>
      <c r="AJ673" s="179" t="s">
        <v>73</v>
      </c>
      <c r="AK673" s="16" t="s">
        <v>85</v>
      </c>
      <c r="AL673" s="16" t="s">
        <v>27</v>
      </c>
      <c r="AM673" s="16" t="s">
        <v>60</v>
      </c>
      <c r="AN673" s="179" t="s">
        <v>141</v>
      </c>
    </row>
    <row r="674" spans="1:54" s="15" customFormat="1" x14ac:dyDescent="0.2">
      <c r="B674" s="161"/>
      <c r="D674" s="148" t="s">
        <v>148</v>
      </c>
      <c r="E674" s="162" t="s">
        <v>1</v>
      </c>
      <c r="F674" s="163" t="s">
        <v>158</v>
      </c>
      <c r="H674" s="164">
        <v>928.91200000000003</v>
      </c>
      <c r="AI674" s="162" t="s">
        <v>148</v>
      </c>
      <c r="AJ674" s="162" t="s">
        <v>73</v>
      </c>
      <c r="AK674" s="15" t="s">
        <v>146</v>
      </c>
      <c r="AL674" s="15" t="s">
        <v>27</v>
      </c>
      <c r="AM674" s="15" t="s">
        <v>67</v>
      </c>
      <c r="AN674" s="162" t="s">
        <v>141</v>
      </c>
    </row>
    <row r="675" spans="1:54" s="2" customFormat="1" ht="21.75" customHeight="1" x14ac:dyDescent="0.2">
      <c r="A675" s="31"/>
      <c r="B675" s="133"/>
      <c r="C675" s="134" t="s">
        <v>481</v>
      </c>
      <c r="D675" s="134" t="s">
        <v>143</v>
      </c>
      <c r="E675" s="135" t="s">
        <v>482</v>
      </c>
      <c r="F675" s="136" t="s">
        <v>483</v>
      </c>
      <c r="G675" s="137" t="s">
        <v>484</v>
      </c>
      <c r="H675" s="138">
        <v>144.13499999999999</v>
      </c>
      <c r="I675" s="139"/>
      <c r="J675" s="139"/>
      <c r="K675" s="140"/>
      <c r="L675" s="31"/>
      <c r="M675" s="31"/>
      <c r="N675" s="31"/>
      <c r="O675" s="31"/>
      <c r="P675" s="31"/>
      <c r="Q675" s="31"/>
      <c r="R675" s="31"/>
      <c r="S675" s="31"/>
      <c r="T675" s="31"/>
      <c r="AG675" s="145" t="s">
        <v>146</v>
      </c>
      <c r="AI675" s="145" t="s">
        <v>143</v>
      </c>
      <c r="AJ675" s="145" t="s">
        <v>73</v>
      </c>
      <c r="AN675" s="18" t="s">
        <v>141</v>
      </c>
      <c r="AT675" s="146" t="e">
        <f>IF(#REF!="základná",J675,0)</f>
        <v>#REF!</v>
      </c>
      <c r="AU675" s="146" t="e">
        <f>IF(#REF!="znížená",J675,0)</f>
        <v>#REF!</v>
      </c>
      <c r="AV675" s="146" t="e">
        <f>IF(#REF!="zákl. prenesená",J675,0)</f>
        <v>#REF!</v>
      </c>
      <c r="AW675" s="146" t="e">
        <f>IF(#REF!="zníž. prenesená",J675,0)</f>
        <v>#REF!</v>
      </c>
      <c r="AX675" s="146" t="e">
        <f>IF(#REF!="nulová",J675,0)</f>
        <v>#REF!</v>
      </c>
      <c r="AY675" s="18" t="s">
        <v>73</v>
      </c>
      <c r="AZ675" s="146">
        <f>ROUND(I675*H675,2)</f>
        <v>0</v>
      </c>
      <c r="BA675" s="18" t="s">
        <v>146</v>
      </c>
      <c r="BB675" s="145" t="s">
        <v>485</v>
      </c>
    </row>
    <row r="676" spans="1:54" s="2" customFormat="1" ht="21.75" customHeight="1" x14ac:dyDescent="0.2">
      <c r="A676" s="31"/>
      <c r="B676" s="133"/>
      <c r="C676" s="134" t="s">
        <v>486</v>
      </c>
      <c r="D676" s="134" t="s">
        <v>143</v>
      </c>
      <c r="E676" s="135" t="s">
        <v>487</v>
      </c>
      <c r="F676" s="136" t="s">
        <v>488</v>
      </c>
      <c r="G676" s="137" t="s">
        <v>484</v>
      </c>
      <c r="H676" s="138">
        <v>432.40499999999997</v>
      </c>
      <c r="I676" s="139"/>
      <c r="J676" s="139"/>
      <c r="K676" s="140"/>
      <c r="L676" s="31"/>
      <c r="M676" s="31"/>
      <c r="N676" s="31"/>
      <c r="O676" s="31"/>
      <c r="P676" s="31"/>
      <c r="Q676" s="31"/>
      <c r="R676" s="31"/>
      <c r="S676" s="31"/>
      <c r="T676" s="31"/>
      <c r="AG676" s="145" t="s">
        <v>146</v>
      </c>
      <c r="AI676" s="145" t="s">
        <v>143</v>
      </c>
      <c r="AJ676" s="145" t="s">
        <v>73</v>
      </c>
      <c r="AN676" s="18" t="s">
        <v>141</v>
      </c>
      <c r="AT676" s="146" t="e">
        <f>IF(#REF!="základná",J676,0)</f>
        <v>#REF!</v>
      </c>
      <c r="AU676" s="146" t="e">
        <f>IF(#REF!="znížená",J676,0)</f>
        <v>#REF!</v>
      </c>
      <c r="AV676" s="146" t="e">
        <f>IF(#REF!="zákl. prenesená",J676,0)</f>
        <v>#REF!</v>
      </c>
      <c r="AW676" s="146" t="e">
        <f>IF(#REF!="zníž. prenesená",J676,0)</f>
        <v>#REF!</v>
      </c>
      <c r="AX676" s="146" t="e">
        <f>IF(#REF!="nulová",J676,0)</f>
        <v>#REF!</v>
      </c>
      <c r="AY676" s="18" t="s">
        <v>73</v>
      </c>
      <c r="AZ676" s="146">
        <f>ROUND(I676*H676,2)</f>
        <v>0</v>
      </c>
      <c r="BA676" s="18" t="s">
        <v>146</v>
      </c>
      <c r="BB676" s="145" t="s">
        <v>489</v>
      </c>
    </row>
    <row r="677" spans="1:54" s="14" customFormat="1" x14ac:dyDescent="0.2">
      <c r="B677" s="154"/>
      <c r="D677" s="148" t="s">
        <v>148</v>
      </c>
      <c r="F677" s="156" t="s">
        <v>490</v>
      </c>
      <c r="H677" s="157">
        <v>432.40499999999997</v>
      </c>
      <c r="AI677" s="155" t="s">
        <v>148</v>
      </c>
      <c r="AJ677" s="155" t="s">
        <v>73</v>
      </c>
      <c r="AK677" s="14" t="s">
        <v>73</v>
      </c>
      <c r="AL677" s="14" t="s">
        <v>2</v>
      </c>
      <c r="AM677" s="14" t="s">
        <v>67</v>
      </c>
      <c r="AN677" s="155" t="s">
        <v>141</v>
      </c>
    </row>
    <row r="678" spans="1:54" s="2" customFormat="1" ht="16.5" customHeight="1" x14ac:dyDescent="0.2">
      <c r="A678" s="31"/>
      <c r="B678" s="133"/>
      <c r="C678" s="134" t="s">
        <v>491</v>
      </c>
      <c r="D678" s="134" t="s">
        <v>143</v>
      </c>
      <c r="E678" s="135" t="s">
        <v>492</v>
      </c>
      <c r="F678" s="136" t="s">
        <v>493</v>
      </c>
      <c r="G678" s="137" t="s">
        <v>484</v>
      </c>
      <c r="H678" s="138">
        <v>144.13499999999999</v>
      </c>
      <c r="I678" s="139"/>
      <c r="J678" s="139"/>
      <c r="K678" s="140"/>
      <c r="L678" s="31"/>
      <c r="M678" s="31"/>
      <c r="N678" s="31"/>
      <c r="O678" s="31"/>
      <c r="P678" s="31"/>
      <c r="Q678" s="31"/>
      <c r="R678" s="31"/>
      <c r="S678" s="31"/>
      <c r="T678" s="31"/>
      <c r="AG678" s="145" t="s">
        <v>146</v>
      </c>
      <c r="AI678" s="145" t="s">
        <v>143</v>
      </c>
      <c r="AJ678" s="145" t="s">
        <v>73</v>
      </c>
      <c r="AN678" s="18" t="s">
        <v>141</v>
      </c>
      <c r="AT678" s="146" t="e">
        <f>IF(#REF!="základná",J678,0)</f>
        <v>#REF!</v>
      </c>
      <c r="AU678" s="146" t="e">
        <f>IF(#REF!="znížená",J678,0)</f>
        <v>#REF!</v>
      </c>
      <c r="AV678" s="146" t="e">
        <f>IF(#REF!="zákl. prenesená",J678,0)</f>
        <v>#REF!</v>
      </c>
      <c r="AW678" s="146" t="e">
        <f>IF(#REF!="zníž. prenesená",J678,0)</f>
        <v>#REF!</v>
      </c>
      <c r="AX678" s="146" t="e">
        <f>IF(#REF!="nulová",J678,0)</f>
        <v>#REF!</v>
      </c>
      <c r="AY678" s="18" t="s">
        <v>73</v>
      </c>
      <c r="AZ678" s="146">
        <f>ROUND(I678*H678,2)</f>
        <v>0</v>
      </c>
      <c r="BA678" s="18" t="s">
        <v>146</v>
      </c>
      <c r="BB678" s="145" t="s">
        <v>494</v>
      </c>
    </row>
    <row r="679" spans="1:54" s="2" customFormat="1" ht="21.75" customHeight="1" x14ac:dyDescent="0.2">
      <c r="A679" s="31"/>
      <c r="B679" s="133"/>
      <c r="C679" s="134" t="s">
        <v>495</v>
      </c>
      <c r="D679" s="134" t="s">
        <v>143</v>
      </c>
      <c r="E679" s="135" t="s">
        <v>496</v>
      </c>
      <c r="F679" s="136" t="s">
        <v>497</v>
      </c>
      <c r="G679" s="137" t="s">
        <v>484</v>
      </c>
      <c r="H679" s="138">
        <v>2162.0250000000001</v>
      </c>
      <c r="I679" s="139"/>
      <c r="J679" s="139"/>
      <c r="K679" s="140"/>
      <c r="L679" s="31"/>
      <c r="M679" s="31"/>
      <c r="N679" s="31"/>
      <c r="O679" s="31"/>
      <c r="P679" s="31"/>
      <c r="Q679" s="31"/>
      <c r="R679" s="31"/>
      <c r="S679" s="31"/>
      <c r="T679" s="31"/>
      <c r="AG679" s="145" t="s">
        <v>146</v>
      </c>
      <c r="AI679" s="145" t="s">
        <v>143</v>
      </c>
      <c r="AJ679" s="145" t="s">
        <v>73</v>
      </c>
      <c r="AN679" s="18" t="s">
        <v>141</v>
      </c>
      <c r="AT679" s="146" t="e">
        <f>IF(#REF!="základná",J679,0)</f>
        <v>#REF!</v>
      </c>
      <c r="AU679" s="146" t="e">
        <f>IF(#REF!="znížená",J679,0)</f>
        <v>#REF!</v>
      </c>
      <c r="AV679" s="146" t="e">
        <f>IF(#REF!="zákl. prenesená",J679,0)</f>
        <v>#REF!</v>
      </c>
      <c r="AW679" s="146" t="e">
        <f>IF(#REF!="zníž. prenesená",J679,0)</f>
        <v>#REF!</v>
      </c>
      <c r="AX679" s="146" t="e">
        <f>IF(#REF!="nulová",J679,0)</f>
        <v>#REF!</v>
      </c>
      <c r="AY679" s="18" t="s">
        <v>73</v>
      </c>
      <c r="AZ679" s="146">
        <f>ROUND(I679*H679,2)</f>
        <v>0</v>
      </c>
      <c r="BA679" s="18" t="s">
        <v>146</v>
      </c>
      <c r="BB679" s="145" t="s">
        <v>498</v>
      </c>
    </row>
    <row r="680" spans="1:54" s="14" customFormat="1" x14ac:dyDescent="0.2">
      <c r="B680" s="154"/>
      <c r="D680" s="148" t="s">
        <v>148</v>
      </c>
      <c r="F680" s="156" t="s">
        <v>499</v>
      </c>
      <c r="H680" s="157">
        <v>2162.0250000000001</v>
      </c>
      <c r="AI680" s="155" t="s">
        <v>148</v>
      </c>
      <c r="AJ680" s="155" t="s">
        <v>73</v>
      </c>
      <c r="AK680" s="14" t="s">
        <v>73</v>
      </c>
      <c r="AL680" s="14" t="s">
        <v>2</v>
      </c>
      <c r="AM680" s="14" t="s">
        <v>67</v>
      </c>
      <c r="AN680" s="155" t="s">
        <v>141</v>
      </c>
    </row>
    <row r="681" spans="1:54" s="2" customFormat="1" ht="21.75" customHeight="1" x14ac:dyDescent="0.2">
      <c r="A681" s="31"/>
      <c r="B681" s="133"/>
      <c r="C681" s="134" t="s">
        <v>500</v>
      </c>
      <c r="D681" s="134" t="s">
        <v>143</v>
      </c>
      <c r="E681" s="135" t="s">
        <v>501</v>
      </c>
      <c r="F681" s="136" t="s">
        <v>502</v>
      </c>
      <c r="G681" s="137" t="s">
        <v>484</v>
      </c>
      <c r="H681" s="138">
        <v>144.13499999999999</v>
      </c>
      <c r="I681" s="139"/>
      <c r="J681" s="139"/>
      <c r="K681" s="140"/>
      <c r="L681" s="31"/>
      <c r="M681" s="31"/>
      <c r="N681" s="31"/>
      <c r="O681" s="31"/>
      <c r="P681" s="31"/>
      <c r="Q681" s="31"/>
      <c r="R681" s="31"/>
      <c r="S681" s="31"/>
      <c r="T681" s="31"/>
      <c r="AG681" s="145" t="s">
        <v>146</v>
      </c>
      <c r="AI681" s="145" t="s">
        <v>143</v>
      </c>
      <c r="AJ681" s="145" t="s">
        <v>73</v>
      </c>
      <c r="AN681" s="18" t="s">
        <v>141</v>
      </c>
      <c r="AT681" s="146" t="e">
        <f>IF(#REF!="základná",J681,0)</f>
        <v>#REF!</v>
      </c>
      <c r="AU681" s="146" t="e">
        <f>IF(#REF!="znížená",J681,0)</f>
        <v>#REF!</v>
      </c>
      <c r="AV681" s="146" t="e">
        <f>IF(#REF!="zákl. prenesená",J681,0)</f>
        <v>#REF!</v>
      </c>
      <c r="AW681" s="146" t="e">
        <f>IF(#REF!="zníž. prenesená",J681,0)</f>
        <v>#REF!</v>
      </c>
      <c r="AX681" s="146" t="e">
        <f>IF(#REF!="nulová",J681,0)</f>
        <v>#REF!</v>
      </c>
      <c r="AY681" s="18" t="s">
        <v>73</v>
      </c>
      <c r="AZ681" s="146">
        <f>ROUND(I681*H681,2)</f>
        <v>0</v>
      </c>
      <c r="BA681" s="18" t="s">
        <v>146</v>
      </c>
      <c r="BB681" s="145" t="s">
        <v>503</v>
      </c>
    </row>
    <row r="682" spans="1:54" s="2" customFormat="1" ht="21.75" customHeight="1" x14ac:dyDescent="0.2">
      <c r="A682" s="31"/>
      <c r="B682" s="133"/>
      <c r="C682" s="134" t="s">
        <v>504</v>
      </c>
      <c r="D682" s="134" t="s">
        <v>143</v>
      </c>
      <c r="E682" s="135" t="s">
        <v>505</v>
      </c>
      <c r="F682" s="136" t="s">
        <v>506</v>
      </c>
      <c r="G682" s="137" t="s">
        <v>484</v>
      </c>
      <c r="H682" s="138">
        <v>144.13499999999999</v>
      </c>
      <c r="I682" s="139"/>
      <c r="J682" s="139"/>
      <c r="K682" s="140"/>
      <c r="L682" s="31"/>
      <c r="M682" s="31"/>
      <c r="N682" s="31"/>
      <c r="O682" s="31"/>
      <c r="P682" s="31"/>
      <c r="Q682" s="31"/>
      <c r="R682" s="31"/>
      <c r="S682" s="31"/>
      <c r="T682" s="31"/>
      <c r="AG682" s="145" t="s">
        <v>146</v>
      </c>
      <c r="AI682" s="145" t="s">
        <v>143</v>
      </c>
      <c r="AJ682" s="145" t="s">
        <v>73</v>
      </c>
      <c r="AN682" s="18" t="s">
        <v>141</v>
      </c>
      <c r="AT682" s="146" t="e">
        <f>IF(#REF!="základná",J682,0)</f>
        <v>#REF!</v>
      </c>
      <c r="AU682" s="146" t="e">
        <f>IF(#REF!="znížená",J682,0)</f>
        <v>#REF!</v>
      </c>
      <c r="AV682" s="146" t="e">
        <f>IF(#REF!="zákl. prenesená",J682,0)</f>
        <v>#REF!</v>
      </c>
      <c r="AW682" s="146" t="e">
        <f>IF(#REF!="zníž. prenesená",J682,0)</f>
        <v>#REF!</v>
      </c>
      <c r="AX682" s="146" t="e">
        <f>IF(#REF!="nulová",J682,0)</f>
        <v>#REF!</v>
      </c>
      <c r="AY682" s="18" t="s">
        <v>73</v>
      </c>
      <c r="AZ682" s="146">
        <f>ROUND(I682*H682,2)</f>
        <v>0</v>
      </c>
      <c r="BA682" s="18" t="s">
        <v>146</v>
      </c>
      <c r="BB682" s="145" t="s">
        <v>507</v>
      </c>
    </row>
    <row r="683" spans="1:54" s="12" customFormat="1" ht="22.9" customHeight="1" x14ac:dyDescent="0.2">
      <c r="B683" s="121"/>
      <c r="D683" s="122" t="s">
        <v>59</v>
      </c>
      <c r="E683" s="131" t="s">
        <v>508</v>
      </c>
      <c r="F683" s="131" t="s">
        <v>509</v>
      </c>
      <c r="J683" s="132"/>
      <c r="AG683" s="122" t="s">
        <v>67</v>
      </c>
      <c r="AI683" s="129" t="s">
        <v>59</v>
      </c>
      <c r="AJ683" s="129" t="s">
        <v>67</v>
      </c>
      <c r="AN683" s="122" t="s">
        <v>141</v>
      </c>
      <c r="AZ683" s="130">
        <f>AZ684</f>
        <v>0</v>
      </c>
    </row>
    <row r="684" spans="1:54" s="2" customFormat="1" ht="21.75" customHeight="1" x14ac:dyDescent="0.2">
      <c r="A684" s="31"/>
      <c r="B684" s="133"/>
      <c r="C684" s="134" t="s">
        <v>510</v>
      </c>
      <c r="D684" s="134" t="s">
        <v>143</v>
      </c>
      <c r="E684" s="135" t="s">
        <v>511</v>
      </c>
      <c r="F684" s="136" t="s">
        <v>512</v>
      </c>
      <c r="G684" s="137" t="s">
        <v>484</v>
      </c>
      <c r="H684" s="138">
        <v>297.94600000000003</v>
      </c>
      <c r="I684" s="139"/>
      <c r="J684" s="139"/>
      <c r="K684" s="140"/>
      <c r="L684" s="31"/>
      <c r="M684" s="31"/>
      <c r="N684" s="31"/>
      <c r="O684" s="31"/>
      <c r="P684" s="31"/>
      <c r="Q684" s="31"/>
      <c r="R684" s="31"/>
      <c r="S684" s="31"/>
      <c r="T684" s="31"/>
      <c r="AG684" s="145" t="s">
        <v>146</v>
      </c>
      <c r="AI684" s="145" t="s">
        <v>143</v>
      </c>
      <c r="AJ684" s="145" t="s">
        <v>73</v>
      </c>
      <c r="AN684" s="18" t="s">
        <v>141</v>
      </c>
      <c r="AT684" s="146" t="e">
        <f>IF(#REF!="základná",J684,0)</f>
        <v>#REF!</v>
      </c>
      <c r="AU684" s="146" t="e">
        <f>IF(#REF!="znížená",J684,0)</f>
        <v>#REF!</v>
      </c>
      <c r="AV684" s="146" t="e">
        <f>IF(#REF!="zákl. prenesená",J684,0)</f>
        <v>#REF!</v>
      </c>
      <c r="AW684" s="146" t="e">
        <f>IF(#REF!="zníž. prenesená",J684,0)</f>
        <v>#REF!</v>
      </c>
      <c r="AX684" s="146" t="e">
        <f>IF(#REF!="nulová",J684,0)</f>
        <v>#REF!</v>
      </c>
      <c r="AY684" s="18" t="s">
        <v>73</v>
      </c>
      <c r="AZ684" s="146">
        <f>ROUND(I684*H684,2)</f>
        <v>0</v>
      </c>
      <c r="BA684" s="18" t="s">
        <v>146</v>
      </c>
      <c r="BB684" s="145" t="s">
        <v>513</v>
      </c>
    </row>
    <row r="685" spans="1:54" s="12" customFormat="1" ht="25.9" customHeight="1" x14ac:dyDescent="0.2">
      <c r="B685" s="121"/>
      <c r="D685" s="122" t="s">
        <v>59</v>
      </c>
      <c r="E685" s="123" t="s">
        <v>514</v>
      </c>
      <c r="F685" s="123" t="s">
        <v>515</v>
      </c>
      <c r="J685" s="124"/>
      <c r="AG685" s="122" t="s">
        <v>73</v>
      </c>
      <c r="AI685" s="129" t="s">
        <v>59</v>
      </c>
      <c r="AJ685" s="129" t="s">
        <v>60</v>
      </c>
      <c r="AN685" s="122" t="s">
        <v>141</v>
      </c>
      <c r="AZ685" s="130">
        <f>AZ686+AZ710+AZ732+AZ752</f>
        <v>0</v>
      </c>
    </row>
    <row r="686" spans="1:54" s="12" customFormat="1" ht="22.9" customHeight="1" x14ac:dyDescent="0.2">
      <c r="B686" s="121"/>
      <c r="D686" s="122" t="s">
        <v>59</v>
      </c>
      <c r="E686" s="131" t="s">
        <v>516</v>
      </c>
      <c r="F686" s="131" t="s">
        <v>517</v>
      </c>
      <c r="J686" s="132"/>
      <c r="AG686" s="122" t="s">
        <v>73</v>
      </c>
      <c r="AI686" s="129" t="s">
        <v>59</v>
      </c>
      <c r="AJ686" s="129" t="s">
        <v>67</v>
      </c>
      <c r="AN686" s="122" t="s">
        <v>141</v>
      </c>
      <c r="AZ686" s="130">
        <f>SUM(AZ687:AZ709)</f>
        <v>0</v>
      </c>
    </row>
    <row r="687" spans="1:54" s="2" customFormat="1" ht="21.75" customHeight="1" x14ac:dyDescent="0.2">
      <c r="A687" s="31"/>
      <c r="B687" s="133"/>
      <c r="C687" s="134" t="s">
        <v>518</v>
      </c>
      <c r="D687" s="134" t="s">
        <v>143</v>
      </c>
      <c r="E687" s="135" t="s">
        <v>519</v>
      </c>
      <c r="F687" s="136" t="s">
        <v>520</v>
      </c>
      <c r="G687" s="137" t="s">
        <v>145</v>
      </c>
      <c r="H687" s="138">
        <v>178.38499999999999</v>
      </c>
      <c r="I687" s="139"/>
      <c r="J687" s="139"/>
      <c r="K687" s="140"/>
      <c r="L687" s="31"/>
      <c r="M687" s="31"/>
      <c r="N687" s="31"/>
      <c r="O687" s="31"/>
      <c r="P687" s="31"/>
      <c r="Q687" s="31"/>
      <c r="R687" s="31"/>
      <c r="S687" s="31"/>
      <c r="T687" s="31"/>
      <c r="AG687" s="145" t="s">
        <v>332</v>
      </c>
      <c r="AI687" s="145" t="s">
        <v>143</v>
      </c>
      <c r="AJ687" s="145" t="s">
        <v>73</v>
      </c>
      <c r="AN687" s="18" t="s">
        <v>141</v>
      </c>
      <c r="AT687" s="146" t="e">
        <f>IF(#REF!="základná",J687,0)</f>
        <v>#REF!</v>
      </c>
      <c r="AU687" s="146" t="e">
        <f>IF(#REF!="znížená",J687,0)</f>
        <v>#REF!</v>
      </c>
      <c r="AV687" s="146" t="e">
        <f>IF(#REF!="zákl. prenesená",J687,0)</f>
        <v>#REF!</v>
      </c>
      <c r="AW687" s="146" t="e">
        <f>IF(#REF!="zníž. prenesená",J687,0)</f>
        <v>#REF!</v>
      </c>
      <c r="AX687" s="146" t="e">
        <f>IF(#REF!="nulová",J687,0)</f>
        <v>#REF!</v>
      </c>
      <c r="AY687" s="18" t="s">
        <v>73</v>
      </c>
      <c r="AZ687" s="146">
        <f>ROUND(I687*H687,2)</f>
        <v>0</v>
      </c>
      <c r="BA687" s="18" t="s">
        <v>332</v>
      </c>
      <c r="BB687" s="145" t="s">
        <v>521</v>
      </c>
    </row>
    <row r="688" spans="1:54" s="13" customFormat="1" x14ac:dyDescent="0.2">
      <c r="B688" s="147"/>
      <c r="D688" s="148" t="s">
        <v>148</v>
      </c>
      <c r="E688" s="149" t="s">
        <v>1</v>
      </c>
      <c r="F688" s="150" t="s">
        <v>522</v>
      </c>
      <c r="H688" s="149" t="s">
        <v>1</v>
      </c>
      <c r="AI688" s="149" t="s">
        <v>148</v>
      </c>
      <c r="AJ688" s="149" t="s">
        <v>73</v>
      </c>
      <c r="AK688" s="13" t="s">
        <v>67</v>
      </c>
      <c r="AL688" s="13" t="s">
        <v>27</v>
      </c>
      <c r="AM688" s="13" t="s">
        <v>60</v>
      </c>
      <c r="AN688" s="149" t="s">
        <v>141</v>
      </c>
    </row>
    <row r="689" spans="1:54" s="14" customFormat="1" x14ac:dyDescent="0.2">
      <c r="B689" s="154"/>
      <c r="D689" s="148" t="s">
        <v>148</v>
      </c>
      <c r="E689" s="155" t="s">
        <v>1</v>
      </c>
      <c r="F689" s="156" t="s">
        <v>523</v>
      </c>
      <c r="H689" s="157">
        <v>140.488</v>
      </c>
      <c r="AI689" s="155" t="s">
        <v>148</v>
      </c>
      <c r="AJ689" s="155" t="s">
        <v>73</v>
      </c>
      <c r="AK689" s="14" t="s">
        <v>73</v>
      </c>
      <c r="AL689" s="14" t="s">
        <v>27</v>
      </c>
      <c r="AM689" s="14" t="s">
        <v>60</v>
      </c>
      <c r="AN689" s="155" t="s">
        <v>141</v>
      </c>
    </row>
    <row r="690" spans="1:54" s="14" customFormat="1" x14ac:dyDescent="0.2">
      <c r="B690" s="154"/>
      <c r="D690" s="148" t="s">
        <v>148</v>
      </c>
      <c r="E690" s="155" t="s">
        <v>1</v>
      </c>
      <c r="F690" s="156" t="s">
        <v>524</v>
      </c>
      <c r="H690" s="157">
        <v>37.896999999999998</v>
      </c>
      <c r="AI690" s="155" t="s">
        <v>148</v>
      </c>
      <c r="AJ690" s="155" t="s">
        <v>73</v>
      </c>
      <c r="AK690" s="14" t="s">
        <v>73</v>
      </c>
      <c r="AL690" s="14" t="s">
        <v>27</v>
      </c>
      <c r="AM690" s="14" t="s">
        <v>60</v>
      </c>
      <c r="AN690" s="155" t="s">
        <v>141</v>
      </c>
    </row>
    <row r="691" spans="1:54" s="15" customFormat="1" x14ac:dyDescent="0.2">
      <c r="B691" s="161"/>
      <c r="D691" s="148" t="s">
        <v>148</v>
      </c>
      <c r="E691" s="162" t="s">
        <v>1</v>
      </c>
      <c r="F691" s="163" t="s">
        <v>158</v>
      </c>
      <c r="H691" s="164">
        <v>178.38499999999999</v>
      </c>
      <c r="AI691" s="162" t="s">
        <v>148</v>
      </c>
      <c r="AJ691" s="162" t="s">
        <v>73</v>
      </c>
      <c r="AK691" s="15" t="s">
        <v>146</v>
      </c>
      <c r="AL691" s="15" t="s">
        <v>27</v>
      </c>
      <c r="AM691" s="15" t="s">
        <v>67</v>
      </c>
      <c r="AN691" s="162" t="s">
        <v>141</v>
      </c>
    </row>
    <row r="692" spans="1:54" s="2" customFormat="1" ht="33" customHeight="1" x14ac:dyDescent="0.2">
      <c r="A692" s="31"/>
      <c r="B692" s="133"/>
      <c r="C692" s="168" t="s">
        <v>525</v>
      </c>
      <c r="D692" s="168" t="s">
        <v>159</v>
      </c>
      <c r="E692" s="169" t="s">
        <v>526</v>
      </c>
      <c r="F692" s="170" t="s">
        <v>3305</v>
      </c>
      <c r="G692" s="171" t="s">
        <v>145</v>
      </c>
      <c r="H692" s="172">
        <v>181.953</v>
      </c>
      <c r="I692" s="173"/>
      <c r="J692" s="173"/>
      <c r="K692" s="174"/>
      <c r="L692" s="31"/>
      <c r="M692" s="31"/>
      <c r="N692" s="31"/>
      <c r="O692" s="31"/>
      <c r="P692" s="31"/>
      <c r="Q692" s="31"/>
      <c r="R692" s="31"/>
      <c r="S692" s="31"/>
      <c r="T692" s="31"/>
      <c r="AG692" s="145" t="s">
        <v>504</v>
      </c>
      <c r="AI692" s="145" t="s">
        <v>159</v>
      </c>
      <c r="AJ692" s="145" t="s">
        <v>73</v>
      </c>
      <c r="AN692" s="18" t="s">
        <v>141</v>
      </c>
      <c r="AT692" s="146" t="e">
        <f>IF(#REF!="základná",J692,0)</f>
        <v>#REF!</v>
      </c>
      <c r="AU692" s="146" t="e">
        <f>IF(#REF!="znížená",J692,0)</f>
        <v>#REF!</v>
      </c>
      <c r="AV692" s="146" t="e">
        <f>IF(#REF!="zákl. prenesená",J692,0)</f>
        <v>#REF!</v>
      </c>
      <c r="AW692" s="146" t="e">
        <f>IF(#REF!="zníž. prenesená",J692,0)</f>
        <v>#REF!</v>
      </c>
      <c r="AX692" s="146" t="e">
        <f>IF(#REF!="nulová",J692,0)</f>
        <v>#REF!</v>
      </c>
      <c r="AY692" s="18" t="s">
        <v>73</v>
      </c>
      <c r="AZ692" s="146">
        <f>ROUND(I692*H692,2)</f>
        <v>0</v>
      </c>
      <c r="BA692" s="18" t="s">
        <v>332</v>
      </c>
      <c r="BB692" s="145" t="s">
        <v>527</v>
      </c>
    </row>
    <row r="693" spans="1:54" s="13" customFormat="1" x14ac:dyDescent="0.2">
      <c r="B693" s="147"/>
      <c r="D693" s="148" t="s">
        <v>148</v>
      </c>
      <c r="E693" s="149" t="s">
        <v>1</v>
      </c>
      <c r="F693" s="150" t="s">
        <v>522</v>
      </c>
      <c r="H693" s="149" t="s">
        <v>1</v>
      </c>
      <c r="AI693" s="149" t="s">
        <v>148</v>
      </c>
      <c r="AJ693" s="149" t="s">
        <v>73</v>
      </c>
      <c r="AK693" s="13" t="s">
        <v>67</v>
      </c>
      <c r="AL693" s="13" t="s">
        <v>27</v>
      </c>
      <c r="AM693" s="13" t="s">
        <v>60</v>
      </c>
      <c r="AN693" s="149" t="s">
        <v>141</v>
      </c>
    </row>
    <row r="694" spans="1:54" s="14" customFormat="1" x14ac:dyDescent="0.2">
      <c r="B694" s="154"/>
      <c r="D694" s="148" t="s">
        <v>148</v>
      </c>
      <c r="E694" s="155" t="s">
        <v>1</v>
      </c>
      <c r="F694" s="156" t="s">
        <v>523</v>
      </c>
      <c r="H694" s="157">
        <v>140.488</v>
      </c>
      <c r="AI694" s="155" t="s">
        <v>148</v>
      </c>
      <c r="AJ694" s="155" t="s">
        <v>73</v>
      </c>
      <c r="AK694" s="14" t="s">
        <v>73</v>
      </c>
      <c r="AL694" s="14" t="s">
        <v>27</v>
      </c>
      <c r="AM694" s="14" t="s">
        <v>60</v>
      </c>
      <c r="AN694" s="155" t="s">
        <v>141</v>
      </c>
    </row>
    <row r="695" spans="1:54" s="14" customFormat="1" x14ac:dyDescent="0.2">
      <c r="B695" s="154"/>
      <c r="D695" s="148" t="s">
        <v>148</v>
      </c>
      <c r="E695" s="155" t="s">
        <v>1</v>
      </c>
      <c r="F695" s="156" t="s">
        <v>524</v>
      </c>
      <c r="H695" s="157">
        <v>37.896999999999998</v>
      </c>
      <c r="AI695" s="155" t="s">
        <v>148</v>
      </c>
      <c r="AJ695" s="155" t="s">
        <v>73</v>
      </c>
      <c r="AK695" s="14" t="s">
        <v>73</v>
      </c>
      <c r="AL695" s="14" t="s">
        <v>27</v>
      </c>
      <c r="AM695" s="14" t="s">
        <v>60</v>
      </c>
      <c r="AN695" s="155" t="s">
        <v>141</v>
      </c>
    </row>
    <row r="696" spans="1:54" s="15" customFormat="1" x14ac:dyDescent="0.2">
      <c r="B696" s="161"/>
      <c r="D696" s="148" t="s">
        <v>148</v>
      </c>
      <c r="E696" s="162" t="s">
        <v>1</v>
      </c>
      <c r="F696" s="163" t="s">
        <v>158</v>
      </c>
      <c r="H696" s="164">
        <v>178.38499999999999</v>
      </c>
      <c r="AI696" s="162" t="s">
        <v>148</v>
      </c>
      <c r="AJ696" s="162" t="s">
        <v>73</v>
      </c>
      <c r="AK696" s="15" t="s">
        <v>146</v>
      </c>
      <c r="AL696" s="15" t="s">
        <v>27</v>
      </c>
      <c r="AM696" s="15" t="s">
        <v>67</v>
      </c>
      <c r="AN696" s="162" t="s">
        <v>141</v>
      </c>
    </row>
    <row r="697" spans="1:54" s="14" customFormat="1" x14ac:dyDescent="0.2">
      <c r="B697" s="154"/>
      <c r="D697" s="148" t="s">
        <v>148</v>
      </c>
      <c r="F697" s="156" t="s">
        <v>528</v>
      </c>
      <c r="H697" s="157">
        <v>181.953</v>
      </c>
      <c r="AI697" s="155" t="s">
        <v>148</v>
      </c>
      <c r="AJ697" s="155" t="s">
        <v>73</v>
      </c>
      <c r="AK697" s="14" t="s">
        <v>73</v>
      </c>
      <c r="AL697" s="14" t="s">
        <v>2</v>
      </c>
      <c r="AM697" s="14" t="s">
        <v>67</v>
      </c>
      <c r="AN697" s="155" t="s">
        <v>141</v>
      </c>
    </row>
    <row r="698" spans="1:54" s="2" customFormat="1" ht="16.5" customHeight="1" x14ac:dyDescent="0.2">
      <c r="A698" s="31"/>
      <c r="B698" s="133"/>
      <c r="C698" s="134" t="s">
        <v>529</v>
      </c>
      <c r="D698" s="134" t="s">
        <v>143</v>
      </c>
      <c r="E698" s="135" t="s">
        <v>530</v>
      </c>
      <c r="F698" s="136" t="s">
        <v>531</v>
      </c>
      <c r="G698" s="137" t="s">
        <v>145</v>
      </c>
      <c r="H698" s="138">
        <v>178.38499999999999</v>
      </c>
      <c r="I698" s="139"/>
      <c r="J698" s="139"/>
      <c r="K698" s="140"/>
      <c r="L698" s="31"/>
      <c r="M698" s="31"/>
      <c r="N698" s="31"/>
      <c r="O698" s="31"/>
      <c r="P698" s="31"/>
      <c r="Q698" s="31"/>
      <c r="R698" s="31"/>
      <c r="S698" s="31"/>
      <c r="T698" s="31"/>
      <c r="AG698" s="145" t="s">
        <v>332</v>
      </c>
      <c r="AI698" s="145" t="s">
        <v>143</v>
      </c>
      <c r="AJ698" s="145" t="s">
        <v>73</v>
      </c>
      <c r="AN698" s="18" t="s">
        <v>141</v>
      </c>
      <c r="AT698" s="146" t="e">
        <f>IF(#REF!="základná",J698,0)</f>
        <v>#REF!</v>
      </c>
      <c r="AU698" s="146" t="e">
        <f>IF(#REF!="znížená",J698,0)</f>
        <v>#REF!</v>
      </c>
      <c r="AV698" s="146" t="e">
        <f>IF(#REF!="zákl. prenesená",J698,0)</f>
        <v>#REF!</v>
      </c>
      <c r="AW698" s="146" t="e">
        <f>IF(#REF!="zníž. prenesená",J698,0)</f>
        <v>#REF!</v>
      </c>
      <c r="AX698" s="146" t="e">
        <f>IF(#REF!="nulová",J698,0)</f>
        <v>#REF!</v>
      </c>
      <c r="AY698" s="18" t="s">
        <v>73</v>
      </c>
      <c r="AZ698" s="146">
        <f>ROUND(I698*H698,2)</f>
        <v>0</v>
      </c>
      <c r="BA698" s="18" t="s">
        <v>332</v>
      </c>
      <c r="BB698" s="145" t="s">
        <v>532</v>
      </c>
    </row>
    <row r="699" spans="1:54" s="13" customFormat="1" x14ac:dyDescent="0.2">
      <c r="B699" s="147"/>
      <c r="D699" s="148" t="s">
        <v>148</v>
      </c>
      <c r="E699" s="149" t="s">
        <v>1</v>
      </c>
      <c r="F699" s="150" t="s">
        <v>533</v>
      </c>
      <c r="H699" s="149" t="s">
        <v>1</v>
      </c>
      <c r="AI699" s="149" t="s">
        <v>148</v>
      </c>
      <c r="AJ699" s="149" t="s">
        <v>73</v>
      </c>
      <c r="AK699" s="13" t="s">
        <v>67</v>
      </c>
      <c r="AL699" s="13" t="s">
        <v>27</v>
      </c>
      <c r="AM699" s="13" t="s">
        <v>60</v>
      </c>
      <c r="AN699" s="149" t="s">
        <v>141</v>
      </c>
    </row>
    <row r="700" spans="1:54" s="14" customFormat="1" x14ac:dyDescent="0.2">
      <c r="B700" s="154"/>
      <c r="D700" s="148" t="s">
        <v>148</v>
      </c>
      <c r="E700" s="155" t="s">
        <v>1</v>
      </c>
      <c r="F700" s="156" t="s">
        <v>523</v>
      </c>
      <c r="H700" s="157">
        <v>140.488</v>
      </c>
      <c r="AI700" s="155" t="s">
        <v>148</v>
      </c>
      <c r="AJ700" s="155" t="s">
        <v>73</v>
      </c>
      <c r="AK700" s="14" t="s">
        <v>73</v>
      </c>
      <c r="AL700" s="14" t="s">
        <v>27</v>
      </c>
      <c r="AM700" s="14" t="s">
        <v>60</v>
      </c>
      <c r="AN700" s="155" t="s">
        <v>141</v>
      </c>
    </row>
    <row r="701" spans="1:54" s="14" customFormat="1" x14ac:dyDescent="0.2">
      <c r="B701" s="154"/>
      <c r="D701" s="148" t="s">
        <v>148</v>
      </c>
      <c r="E701" s="155" t="s">
        <v>1</v>
      </c>
      <c r="F701" s="156" t="s">
        <v>524</v>
      </c>
      <c r="H701" s="157">
        <v>37.896999999999998</v>
      </c>
      <c r="AI701" s="155" t="s">
        <v>148</v>
      </c>
      <c r="AJ701" s="155" t="s">
        <v>73</v>
      </c>
      <c r="AK701" s="14" t="s">
        <v>73</v>
      </c>
      <c r="AL701" s="14" t="s">
        <v>27</v>
      </c>
      <c r="AM701" s="14" t="s">
        <v>60</v>
      </c>
      <c r="AN701" s="155" t="s">
        <v>141</v>
      </c>
    </row>
    <row r="702" spans="1:54" s="15" customFormat="1" x14ac:dyDescent="0.2">
      <c r="B702" s="161"/>
      <c r="D702" s="148" t="s">
        <v>148</v>
      </c>
      <c r="E702" s="162" t="s">
        <v>1</v>
      </c>
      <c r="F702" s="163" t="s">
        <v>158</v>
      </c>
      <c r="H702" s="164">
        <v>178.38499999999999</v>
      </c>
      <c r="AI702" s="162" t="s">
        <v>148</v>
      </c>
      <c r="AJ702" s="162" t="s">
        <v>73</v>
      </c>
      <c r="AK702" s="15" t="s">
        <v>146</v>
      </c>
      <c r="AL702" s="15" t="s">
        <v>27</v>
      </c>
      <c r="AM702" s="15" t="s">
        <v>67</v>
      </c>
      <c r="AN702" s="162" t="s">
        <v>141</v>
      </c>
    </row>
    <row r="703" spans="1:54" s="2" customFormat="1" ht="33" customHeight="1" x14ac:dyDescent="0.2">
      <c r="A703" s="31"/>
      <c r="B703" s="133"/>
      <c r="C703" s="168" t="s">
        <v>534</v>
      </c>
      <c r="D703" s="168" t="s">
        <v>159</v>
      </c>
      <c r="E703" s="169" t="s">
        <v>535</v>
      </c>
      <c r="F703" s="170" t="s">
        <v>536</v>
      </c>
      <c r="G703" s="171" t="s">
        <v>145</v>
      </c>
      <c r="H703" s="172">
        <v>205.143</v>
      </c>
      <c r="I703" s="173"/>
      <c r="J703" s="173"/>
      <c r="K703" s="174"/>
      <c r="L703" s="31"/>
      <c r="M703" s="31"/>
      <c r="N703" s="31"/>
      <c r="O703" s="31"/>
      <c r="P703" s="31"/>
      <c r="Q703" s="31"/>
      <c r="R703" s="31"/>
      <c r="S703" s="31"/>
      <c r="T703" s="31"/>
      <c r="AG703" s="145" t="s">
        <v>504</v>
      </c>
      <c r="AI703" s="145" t="s">
        <v>159</v>
      </c>
      <c r="AJ703" s="145" t="s">
        <v>73</v>
      </c>
      <c r="AN703" s="18" t="s">
        <v>141</v>
      </c>
      <c r="AT703" s="146" t="e">
        <f>IF(#REF!="základná",J703,0)</f>
        <v>#REF!</v>
      </c>
      <c r="AU703" s="146" t="e">
        <f>IF(#REF!="znížená",J703,0)</f>
        <v>#REF!</v>
      </c>
      <c r="AV703" s="146" t="e">
        <f>IF(#REF!="zákl. prenesená",J703,0)</f>
        <v>#REF!</v>
      </c>
      <c r="AW703" s="146" t="e">
        <f>IF(#REF!="zníž. prenesená",J703,0)</f>
        <v>#REF!</v>
      </c>
      <c r="AX703" s="146" t="e">
        <f>IF(#REF!="nulová",J703,0)</f>
        <v>#REF!</v>
      </c>
      <c r="AY703" s="18" t="s">
        <v>73</v>
      </c>
      <c r="AZ703" s="146">
        <f>ROUND(I703*H703,2)</f>
        <v>0</v>
      </c>
      <c r="BA703" s="18" t="s">
        <v>332</v>
      </c>
      <c r="BB703" s="145" t="s">
        <v>537</v>
      </c>
    </row>
    <row r="704" spans="1:54" s="13" customFormat="1" x14ac:dyDescent="0.2">
      <c r="B704" s="147"/>
      <c r="D704" s="148" t="s">
        <v>148</v>
      </c>
      <c r="E704" s="149" t="s">
        <v>1</v>
      </c>
      <c r="F704" s="150" t="s">
        <v>538</v>
      </c>
      <c r="H704" s="149" t="s">
        <v>1</v>
      </c>
      <c r="AI704" s="149" t="s">
        <v>148</v>
      </c>
      <c r="AJ704" s="149" t="s">
        <v>73</v>
      </c>
      <c r="AK704" s="13" t="s">
        <v>67</v>
      </c>
      <c r="AL704" s="13" t="s">
        <v>27</v>
      </c>
      <c r="AM704" s="13" t="s">
        <v>60</v>
      </c>
      <c r="AN704" s="149" t="s">
        <v>141</v>
      </c>
    </row>
    <row r="705" spans="1:54" s="14" customFormat="1" x14ac:dyDescent="0.2">
      <c r="B705" s="154"/>
      <c r="D705" s="148" t="s">
        <v>148</v>
      </c>
      <c r="E705" s="155" t="s">
        <v>1</v>
      </c>
      <c r="F705" s="156" t="s">
        <v>523</v>
      </c>
      <c r="H705" s="157">
        <v>140.488</v>
      </c>
      <c r="AI705" s="155" t="s">
        <v>148</v>
      </c>
      <c r="AJ705" s="155" t="s">
        <v>73</v>
      </c>
      <c r="AK705" s="14" t="s">
        <v>73</v>
      </c>
      <c r="AL705" s="14" t="s">
        <v>27</v>
      </c>
      <c r="AM705" s="14" t="s">
        <v>60</v>
      </c>
      <c r="AN705" s="155" t="s">
        <v>141</v>
      </c>
    </row>
    <row r="706" spans="1:54" s="14" customFormat="1" x14ac:dyDescent="0.2">
      <c r="B706" s="154"/>
      <c r="D706" s="148" t="s">
        <v>148</v>
      </c>
      <c r="E706" s="155" t="s">
        <v>1</v>
      </c>
      <c r="F706" s="156" t="s">
        <v>524</v>
      </c>
      <c r="H706" s="157">
        <v>37.896999999999998</v>
      </c>
      <c r="AI706" s="155" t="s">
        <v>148</v>
      </c>
      <c r="AJ706" s="155" t="s">
        <v>73</v>
      </c>
      <c r="AK706" s="14" t="s">
        <v>73</v>
      </c>
      <c r="AL706" s="14" t="s">
        <v>27</v>
      </c>
      <c r="AM706" s="14" t="s">
        <v>60</v>
      </c>
      <c r="AN706" s="155" t="s">
        <v>141</v>
      </c>
    </row>
    <row r="707" spans="1:54" s="15" customFormat="1" x14ac:dyDescent="0.2">
      <c r="B707" s="161"/>
      <c r="D707" s="148" t="s">
        <v>148</v>
      </c>
      <c r="E707" s="162" t="s">
        <v>1</v>
      </c>
      <c r="F707" s="163" t="s">
        <v>158</v>
      </c>
      <c r="H707" s="164">
        <v>178.38499999999999</v>
      </c>
      <c r="AI707" s="162" t="s">
        <v>148</v>
      </c>
      <c r="AJ707" s="162" t="s">
        <v>73</v>
      </c>
      <c r="AK707" s="15" t="s">
        <v>146</v>
      </c>
      <c r="AL707" s="15" t="s">
        <v>27</v>
      </c>
      <c r="AM707" s="15" t="s">
        <v>67</v>
      </c>
      <c r="AN707" s="162" t="s">
        <v>141</v>
      </c>
    </row>
    <row r="708" spans="1:54" s="14" customFormat="1" x14ac:dyDescent="0.2">
      <c r="B708" s="154"/>
      <c r="D708" s="148" t="s">
        <v>148</v>
      </c>
      <c r="F708" s="156" t="s">
        <v>539</v>
      </c>
      <c r="H708" s="157">
        <v>205.143</v>
      </c>
      <c r="AI708" s="155" t="s">
        <v>148</v>
      </c>
      <c r="AJ708" s="155" t="s">
        <v>73</v>
      </c>
      <c r="AK708" s="14" t="s">
        <v>73</v>
      </c>
      <c r="AL708" s="14" t="s">
        <v>2</v>
      </c>
      <c r="AM708" s="14" t="s">
        <v>67</v>
      </c>
      <c r="AN708" s="155" t="s">
        <v>141</v>
      </c>
    </row>
    <row r="709" spans="1:54" s="2" customFormat="1" ht="21.75" customHeight="1" x14ac:dyDescent="0.2">
      <c r="A709" s="31"/>
      <c r="B709" s="133"/>
      <c r="C709" s="134" t="s">
        <v>540</v>
      </c>
      <c r="D709" s="134" t="s">
        <v>143</v>
      </c>
      <c r="E709" s="135" t="s">
        <v>541</v>
      </c>
      <c r="F709" s="192" t="s">
        <v>542</v>
      </c>
      <c r="G709" s="193" t="s">
        <v>543</v>
      </c>
      <c r="H709" s="194"/>
      <c r="I709" s="195">
        <v>1.55</v>
      </c>
      <c r="J709" s="195"/>
      <c r="K709" s="140"/>
      <c r="L709" s="31"/>
      <c r="M709" s="31"/>
      <c r="N709" s="31"/>
      <c r="O709" s="31"/>
      <c r="P709" s="31"/>
      <c r="Q709" s="31"/>
      <c r="R709" s="31"/>
      <c r="S709" s="31"/>
      <c r="T709" s="31"/>
      <c r="AG709" s="145" t="s">
        <v>332</v>
      </c>
      <c r="AI709" s="145" t="s">
        <v>143</v>
      </c>
      <c r="AJ709" s="145" t="s">
        <v>73</v>
      </c>
      <c r="AN709" s="18" t="s">
        <v>141</v>
      </c>
      <c r="AT709" s="146" t="e">
        <f>IF(#REF!="základná",J709,0)</f>
        <v>#REF!</v>
      </c>
      <c r="AU709" s="146" t="e">
        <f>IF(#REF!="znížená",J709,0)</f>
        <v>#REF!</v>
      </c>
      <c r="AV709" s="146" t="e">
        <f>IF(#REF!="zákl. prenesená",J709,0)</f>
        <v>#REF!</v>
      </c>
      <c r="AW709" s="146" t="e">
        <f>IF(#REF!="zníž. prenesená",J709,0)</f>
        <v>#REF!</v>
      </c>
      <c r="AX709" s="146" t="e">
        <f>IF(#REF!="nulová",J709,0)</f>
        <v>#REF!</v>
      </c>
      <c r="AY709" s="18" t="s">
        <v>73</v>
      </c>
      <c r="AZ709" s="146">
        <f>ROUND(I709*H709,2)</f>
        <v>0</v>
      </c>
      <c r="BA709" s="18" t="s">
        <v>332</v>
      </c>
      <c r="BB709" s="145" t="s">
        <v>544</v>
      </c>
    </row>
    <row r="710" spans="1:54" s="12" customFormat="1" ht="22.9" customHeight="1" x14ac:dyDescent="0.2">
      <c r="B710" s="121"/>
      <c r="D710" s="122" t="s">
        <v>59</v>
      </c>
      <c r="E710" s="131" t="s">
        <v>545</v>
      </c>
      <c r="F710" s="131" t="s">
        <v>546</v>
      </c>
      <c r="J710" s="132"/>
      <c r="AG710" s="122" t="s">
        <v>73</v>
      </c>
      <c r="AI710" s="129" t="s">
        <v>59</v>
      </c>
      <c r="AJ710" s="129" t="s">
        <v>67</v>
      </c>
      <c r="AN710" s="122" t="s">
        <v>141</v>
      </c>
      <c r="AZ710" s="130">
        <f>SUM(AZ711:AZ731)</f>
        <v>0</v>
      </c>
    </row>
    <row r="711" spans="1:54" s="2" customFormat="1" ht="21.75" customHeight="1" x14ac:dyDescent="0.2">
      <c r="A711" s="31"/>
      <c r="B711" s="133"/>
      <c r="C711" s="134" t="s">
        <v>547</v>
      </c>
      <c r="D711" s="134" t="s">
        <v>143</v>
      </c>
      <c r="E711" s="135" t="s">
        <v>548</v>
      </c>
      <c r="F711" s="136" t="s">
        <v>549</v>
      </c>
      <c r="G711" s="137" t="s">
        <v>145</v>
      </c>
      <c r="H711" s="138">
        <v>178.38499999999999</v>
      </c>
      <c r="I711" s="139"/>
      <c r="J711" s="139"/>
      <c r="K711" s="140"/>
      <c r="L711" s="31"/>
      <c r="M711" s="31"/>
      <c r="N711" s="31"/>
      <c r="O711" s="31"/>
      <c r="P711" s="31"/>
      <c r="Q711" s="31"/>
      <c r="R711" s="31"/>
      <c r="S711" s="31"/>
      <c r="T711" s="31"/>
      <c r="AG711" s="145" t="s">
        <v>332</v>
      </c>
      <c r="AI711" s="145" t="s">
        <v>143</v>
      </c>
      <c r="AJ711" s="145" t="s">
        <v>73</v>
      </c>
      <c r="AN711" s="18" t="s">
        <v>141</v>
      </c>
      <c r="AT711" s="146" t="e">
        <f>IF(#REF!="základná",J711,0)</f>
        <v>#REF!</v>
      </c>
      <c r="AU711" s="146" t="e">
        <f>IF(#REF!="znížená",J711,0)</f>
        <v>#REF!</v>
      </c>
      <c r="AV711" s="146" t="e">
        <f>IF(#REF!="zákl. prenesená",J711,0)</f>
        <v>#REF!</v>
      </c>
      <c r="AW711" s="146" t="e">
        <f>IF(#REF!="zníž. prenesená",J711,0)</f>
        <v>#REF!</v>
      </c>
      <c r="AX711" s="146" t="e">
        <f>IF(#REF!="nulová",J711,0)</f>
        <v>#REF!</v>
      </c>
      <c r="AY711" s="18" t="s">
        <v>73</v>
      </c>
      <c r="AZ711" s="146">
        <f>ROUND(I711*H711,2)</f>
        <v>0</v>
      </c>
      <c r="BA711" s="18" t="s">
        <v>332</v>
      </c>
      <c r="BB711" s="145" t="s">
        <v>550</v>
      </c>
    </row>
    <row r="712" spans="1:54" s="13" customFormat="1" x14ac:dyDescent="0.2">
      <c r="B712" s="147"/>
      <c r="D712" s="148" t="s">
        <v>148</v>
      </c>
      <c r="E712" s="149" t="s">
        <v>1</v>
      </c>
      <c r="F712" s="150" t="s">
        <v>551</v>
      </c>
      <c r="H712" s="149" t="s">
        <v>1</v>
      </c>
      <c r="AI712" s="149" t="s">
        <v>148</v>
      </c>
      <c r="AJ712" s="149" t="s">
        <v>73</v>
      </c>
      <c r="AK712" s="13" t="s">
        <v>67</v>
      </c>
      <c r="AL712" s="13" t="s">
        <v>27</v>
      </c>
      <c r="AM712" s="13" t="s">
        <v>60</v>
      </c>
      <c r="AN712" s="149" t="s">
        <v>141</v>
      </c>
    </row>
    <row r="713" spans="1:54" s="14" customFormat="1" x14ac:dyDescent="0.2">
      <c r="B713" s="154"/>
      <c r="D713" s="148" t="s">
        <v>148</v>
      </c>
      <c r="E713" s="155" t="s">
        <v>1</v>
      </c>
      <c r="F713" s="156" t="s">
        <v>523</v>
      </c>
      <c r="H713" s="157">
        <v>140.488</v>
      </c>
      <c r="AI713" s="155" t="s">
        <v>148</v>
      </c>
      <c r="AJ713" s="155" t="s">
        <v>73</v>
      </c>
      <c r="AK713" s="14" t="s">
        <v>73</v>
      </c>
      <c r="AL713" s="14" t="s">
        <v>27</v>
      </c>
      <c r="AM713" s="14" t="s">
        <v>60</v>
      </c>
      <c r="AN713" s="155" t="s">
        <v>141</v>
      </c>
    </row>
    <row r="714" spans="1:54" s="14" customFormat="1" x14ac:dyDescent="0.2">
      <c r="B714" s="154"/>
      <c r="D714" s="148" t="s">
        <v>148</v>
      </c>
      <c r="E714" s="155" t="s">
        <v>1</v>
      </c>
      <c r="F714" s="156" t="s">
        <v>524</v>
      </c>
      <c r="H714" s="157">
        <v>37.896999999999998</v>
      </c>
      <c r="AI714" s="155" t="s">
        <v>148</v>
      </c>
      <c r="AJ714" s="155" t="s">
        <v>73</v>
      </c>
      <c r="AK714" s="14" t="s">
        <v>73</v>
      </c>
      <c r="AL714" s="14" t="s">
        <v>27</v>
      </c>
      <c r="AM714" s="14" t="s">
        <v>60</v>
      </c>
      <c r="AN714" s="155" t="s">
        <v>141</v>
      </c>
    </row>
    <row r="715" spans="1:54" s="15" customFormat="1" x14ac:dyDescent="0.2">
      <c r="B715" s="161"/>
      <c r="D715" s="148" t="s">
        <v>148</v>
      </c>
      <c r="E715" s="162" t="s">
        <v>1</v>
      </c>
      <c r="F715" s="163" t="s">
        <v>158</v>
      </c>
      <c r="H715" s="164">
        <v>178.38499999999999</v>
      </c>
      <c r="AI715" s="162" t="s">
        <v>148</v>
      </c>
      <c r="AJ715" s="162" t="s">
        <v>73</v>
      </c>
      <c r="AK715" s="15" t="s">
        <v>146</v>
      </c>
      <c r="AL715" s="15" t="s">
        <v>27</v>
      </c>
      <c r="AM715" s="15" t="s">
        <v>67</v>
      </c>
      <c r="AN715" s="162" t="s">
        <v>141</v>
      </c>
    </row>
    <row r="716" spans="1:54" s="2" customFormat="1" ht="33" customHeight="1" x14ac:dyDescent="0.2">
      <c r="A716" s="31"/>
      <c r="B716" s="133"/>
      <c r="C716" s="168" t="s">
        <v>552</v>
      </c>
      <c r="D716" s="168" t="s">
        <v>159</v>
      </c>
      <c r="E716" s="169" t="s">
        <v>553</v>
      </c>
      <c r="F716" s="170" t="s">
        <v>554</v>
      </c>
      <c r="G716" s="171" t="s">
        <v>555</v>
      </c>
      <c r="H716" s="172">
        <v>1.927</v>
      </c>
      <c r="I716" s="173"/>
      <c r="J716" s="173"/>
      <c r="K716" s="174"/>
      <c r="L716" s="31"/>
      <c r="M716" s="31"/>
      <c r="N716" s="31"/>
      <c r="O716" s="31"/>
      <c r="P716" s="31"/>
      <c r="Q716" s="31"/>
      <c r="R716" s="31"/>
      <c r="S716" s="31"/>
      <c r="T716" s="31"/>
      <c r="AG716" s="145" t="s">
        <v>504</v>
      </c>
      <c r="AI716" s="145" t="s">
        <v>159</v>
      </c>
      <c r="AJ716" s="145" t="s">
        <v>73</v>
      </c>
      <c r="AN716" s="18" t="s">
        <v>141</v>
      </c>
      <c r="AT716" s="146" t="e">
        <f>IF(#REF!="základná",J716,0)</f>
        <v>#REF!</v>
      </c>
      <c r="AU716" s="146" t="e">
        <f>IF(#REF!="znížená",J716,0)</f>
        <v>#REF!</v>
      </c>
      <c r="AV716" s="146" t="e">
        <f>IF(#REF!="zákl. prenesená",J716,0)</f>
        <v>#REF!</v>
      </c>
      <c r="AW716" s="146" t="e">
        <f>IF(#REF!="zníž. prenesená",J716,0)</f>
        <v>#REF!</v>
      </c>
      <c r="AX716" s="146" t="e">
        <f>IF(#REF!="nulová",J716,0)</f>
        <v>#REF!</v>
      </c>
      <c r="AY716" s="18" t="s">
        <v>73</v>
      </c>
      <c r="AZ716" s="146">
        <f>ROUND(I716*H716,2)</f>
        <v>0</v>
      </c>
      <c r="BA716" s="18" t="s">
        <v>332</v>
      </c>
      <c r="BB716" s="145" t="s">
        <v>556</v>
      </c>
    </row>
    <row r="717" spans="1:54" s="13" customFormat="1" x14ac:dyDescent="0.2">
      <c r="B717" s="147"/>
      <c r="D717" s="148" t="s">
        <v>148</v>
      </c>
      <c r="E717" s="149" t="s">
        <v>1</v>
      </c>
      <c r="F717" s="150" t="s">
        <v>557</v>
      </c>
      <c r="H717" s="149" t="s">
        <v>1</v>
      </c>
      <c r="AI717" s="149" t="s">
        <v>148</v>
      </c>
      <c r="AJ717" s="149" t="s">
        <v>73</v>
      </c>
      <c r="AK717" s="13" t="s">
        <v>67</v>
      </c>
      <c r="AL717" s="13" t="s">
        <v>27</v>
      </c>
      <c r="AM717" s="13" t="s">
        <v>60</v>
      </c>
      <c r="AN717" s="149" t="s">
        <v>141</v>
      </c>
    </row>
    <row r="718" spans="1:54" s="14" customFormat="1" x14ac:dyDescent="0.2">
      <c r="B718" s="154"/>
      <c r="D718" s="148" t="s">
        <v>148</v>
      </c>
      <c r="E718" s="155" t="s">
        <v>1</v>
      </c>
      <c r="F718" s="156" t="s">
        <v>558</v>
      </c>
      <c r="H718" s="157">
        <v>1.405</v>
      </c>
      <c r="AI718" s="155" t="s">
        <v>148</v>
      </c>
      <c r="AJ718" s="155" t="s">
        <v>73</v>
      </c>
      <c r="AK718" s="14" t="s">
        <v>73</v>
      </c>
      <c r="AL718" s="14" t="s">
        <v>27</v>
      </c>
      <c r="AM718" s="14" t="s">
        <v>60</v>
      </c>
      <c r="AN718" s="155" t="s">
        <v>141</v>
      </c>
    </row>
    <row r="719" spans="1:54" s="14" customFormat="1" x14ac:dyDescent="0.2">
      <c r="B719" s="154"/>
      <c r="D719" s="148" t="s">
        <v>148</v>
      </c>
      <c r="E719" s="155" t="s">
        <v>1</v>
      </c>
      <c r="F719" s="156" t="s">
        <v>559</v>
      </c>
      <c r="H719" s="157">
        <v>0.379</v>
      </c>
      <c r="AI719" s="155" t="s">
        <v>148</v>
      </c>
      <c r="AJ719" s="155" t="s">
        <v>73</v>
      </c>
      <c r="AK719" s="14" t="s">
        <v>73</v>
      </c>
      <c r="AL719" s="14" t="s">
        <v>27</v>
      </c>
      <c r="AM719" s="14" t="s">
        <v>60</v>
      </c>
      <c r="AN719" s="155" t="s">
        <v>141</v>
      </c>
    </row>
    <row r="720" spans="1:54" s="15" customFormat="1" x14ac:dyDescent="0.2">
      <c r="B720" s="161"/>
      <c r="D720" s="148" t="s">
        <v>148</v>
      </c>
      <c r="E720" s="162" t="s">
        <v>1</v>
      </c>
      <c r="F720" s="163" t="s">
        <v>158</v>
      </c>
      <c r="H720" s="164">
        <v>1.784</v>
      </c>
      <c r="AI720" s="162" t="s">
        <v>148</v>
      </c>
      <c r="AJ720" s="162" t="s">
        <v>73</v>
      </c>
      <c r="AK720" s="15" t="s">
        <v>146</v>
      </c>
      <c r="AL720" s="15" t="s">
        <v>27</v>
      </c>
      <c r="AM720" s="15" t="s">
        <v>67</v>
      </c>
      <c r="AN720" s="162" t="s">
        <v>141</v>
      </c>
    </row>
    <row r="721" spans="1:54" s="14" customFormat="1" x14ac:dyDescent="0.2">
      <c r="B721" s="154"/>
      <c r="D721" s="148" t="s">
        <v>148</v>
      </c>
      <c r="F721" s="156" t="s">
        <v>560</v>
      </c>
      <c r="H721" s="157">
        <v>1.927</v>
      </c>
      <c r="AI721" s="155" t="s">
        <v>148</v>
      </c>
      <c r="AJ721" s="155" t="s">
        <v>73</v>
      </c>
      <c r="AK721" s="14" t="s">
        <v>73</v>
      </c>
      <c r="AL721" s="14" t="s">
        <v>2</v>
      </c>
      <c r="AM721" s="14" t="s">
        <v>67</v>
      </c>
      <c r="AN721" s="155" t="s">
        <v>141</v>
      </c>
    </row>
    <row r="722" spans="1:54" s="2" customFormat="1" ht="21.75" customHeight="1" x14ac:dyDescent="0.2">
      <c r="A722" s="31"/>
      <c r="B722" s="133"/>
      <c r="C722" s="134" t="s">
        <v>561</v>
      </c>
      <c r="D722" s="134" t="s">
        <v>143</v>
      </c>
      <c r="E722" s="135" t="s">
        <v>562</v>
      </c>
      <c r="F722" s="136" t="s">
        <v>563</v>
      </c>
      <c r="G722" s="137" t="s">
        <v>145</v>
      </c>
      <c r="H722" s="138">
        <v>96.555000000000007</v>
      </c>
      <c r="I722" s="139"/>
      <c r="J722" s="139"/>
      <c r="K722" s="140"/>
      <c r="L722" s="31"/>
      <c r="M722" s="31"/>
      <c r="N722" s="31"/>
      <c r="O722" s="31"/>
      <c r="P722" s="31"/>
      <c r="Q722" s="31"/>
      <c r="R722" s="31"/>
      <c r="S722" s="31"/>
      <c r="T722" s="31"/>
      <c r="AG722" s="145" t="s">
        <v>332</v>
      </c>
      <c r="AI722" s="145" t="s">
        <v>143</v>
      </c>
      <c r="AJ722" s="145" t="s">
        <v>73</v>
      </c>
      <c r="AN722" s="18" t="s">
        <v>141</v>
      </c>
      <c r="AT722" s="146" t="e">
        <f>IF(#REF!="základná",J722,0)</f>
        <v>#REF!</v>
      </c>
      <c r="AU722" s="146" t="e">
        <f>IF(#REF!="znížená",J722,0)</f>
        <v>#REF!</v>
      </c>
      <c r="AV722" s="146" t="e">
        <f>IF(#REF!="zákl. prenesená",J722,0)</f>
        <v>#REF!</v>
      </c>
      <c r="AW722" s="146" t="e">
        <f>IF(#REF!="zníž. prenesená",J722,0)</f>
        <v>#REF!</v>
      </c>
      <c r="AX722" s="146" t="e">
        <f>IF(#REF!="nulová",J722,0)</f>
        <v>#REF!</v>
      </c>
      <c r="AY722" s="18" t="s">
        <v>73</v>
      </c>
      <c r="AZ722" s="146">
        <f>ROUND(I722*H722,2)</f>
        <v>0</v>
      </c>
      <c r="BA722" s="18" t="s">
        <v>332</v>
      </c>
      <c r="BB722" s="145" t="s">
        <v>564</v>
      </c>
    </row>
    <row r="723" spans="1:54" s="13" customFormat="1" x14ac:dyDescent="0.2">
      <c r="B723" s="147"/>
      <c r="D723" s="148" t="s">
        <v>148</v>
      </c>
      <c r="E723" s="149" t="s">
        <v>1</v>
      </c>
      <c r="F723" s="150" t="s">
        <v>565</v>
      </c>
      <c r="H723" s="149" t="s">
        <v>1</v>
      </c>
      <c r="AI723" s="149" t="s">
        <v>148</v>
      </c>
      <c r="AJ723" s="149" t="s">
        <v>73</v>
      </c>
      <c r="AK723" s="13" t="s">
        <v>67</v>
      </c>
      <c r="AL723" s="13" t="s">
        <v>27</v>
      </c>
      <c r="AM723" s="13" t="s">
        <v>60</v>
      </c>
      <c r="AN723" s="149" t="s">
        <v>141</v>
      </c>
    </row>
    <row r="724" spans="1:54" s="14" customFormat="1" x14ac:dyDescent="0.2">
      <c r="B724" s="154"/>
      <c r="D724" s="148" t="s">
        <v>148</v>
      </c>
      <c r="E724" s="155" t="s">
        <v>1</v>
      </c>
      <c r="F724" s="156" t="s">
        <v>152</v>
      </c>
      <c r="H724" s="157">
        <v>21.6</v>
      </c>
      <c r="AI724" s="155" t="s">
        <v>148</v>
      </c>
      <c r="AJ724" s="155" t="s">
        <v>73</v>
      </c>
      <c r="AK724" s="14" t="s">
        <v>73</v>
      </c>
      <c r="AL724" s="14" t="s">
        <v>27</v>
      </c>
      <c r="AM724" s="14" t="s">
        <v>60</v>
      </c>
      <c r="AN724" s="155" t="s">
        <v>141</v>
      </c>
    </row>
    <row r="725" spans="1:54" s="14" customFormat="1" x14ac:dyDescent="0.2">
      <c r="B725" s="154"/>
      <c r="D725" s="148" t="s">
        <v>148</v>
      </c>
      <c r="E725" s="155" t="s">
        <v>1</v>
      </c>
      <c r="F725" s="156" t="s">
        <v>153</v>
      </c>
      <c r="H725" s="157">
        <v>5.625</v>
      </c>
      <c r="AI725" s="155" t="s">
        <v>148</v>
      </c>
      <c r="AJ725" s="155" t="s">
        <v>73</v>
      </c>
      <c r="AK725" s="14" t="s">
        <v>73</v>
      </c>
      <c r="AL725" s="14" t="s">
        <v>27</v>
      </c>
      <c r="AM725" s="14" t="s">
        <v>60</v>
      </c>
      <c r="AN725" s="155" t="s">
        <v>141</v>
      </c>
    </row>
    <row r="726" spans="1:54" s="14" customFormat="1" x14ac:dyDescent="0.2">
      <c r="B726" s="154"/>
      <c r="D726" s="148" t="s">
        <v>148</v>
      </c>
      <c r="E726" s="155" t="s">
        <v>1</v>
      </c>
      <c r="F726" s="156" t="s">
        <v>154</v>
      </c>
      <c r="H726" s="157">
        <v>51.3</v>
      </c>
      <c r="AI726" s="155" t="s">
        <v>148</v>
      </c>
      <c r="AJ726" s="155" t="s">
        <v>73</v>
      </c>
      <c r="AK726" s="14" t="s">
        <v>73</v>
      </c>
      <c r="AL726" s="14" t="s">
        <v>27</v>
      </c>
      <c r="AM726" s="14" t="s">
        <v>60</v>
      </c>
      <c r="AN726" s="155" t="s">
        <v>141</v>
      </c>
    </row>
    <row r="727" spans="1:54" s="14" customFormat="1" x14ac:dyDescent="0.2">
      <c r="B727" s="154"/>
      <c r="D727" s="148" t="s">
        <v>148</v>
      </c>
      <c r="E727" s="155" t="s">
        <v>1</v>
      </c>
      <c r="F727" s="156" t="s">
        <v>155</v>
      </c>
      <c r="H727" s="157">
        <v>3.75</v>
      </c>
      <c r="AI727" s="155" t="s">
        <v>148</v>
      </c>
      <c r="AJ727" s="155" t="s">
        <v>73</v>
      </c>
      <c r="AK727" s="14" t="s">
        <v>73</v>
      </c>
      <c r="AL727" s="14" t="s">
        <v>27</v>
      </c>
      <c r="AM727" s="14" t="s">
        <v>60</v>
      </c>
      <c r="AN727" s="155" t="s">
        <v>141</v>
      </c>
    </row>
    <row r="728" spans="1:54" s="14" customFormat="1" x14ac:dyDescent="0.2">
      <c r="B728" s="154"/>
      <c r="D728" s="148" t="s">
        <v>148</v>
      </c>
      <c r="E728" s="155" t="s">
        <v>1</v>
      </c>
      <c r="F728" s="156" t="s">
        <v>156</v>
      </c>
      <c r="H728" s="157">
        <v>6.87</v>
      </c>
      <c r="AI728" s="155" t="s">
        <v>148</v>
      </c>
      <c r="AJ728" s="155" t="s">
        <v>73</v>
      </c>
      <c r="AK728" s="14" t="s">
        <v>73</v>
      </c>
      <c r="AL728" s="14" t="s">
        <v>27</v>
      </c>
      <c r="AM728" s="14" t="s">
        <v>60</v>
      </c>
      <c r="AN728" s="155" t="s">
        <v>141</v>
      </c>
    </row>
    <row r="729" spans="1:54" s="14" customFormat="1" x14ac:dyDescent="0.2">
      <c r="B729" s="154"/>
      <c r="D729" s="148" t="s">
        <v>148</v>
      </c>
      <c r="E729" s="155" t="s">
        <v>1</v>
      </c>
      <c r="F729" s="156" t="s">
        <v>157</v>
      </c>
      <c r="H729" s="157">
        <v>7.41</v>
      </c>
      <c r="AI729" s="155" t="s">
        <v>148</v>
      </c>
      <c r="AJ729" s="155" t="s">
        <v>73</v>
      </c>
      <c r="AK729" s="14" t="s">
        <v>73</v>
      </c>
      <c r="AL729" s="14" t="s">
        <v>27</v>
      </c>
      <c r="AM729" s="14" t="s">
        <v>60</v>
      </c>
      <c r="AN729" s="155" t="s">
        <v>141</v>
      </c>
    </row>
    <row r="730" spans="1:54" s="15" customFormat="1" x14ac:dyDescent="0.2">
      <c r="B730" s="161"/>
      <c r="D730" s="148" t="s">
        <v>148</v>
      </c>
      <c r="E730" s="162" t="s">
        <v>1</v>
      </c>
      <c r="F730" s="163" t="s">
        <v>158</v>
      </c>
      <c r="H730" s="164">
        <v>96.555000000000007</v>
      </c>
      <c r="AI730" s="162" t="s">
        <v>148</v>
      </c>
      <c r="AJ730" s="162" t="s">
        <v>73</v>
      </c>
      <c r="AK730" s="15" t="s">
        <v>146</v>
      </c>
      <c r="AL730" s="15" t="s">
        <v>27</v>
      </c>
      <c r="AM730" s="15" t="s">
        <v>67</v>
      </c>
      <c r="AN730" s="162" t="s">
        <v>141</v>
      </c>
    </row>
    <row r="731" spans="1:54" s="2" customFormat="1" ht="21" customHeight="1" x14ac:dyDescent="0.2">
      <c r="A731" s="31"/>
      <c r="B731" s="133"/>
      <c r="C731" s="134" t="s">
        <v>566</v>
      </c>
      <c r="D731" s="134" t="s">
        <v>143</v>
      </c>
      <c r="E731" s="135" t="s">
        <v>567</v>
      </c>
      <c r="F731" s="192" t="s">
        <v>568</v>
      </c>
      <c r="G731" s="193" t="s">
        <v>543</v>
      </c>
      <c r="H731" s="194"/>
      <c r="I731" s="195">
        <v>4.5</v>
      </c>
      <c r="J731" s="195"/>
      <c r="K731" s="140"/>
      <c r="L731" s="31"/>
      <c r="M731" s="31"/>
      <c r="N731" s="31"/>
      <c r="O731" s="31"/>
      <c r="P731" s="31"/>
      <c r="Q731" s="31"/>
      <c r="R731" s="31"/>
      <c r="S731" s="31"/>
      <c r="T731" s="31"/>
      <c r="AG731" s="145" t="s">
        <v>332</v>
      </c>
      <c r="AI731" s="145" t="s">
        <v>143</v>
      </c>
      <c r="AJ731" s="145" t="s">
        <v>73</v>
      </c>
      <c r="AN731" s="18" t="s">
        <v>141</v>
      </c>
      <c r="AT731" s="146" t="e">
        <f>IF(#REF!="základná",J731,0)</f>
        <v>#REF!</v>
      </c>
      <c r="AU731" s="146" t="e">
        <f>IF(#REF!="znížená",J731,0)</f>
        <v>#REF!</v>
      </c>
      <c r="AV731" s="146" t="e">
        <f>IF(#REF!="zákl. prenesená",J731,0)</f>
        <v>#REF!</v>
      </c>
      <c r="AW731" s="146" t="e">
        <f>IF(#REF!="zníž. prenesená",J731,0)</f>
        <v>#REF!</v>
      </c>
      <c r="AX731" s="146" t="e">
        <f>IF(#REF!="nulová",J731,0)</f>
        <v>#REF!</v>
      </c>
      <c r="AY731" s="18" t="s">
        <v>73</v>
      </c>
      <c r="AZ731" s="146">
        <f>ROUND(I731*H731,2)</f>
        <v>0</v>
      </c>
      <c r="BA731" s="18" t="s">
        <v>332</v>
      </c>
      <c r="BB731" s="145" t="s">
        <v>569</v>
      </c>
    </row>
    <row r="732" spans="1:54" s="12" customFormat="1" ht="22.9" customHeight="1" x14ac:dyDescent="0.2">
      <c r="B732" s="121"/>
      <c r="D732" s="122" t="s">
        <v>59</v>
      </c>
      <c r="E732" s="131" t="s">
        <v>570</v>
      </c>
      <c r="F732" s="131" t="s">
        <v>571</v>
      </c>
      <c r="J732" s="132"/>
      <c r="AG732" s="122" t="s">
        <v>73</v>
      </c>
      <c r="AI732" s="129" t="s">
        <v>59</v>
      </c>
      <c r="AJ732" s="129" t="s">
        <v>67</v>
      </c>
      <c r="AN732" s="122" t="s">
        <v>141</v>
      </c>
      <c r="AZ732" s="130">
        <f>SUM(AZ733:AZ751)</f>
        <v>0</v>
      </c>
    </row>
    <row r="733" spans="1:54" s="2" customFormat="1" ht="21.75" customHeight="1" x14ac:dyDescent="0.2">
      <c r="A733" s="31"/>
      <c r="B733" s="133"/>
      <c r="C733" s="134" t="s">
        <v>572</v>
      </c>
      <c r="D733" s="134" t="s">
        <v>143</v>
      </c>
      <c r="E733" s="135" t="s">
        <v>573</v>
      </c>
      <c r="F733" s="136" t="s">
        <v>574</v>
      </c>
      <c r="G733" s="137" t="s">
        <v>145</v>
      </c>
      <c r="H733" s="138">
        <v>96.555000000000007</v>
      </c>
      <c r="I733" s="139"/>
      <c r="J733" s="139"/>
      <c r="K733" s="140"/>
      <c r="L733" s="31"/>
      <c r="M733" s="31"/>
      <c r="N733" s="31"/>
      <c r="O733" s="31"/>
      <c r="P733" s="31"/>
      <c r="Q733" s="31"/>
      <c r="R733" s="31"/>
      <c r="S733" s="31"/>
      <c r="T733" s="31"/>
      <c r="AG733" s="145" t="s">
        <v>332</v>
      </c>
      <c r="AI733" s="145" t="s">
        <v>143</v>
      </c>
      <c r="AJ733" s="145" t="s">
        <v>73</v>
      </c>
      <c r="AN733" s="18" t="s">
        <v>141</v>
      </c>
      <c r="AT733" s="146" t="e">
        <f>IF(#REF!="základná",J733,0)</f>
        <v>#REF!</v>
      </c>
      <c r="AU733" s="146" t="e">
        <f>IF(#REF!="znížená",J733,0)</f>
        <v>#REF!</v>
      </c>
      <c r="AV733" s="146" t="e">
        <f>IF(#REF!="zákl. prenesená",J733,0)</f>
        <v>#REF!</v>
      </c>
      <c r="AW733" s="146" t="e">
        <f>IF(#REF!="zníž. prenesená",J733,0)</f>
        <v>#REF!</v>
      </c>
      <c r="AX733" s="146" t="e">
        <f>IF(#REF!="nulová",J733,0)</f>
        <v>#REF!</v>
      </c>
      <c r="AY733" s="18" t="s">
        <v>73</v>
      </c>
      <c r="AZ733" s="146">
        <f>ROUND(I733*H733,2)</f>
        <v>0</v>
      </c>
      <c r="BA733" s="18" t="s">
        <v>332</v>
      </c>
      <c r="BB733" s="145" t="s">
        <v>575</v>
      </c>
    </row>
    <row r="734" spans="1:54" s="13" customFormat="1" x14ac:dyDescent="0.2">
      <c r="B734" s="147"/>
      <c r="D734" s="148" t="s">
        <v>148</v>
      </c>
      <c r="E734" s="149" t="s">
        <v>1</v>
      </c>
      <c r="F734" s="150" t="s">
        <v>565</v>
      </c>
      <c r="H734" s="149" t="s">
        <v>1</v>
      </c>
      <c r="AI734" s="149" t="s">
        <v>148</v>
      </c>
      <c r="AJ734" s="149" t="s">
        <v>73</v>
      </c>
      <c r="AK734" s="13" t="s">
        <v>67</v>
      </c>
      <c r="AL734" s="13" t="s">
        <v>27</v>
      </c>
      <c r="AM734" s="13" t="s">
        <v>60</v>
      </c>
      <c r="AN734" s="149" t="s">
        <v>141</v>
      </c>
    </row>
    <row r="735" spans="1:54" s="14" customFormat="1" x14ac:dyDescent="0.2">
      <c r="B735" s="154"/>
      <c r="D735" s="148" t="s">
        <v>148</v>
      </c>
      <c r="E735" s="155" t="s">
        <v>1</v>
      </c>
      <c r="F735" s="156" t="s">
        <v>152</v>
      </c>
      <c r="H735" s="157">
        <v>21.6</v>
      </c>
      <c r="AI735" s="155" t="s">
        <v>148</v>
      </c>
      <c r="AJ735" s="155" t="s">
        <v>73</v>
      </c>
      <c r="AK735" s="14" t="s">
        <v>73</v>
      </c>
      <c r="AL735" s="14" t="s">
        <v>27</v>
      </c>
      <c r="AM735" s="14" t="s">
        <v>60</v>
      </c>
      <c r="AN735" s="155" t="s">
        <v>141</v>
      </c>
    </row>
    <row r="736" spans="1:54" s="14" customFormat="1" x14ac:dyDescent="0.2">
      <c r="B736" s="154"/>
      <c r="D736" s="148" t="s">
        <v>148</v>
      </c>
      <c r="E736" s="155" t="s">
        <v>1</v>
      </c>
      <c r="F736" s="156" t="s">
        <v>153</v>
      </c>
      <c r="H736" s="157">
        <v>5.625</v>
      </c>
      <c r="AI736" s="155" t="s">
        <v>148</v>
      </c>
      <c r="AJ736" s="155" t="s">
        <v>73</v>
      </c>
      <c r="AK736" s="14" t="s">
        <v>73</v>
      </c>
      <c r="AL736" s="14" t="s">
        <v>27</v>
      </c>
      <c r="AM736" s="14" t="s">
        <v>60</v>
      </c>
      <c r="AN736" s="155" t="s">
        <v>141</v>
      </c>
    </row>
    <row r="737" spans="1:54" s="14" customFormat="1" x14ac:dyDescent="0.2">
      <c r="B737" s="154"/>
      <c r="D737" s="148" t="s">
        <v>148</v>
      </c>
      <c r="E737" s="155" t="s">
        <v>1</v>
      </c>
      <c r="F737" s="156" t="s">
        <v>154</v>
      </c>
      <c r="H737" s="157">
        <v>51.3</v>
      </c>
      <c r="AI737" s="155" t="s">
        <v>148</v>
      </c>
      <c r="AJ737" s="155" t="s">
        <v>73</v>
      </c>
      <c r="AK737" s="14" t="s">
        <v>73</v>
      </c>
      <c r="AL737" s="14" t="s">
        <v>27</v>
      </c>
      <c r="AM737" s="14" t="s">
        <v>60</v>
      </c>
      <c r="AN737" s="155" t="s">
        <v>141</v>
      </c>
    </row>
    <row r="738" spans="1:54" s="14" customFormat="1" x14ac:dyDescent="0.2">
      <c r="B738" s="154"/>
      <c r="D738" s="148" t="s">
        <v>148</v>
      </c>
      <c r="E738" s="155" t="s">
        <v>1</v>
      </c>
      <c r="F738" s="156" t="s">
        <v>155</v>
      </c>
      <c r="H738" s="157">
        <v>3.75</v>
      </c>
      <c r="AI738" s="155" t="s">
        <v>148</v>
      </c>
      <c r="AJ738" s="155" t="s">
        <v>73</v>
      </c>
      <c r="AK738" s="14" t="s">
        <v>73</v>
      </c>
      <c r="AL738" s="14" t="s">
        <v>27</v>
      </c>
      <c r="AM738" s="14" t="s">
        <v>60</v>
      </c>
      <c r="AN738" s="155" t="s">
        <v>141</v>
      </c>
    </row>
    <row r="739" spans="1:54" s="14" customFormat="1" x14ac:dyDescent="0.2">
      <c r="B739" s="154"/>
      <c r="D739" s="148" t="s">
        <v>148</v>
      </c>
      <c r="E739" s="155" t="s">
        <v>1</v>
      </c>
      <c r="F739" s="156" t="s">
        <v>156</v>
      </c>
      <c r="H739" s="157">
        <v>6.87</v>
      </c>
      <c r="AI739" s="155" t="s">
        <v>148</v>
      </c>
      <c r="AJ739" s="155" t="s">
        <v>73</v>
      </c>
      <c r="AK739" s="14" t="s">
        <v>73</v>
      </c>
      <c r="AL739" s="14" t="s">
        <v>27</v>
      </c>
      <c r="AM739" s="14" t="s">
        <v>60</v>
      </c>
      <c r="AN739" s="155" t="s">
        <v>141</v>
      </c>
    </row>
    <row r="740" spans="1:54" s="14" customFormat="1" x14ac:dyDescent="0.2">
      <c r="B740" s="154"/>
      <c r="D740" s="148" t="s">
        <v>148</v>
      </c>
      <c r="E740" s="155" t="s">
        <v>1</v>
      </c>
      <c r="F740" s="156" t="s">
        <v>157</v>
      </c>
      <c r="H740" s="157">
        <v>7.41</v>
      </c>
      <c r="AI740" s="155" t="s">
        <v>148</v>
      </c>
      <c r="AJ740" s="155" t="s">
        <v>73</v>
      </c>
      <c r="AK740" s="14" t="s">
        <v>73</v>
      </c>
      <c r="AL740" s="14" t="s">
        <v>27</v>
      </c>
      <c r="AM740" s="14" t="s">
        <v>60</v>
      </c>
      <c r="AN740" s="155" t="s">
        <v>141</v>
      </c>
    </row>
    <row r="741" spans="1:54" s="15" customFormat="1" x14ac:dyDescent="0.2">
      <c r="B741" s="161"/>
      <c r="D741" s="148" t="s">
        <v>148</v>
      </c>
      <c r="E741" s="162" t="s">
        <v>1</v>
      </c>
      <c r="F741" s="163" t="s">
        <v>158</v>
      </c>
      <c r="H741" s="164">
        <v>96.555000000000007</v>
      </c>
      <c r="AI741" s="162" t="s">
        <v>148</v>
      </c>
      <c r="AJ741" s="162" t="s">
        <v>73</v>
      </c>
      <c r="AK741" s="15" t="s">
        <v>146</v>
      </c>
      <c r="AL741" s="15" t="s">
        <v>27</v>
      </c>
      <c r="AM741" s="15" t="s">
        <v>67</v>
      </c>
      <c r="AN741" s="162" t="s">
        <v>141</v>
      </c>
    </row>
    <row r="742" spans="1:54" s="2" customFormat="1" ht="21.75" customHeight="1" x14ac:dyDescent="0.2">
      <c r="A742" s="31"/>
      <c r="B742" s="133"/>
      <c r="C742" s="134" t="s">
        <v>576</v>
      </c>
      <c r="D742" s="134" t="s">
        <v>143</v>
      </c>
      <c r="E742" s="135" t="s">
        <v>577</v>
      </c>
      <c r="F742" s="136" t="s">
        <v>578</v>
      </c>
      <c r="G742" s="137" t="s">
        <v>145</v>
      </c>
      <c r="H742" s="138">
        <v>96.555000000000007</v>
      </c>
      <c r="I742" s="139"/>
      <c r="J742" s="139"/>
      <c r="K742" s="140"/>
      <c r="L742" s="31"/>
      <c r="M742" s="31"/>
      <c r="N742" s="31"/>
      <c r="O742" s="31"/>
      <c r="P742" s="31"/>
      <c r="Q742" s="31"/>
      <c r="R742" s="31"/>
      <c r="S742" s="31"/>
      <c r="T742" s="31"/>
      <c r="AG742" s="145" t="s">
        <v>332</v>
      </c>
      <c r="AI742" s="145" t="s">
        <v>143</v>
      </c>
      <c r="AJ742" s="145" t="s">
        <v>73</v>
      </c>
      <c r="AN742" s="18" t="s">
        <v>141</v>
      </c>
      <c r="AT742" s="146" t="e">
        <f>IF(#REF!="základná",J742,0)</f>
        <v>#REF!</v>
      </c>
      <c r="AU742" s="146" t="e">
        <f>IF(#REF!="znížená",J742,0)</f>
        <v>#REF!</v>
      </c>
      <c r="AV742" s="146" t="e">
        <f>IF(#REF!="zákl. prenesená",J742,0)</f>
        <v>#REF!</v>
      </c>
      <c r="AW742" s="146" t="e">
        <f>IF(#REF!="zníž. prenesená",J742,0)</f>
        <v>#REF!</v>
      </c>
      <c r="AX742" s="146" t="e">
        <f>IF(#REF!="nulová",J742,0)</f>
        <v>#REF!</v>
      </c>
      <c r="AY742" s="18" t="s">
        <v>73</v>
      </c>
      <c r="AZ742" s="146">
        <f>ROUND(I742*H742,2)</f>
        <v>0</v>
      </c>
      <c r="BA742" s="18" t="s">
        <v>332</v>
      </c>
      <c r="BB742" s="145" t="s">
        <v>579</v>
      </c>
    </row>
    <row r="743" spans="1:54" s="13" customFormat="1" x14ac:dyDescent="0.2">
      <c r="B743" s="147"/>
      <c r="D743" s="148" t="s">
        <v>148</v>
      </c>
      <c r="E743" s="149" t="s">
        <v>1</v>
      </c>
      <c r="F743" s="150" t="s">
        <v>565</v>
      </c>
      <c r="H743" s="149" t="s">
        <v>1</v>
      </c>
      <c r="AI743" s="149" t="s">
        <v>148</v>
      </c>
      <c r="AJ743" s="149" t="s">
        <v>73</v>
      </c>
      <c r="AK743" s="13" t="s">
        <v>67</v>
      </c>
      <c r="AL743" s="13" t="s">
        <v>27</v>
      </c>
      <c r="AM743" s="13" t="s">
        <v>60</v>
      </c>
      <c r="AN743" s="149" t="s">
        <v>141</v>
      </c>
    </row>
    <row r="744" spans="1:54" s="14" customFormat="1" x14ac:dyDescent="0.2">
      <c r="B744" s="154"/>
      <c r="D744" s="148" t="s">
        <v>148</v>
      </c>
      <c r="E744" s="155" t="s">
        <v>1</v>
      </c>
      <c r="F744" s="156" t="s">
        <v>152</v>
      </c>
      <c r="H744" s="157">
        <v>21.6</v>
      </c>
      <c r="AI744" s="155" t="s">
        <v>148</v>
      </c>
      <c r="AJ744" s="155" t="s">
        <v>73</v>
      </c>
      <c r="AK744" s="14" t="s">
        <v>73</v>
      </c>
      <c r="AL744" s="14" t="s">
        <v>27</v>
      </c>
      <c r="AM744" s="14" t="s">
        <v>60</v>
      </c>
      <c r="AN744" s="155" t="s">
        <v>141</v>
      </c>
    </row>
    <row r="745" spans="1:54" s="14" customFormat="1" x14ac:dyDescent="0.2">
      <c r="B745" s="154"/>
      <c r="D745" s="148" t="s">
        <v>148</v>
      </c>
      <c r="E745" s="155" t="s">
        <v>1</v>
      </c>
      <c r="F745" s="156" t="s">
        <v>153</v>
      </c>
      <c r="H745" s="157">
        <v>5.625</v>
      </c>
      <c r="AI745" s="155" t="s">
        <v>148</v>
      </c>
      <c r="AJ745" s="155" t="s">
        <v>73</v>
      </c>
      <c r="AK745" s="14" t="s">
        <v>73</v>
      </c>
      <c r="AL745" s="14" t="s">
        <v>27</v>
      </c>
      <c r="AM745" s="14" t="s">
        <v>60</v>
      </c>
      <c r="AN745" s="155" t="s">
        <v>141</v>
      </c>
    </row>
    <row r="746" spans="1:54" s="14" customFormat="1" x14ac:dyDescent="0.2">
      <c r="B746" s="154"/>
      <c r="D746" s="148" t="s">
        <v>148</v>
      </c>
      <c r="E746" s="155" t="s">
        <v>1</v>
      </c>
      <c r="F746" s="156" t="s">
        <v>154</v>
      </c>
      <c r="H746" s="157">
        <v>51.3</v>
      </c>
      <c r="AI746" s="155" t="s">
        <v>148</v>
      </c>
      <c r="AJ746" s="155" t="s">
        <v>73</v>
      </c>
      <c r="AK746" s="14" t="s">
        <v>73</v>
      </c>
      <c r="AL746" s="14" t="s">
        <v>27</v>
      </c>
      <c r="AM746" s="14" t="s">
        <v>60</v>
      </c>
      <c r="AN746" s="155" t="s">
        <v>141</v>
      </c>
    </row>
    <row r="747" spans="1:54" s="14" customFormat="1" x14ac:dyDescent="0.2">
      <c r="B747" s="154"/>
      <c r="D747" s="148" t="s">
        <v>148</v>
      </c>
      <c r="E747" s="155" t="s">
        <v>1</v>
      </c>
      <c r="F747" s="156" t="s">
        <v>155</v>
      </c>
      <c r="H747" s="157">
        <v>3.75</v>
      </c>
      <c r="AI747" s="155" t="s">
        <v>148</v>
      </c>
      <c r="AJ747" s="155" t="s">
        <v>73</v>
      </c>
      <c r="AK747" s="14" t="s">
        <v>73</v>
      </c>
      <c r="AL747" s="14" t="s">
        <v>27</v>
      </c>
      <c r="AM747" s="14" t="s">
        <v>60</v>
      </c>
      <c r="AN747" s="155" t="s">
        <v>141</v>
      </c>
    </row>
    <row r="748" spans="1:54" s="14" customFormat="1" x14ac:dyDescent="0.2">
      <c r="B748" s="154"/>
      <c r="D748" s="148" t="s">
        <v>148</v>
      </c>
      <c r="E748" s="155" t="s">
        <v>1</v>
      </c>
      <c r="F748" s="156" t="s">
        <v>156</v>
      </c>
      <c r="H748" s="157">
        <v>6.87</v>
      </c>
      <c r="AI748" s="155" t="s">
        <v>148</v>
      </c>
      <c r="AJ748" s="155" t="s">
        <v>73</v>
      </c>
      <c r="AK748" s="14" t="s">
        <v>73</v>
      </c>
      <c r="AL748" s="14" t="s">
        <v>27</v>
      </c>
      <c r="AM748" s="14" t="s">
        <v>60</v>
      </c>
      <c r="AN748" s="155" t="s">
        <v>141</v>
      </c>
    </row>
    <row r="749" spans="1:54" s="14" customFormat="1" x14ac:dyDescent="0.2">
      <c r="B749" s="154"/>
      <c r="D749" s="148" t="s">
        <v>148</v>
      </c>
      <c r="E749" s="155" t="s">
        <v>1</v>
      </c>
      <c r="F749" s="156" t="s">
        <v>157</v>
      </c>
      <c r="H749" s="157">
        <v>7.41</v>
      </c>
      <c r="AI749" s="155" t="s">
        <v>148</v>
      </c>
      <c r="AJ749" s="155" t="s">
        <v>73</v>
      </c>
      <c r="AK749" s="14" t="s">
        <v>73</v>
      </c>
      <c r="AL749" s="14" t="s">
        <v>27</v>
      </c>
      <c r="AM749" s="14" t="s">
        <v>60</v>
      </c>
      <c r="AN749" s="155" t="s">
        <v>141</v>
      </c>
    </row>
    <row r="750" spans="1:54" s="15" customFormat="1" x14ac:dyDescent="0.2">
      <c r="B750" s="161"/>
      <c r="D750" s="148" t="s">
        <v>148</v>
      </c>
      <c r="E750" s="162" t="s">
        <v>1</v>
      </c>
      <c r="F750" s="163" t="s">
        <v>158</v>
      </c>
      <c r="H750" s="164">
        <v>96.555000000000007</v>
      </c>
      <c r="AI750" s="162" t="s">
        <v>148</v>
      </c>
      <c r="AJ750" s="162" t="s">
        <v>73</v>
      </c>
      <c r="AK750" s="15" t="s">
        <v>146</v>
      </c>
      <c r="AL750" s="15" t="s">
        <v>27</v>
      </c>
      <c r="AM750" s="15" t="s">
        <v>67</v>
      </c>
      <c r="AN750" s="162" t="s">
        <v>141</v>
      </c>
    </row>
    <row r="751" spans="1:54" s="2" customFormat="1" ht="21.75" customHeight="1" x14ac:dyDescent="0.2">
      <c r="A751" s="31"/>
      <c r="B751" s="133"/>
      <c r="C751" s="134" t="s">
        <v>580</v>
      </c>
      <c r="D751" s="134" t="s">
        <v>143</v>
      </c>
      <c r="E751" s="135" t="s">
        <v>581</v>
      </c>
      <c r="F751" s="192" t="s">
        <v>582</v>
      </c>
      <c r="G751" s="193" t="s">
        <v>543</v>
      </c>
      <c r="H751" s="194"/>
      <c r="I751" s="195">
        <v>0.8</v>
      </c>
      <c r="J751" s="195"/>
      <c r="K751" s="140"/>
      <c r="L751" s="31"/>
      <c r="M751" s="31"/>
      <c r="N751" s="31"/>
      <c r="O751" s="31"/>
      <c r="P751" s="31"/>
      <c r="Q751" s="31"/>
      <c r="R751" s="31"/>
      <c r="S751" s="31"/>
      <c r="T751" s="31"/>
      <c r="AG751" s="145" t="s">
        <v>332</v>
      </c>
      <c r="AI751" s="145" t="s">
        <v>143</v>
      </c>
      <c r="AJ751" s="145" t="s">
        <v>73</v>
      </c>
      <c r="AN751" s="18" t="s">
        <v>141</v>
      </c>
      <c r="AT751" s="146" t="e">
        <f>IF(#REF!="základná",J751,0)</f>
        <v>#REF!</v>
      </c>
      <c r="AU751" s="146" t="e">
        <f>IF(#REF!="znížená",J751,0)</f>
        <v>#REF!</v>
      </c>
      <c r="AV751" s="146" t="e">
        <f>IF(#REF!="zákl. prenesená",J751,0)</f>
        <v>#REF!</v>
      </c>
      <c r="AW751" s="146" t="e">
        <f>IF(#REF!="zníž. prenesená",J751,0)</f>
        <v>#REF!</v>
      </c>
      <c r="AX751" s="146" t="e">
        <f>IF(#REF!="nulová",J751,0)</f>
        <v>#REF!</v>
      </c>
      <c r="AY751" s="18" t="s">
        <v>73</v>
      </c>
      <c r="AZ751" s="146">
        <f>ROUND(I751*H751,2)</f>
        <v>0</v>
      </c>
      <c r="BA751" s="18" t="s">
        <v>332</v>
      </c>
      <c r="BB751" s="145" t="s">
        <v>583</v>
      </c>
    </row>
    <row r="752" spans="1:54" s="12" customFormat="1" ht="22.9" customHeight="1" x14ac:dyDescent="0.2">
      <c r="B752" s="121"/>
      <c r="D752" s="122" t="s">
        <v>59</v>
      </c>
      <c r="E752" s="131" t="s">
        <v>584</v>
      </c>
      <c r="F752" s="131" t="s">
        <v>585</v>
      </c>
      <c r="J752" s="132"/>
      <c r="AG752" s="122" t="s">
        <v>73</v>
      </c>
      <c r="AI752" s="129" t="s">
        <v>59</v>
      </c>
      <c r="AJ752" s="129" t="s">
        <v>67</v>
      </c>
      <c r="AN752" s="122" t="s">
        <v>141</v>
      </c>
      <c r="AZ752" s="130">
        <f>SUM(AZ753:AZ769)</f>
        <v>0</v>
      </c>
    </row>
    <row r="753" spans="1:54" s="2" customFormat="1" ht="21.75" customHeight="1" x14ac:dyDescent="0.2">
      <c r="A753" s="31"/>
      <c r="B753" s="133"/>
      <c r="C753" s="134" t="s">
        <v>586</v>
      </c>
      <c r="D753" s="134" t="s">
        <v>143</v>
      </c>
      <c r="E753" s="135" t="s">
        <v>587</v>
      </c>
      <c r="F753" s="136" t="s">
        <v>588</v>
      </c>
      <c r="G753" s="137" t="s">
        <v>145</v>
      </c>
      <c r="H753" s="138">
        <v>178.38499999999999</v>
      </c>
      <c r="I753" s="139"/>
      <c r="J753" s="139"/>
      <c r="K753" s="140"/>
      <c r="L753" s="31"/>
      <c r="M753" s="31"/>
      <c r="N753" s="31"/>
      <c r="O753" s="31"/>
      <c r="P753" s="31"/>
      <c r="Q753" s="31"/>
      <c r="R753" s="31"/>
      <c r="S753" s="31"/>
      <c r="T753" s="31"/>
      <c r="AG753" s="145" t="s">
        <v>332</v>
      </c>
      <c r="AI753" s="145" t="s">
        <v>143</v>
      </c>
      <c r="AJ753" s="145" t="s">
        <v>73</v>
      </c>
      <c r="AN753" s="18" t="s">
        <v>141</v>
      </c>
      <c r="AT753" s="146" t="e">
        <f>IF(#REF!="základná",J753,0)</f>
        <v>#REF!</v>
      </c>
      <c r="AU753" s="146" t="e">
        <f>IF(#REF!="znížená",J753,0)</f>
        <v>#REF!</v>
      </c>
      <c r="AV753" s="146" t="e">
        <f>IF(#REF!="zákl. prenesená",J753,0)</f>
        <v>#REF!</v>
      </c>
      <c r="AW753" s="146" t="e">
        <f>IF(#REF!="zníž. prenesená",J753,0)</f>
        <v>#REF!</v>
      </c>
      <c r="AX753" s="146" t="e">
        <f>IF(#REF!="nulová",J753,0)</f>
        <v>#REF!</v>
      </c>
      <c r="AY753" s="18" t="s">
        <v>73</v>
      </c>
      <c r="AZ753" s="146">
        <f>ROUND(I753*H753,2)</f>
        <v>0</v>
      </c>
      <c r="BA753" s="18" t="s">
        <v>332</v>
      </c>
      <c r="BB753" s="145" t="s">
        <v>589</v>
      </c>
    </row>
    <row r="754" spans="1:54" s="13" customFormat="1" x14ac:dyDescent="0.2">
      <c r="B754" s="147"/>
      <c r="D754" s="148" t="s">
        <v>148</v>
      </c>
      <c r="E754" s="149" t="s">
        <v>1</v>
      </c>
      <c r="F754" s="150" t="s">
        <v>590</v>
      </c>
      <c r="H754" s="149" t="s">
        <v>1</v>
      </c>
      <c r="AI754" s="149" t="s">
        <v>148</v>
      </c>
      <c r="AJ754" s="149" t="s">
        <v>73</v>
      </c>
      <c r="AK754" s="13" t="s">
        <v>67</v>
      </c>
      <c r="AL754" s="13" t="s">
        <v>27</v>
      </c>
      <c r="AM754" s="13" t="s">
        <v>60</v>
      </c>
      <c r="AN754" s="149" t="s">
        <v>141</v>
      </c>
    </row>
    <row r="755" spans="1:54" s="14" customFormat="1" x14ac:dyDescent="0.2">
      <c r="B755" s="154"/>
      <c r="D755" s="148" t="s">
        <v>148</v>
      </c>
      <c r="E755" s="155" t="s">
        <v>1</v>
      </c>
      <c r="F755" s="156" t="s">
        <v>523</v>
      </c>
      <c r="H755" s="157">
        <v>140.488</v>
      </c>
      <c r="AI755" s="155" t="s">
        <v>148</v>
      </c>
      <c r="AJ755" s="155" t="s">
        <v>73</v>
      </c>
      <c r="AK755" s="14" t="s">
        <v>73</v>
      </c>
      <c r="AL755" s="14" t="s">
        <v>27</v>
      </c>
      <c r="AM755" s="14" t="s">
        <v>60</v>
      </c>
      <c r="AN755" s="155" t="s">
        <v>141</v>
      </c>
    </row>
    <row r="756" spans="1:54" s="14" customFormat="1" x14ac:dyDescent="0.2">
      <c r="B756" s="154"/>
      <c r="D756" s="148" t="s">
        <v>148</v>
      </c>
      <c r="E756" s="155" t="s">
        <v>1</v>
      </c>
      <c r="F756" s="156" t="s">
        <v>524</v>
      </c>
      <c r="H756" s="157">
        <v>37.896999999999998</v>
      </c>
      <c r="AI756" s="155" t="s">
        <v>148</v>
      </c>
      <c r="AJ756" s="155" t="s">
        <v>73</v>
      </c>
      <c r="AK756" s="14" t="s">
        <v>73</v>
      </c>
      <c r="AL756" s="14" t="s">
        <v>27</v>
      </c>
      <c r="AM756" s="14" t="s">
        <v>60</v>
      </c>
      <c r="AN756" s="155" t="s">
        <v>141</v>
      </c>
    </row>
    <row r="757" spans="1:54" s="15" customFormat="1" x14ac:dyDescent="0.2">
      <c r="B757" s="161"/>
      <c r="D757" s="148" t="s">
        <v>148</v>
      </c>
      <c r="E757" s="162" t="s">
        <v>1</v>
      </c>
      <c r="F757" s="163" t="s">
        <v>158</v>
      </c>
      <c r="H757" s="164">
        <v>178.38499999999999</v>
      </c>
      <c r="AI757" s="162" t="s">
        <v>148</v>
      </c>
      <c r="AJ757" s="162" t="s">
        <v>73</v>
      </c>
      <c r="AK757" s="15" t="s">
        <v>146</v>
      </c>
      <c r="AL757" s="15" t="s">
        <v>27</v>
      </c>
      <c r="AM757" s="15" t="s">
        <v>67</v>
      </c>
      <c r="AN757" s="162" t="s">
        <v>141</v>
      </c>
    </row>
    <row r="758" spans="1:54" s="2" customFormat="1" ht="21.75" customHeight="1" x14ac:dyDescent="0.2">
      <c r="A758" s="31"/>
      <c r="B758" s="133"/>
      <c r="C758" s="168" t="s">
        <v>591</v>
      </c>
      <c r="D758" s="168" t="s">
        <v>159</v>
      </c>
      <c r="E758" s="169" t="s">
        <v>592</v>
      </c>
      <c r="F758" s="170" t="s">
        <v>593</v>
      </c>
      <c r="G758" s="171" t="s">
        <v>145</v>
      </c>
      <c r="H758" s="172">
        <v>190.87200000000001</v>
      </c>
      <c r="I758" s="173"/>
      <c r="J758" s="173"/>
      <c r="K758" s="174"/>
      <c r="L758" s="31"/>
      <c r="M758" s="31"/>
      <c r="N758" s="31"/>
      <c r="O758" s="31"/>
      <c r="P758" s="31"/>
      <c r="Q758" s="31"/>
      <c r="R758" s="31"/>
      <c r="S758" s="31"/>
      <c r="T758" s="31"/>
      <c r="AG758" s="145" t="s">
        <v>504</v>
      </c>
      <c r="AI758" s="145" t="s">
        <v>159</v>
      </c>
      <c r="AJ758" s="145" t="s">
        <v>73</v>
      </c>
      <c r="AN758" s="18" t="s">
        <v>141</v>
      </c>
      <c r="AT758" s="146" t="e">
        <f>IF(#REF!="základná",J758,0)</f>
        <v>#REF!</v>
      </c>
      <c r="AU758" s="146" t="e">
        <f>IF(#REF!="znížená",J758,0)</f>
        <v>#REF!</v>
      </c>
      <c r="AV758" s="146" t="e">
        <f>IF(#REF!="zákl. prenesená",J758,0)</f>
        <v>#REF!</v>
      </c>
      <c r="AW758" s="146" t="e">
        <f>IF(#REF!="zníž. prenesená",J758,0)</f>
        <v>#REF!</v>
      </c>
      <c r="AX758" s="146" t="e">
        <f>IF(#REF!="nulová",J758,0)</f>
        <v>#REF!</v>
      </c>
      <c r="AY758" s="18" t="s">
        <v>73</v>
      </c>
      <c r="AZ758" s="146">
        <f>ROUND(I758*H758,2)</f>
        <v>0</v>
      </c>
      <c r="BA758" s="18" t="s">
        <v>332</v>
      </c>
      <c r="BB758" s="145" t="s">
        <v>594</v>
      </c>
    </row>
    <row r="759" spans="1:54" s="13" customFormat="1" x14ac:dyDescent="0.2">
      <c r="B759" s="147"/>
      <c r="D759" s="148" t="s">
        <v>148</v>
      </c>
      <c r="E759" s="149" t="s">
        <v>1</v>
      </c>
      <c r="F759" s="150" t="s">
        <v>595</v>
      </c>
      <c r="H759" s="149" t="s">
        <v>1</v>
      </c>
      <c r="AI759" s="149" t="s">
        <v>148</v>
      </c>
      <c r="AJ759" s="149" t="s">
        <v>73</v>
      </c>
      <c r="AK759" s="13" t="s">
        <v>67</v>
      </c>
      <c r="AL759" s="13" t="s">
        <v>27</v>
      </c>
      <c r="AM759" s="13" t="s">
        <v>60</v>
      </c>
      <c r="AN759" s="149" t="s">
        <v>141</v>
      </c>
    </row>
    <row r="760" spans="1:54" s="14" customFormat="1" x14ac:dyDescent="0.2">
      <c r="B760" s="154"/>
      <c r="D760" s="148" t="s">
        <v>148</v>
      </c>
      <c r="E760" s="155" t="s">
        <v>1</v>
      </c>
      <c r="F760" s="156" t="s">
        <v>523</v>
      </c>
      <c r="H760" s="157">
        <v>140.488</v>
      </c>
      <c r="AI760" s="155" t="s">
        <v>148</v>
      </c>
      <c r="AJ760" s="155" t="s">
        <v>73</v>
      </c>
      <c r="AK760" s="14" t="s">
        <v>73</v>
      </c>
      <c r="AL760" s="14" t="s">
        <v>27</v>
      </c>
      <c r="AM760" s="14" t="s">
        <v>60</v>
      </c>
      <c r="AN760" s="155" t="s">
        <v>141</v>
      </c>
    </row>
    <row r="761" spans="1:54" s="14" customFormat="1" x14ac:dyDescent="0.2">
      <c r="B761" s="154"/>
      <c r="D761" s="148" t="s">
        <v>148</v>
      </c>
      <c r="E761" s="155" t="s">
        <v>1</v>
      </c>
      <c r="F761" s="156" t="s">
        <v>524</v>
      </c>
      <c r="H761" s="157">
        <v>37.896999999999998</v>
      </c>
      <c r="AI761" s="155" t="s">
        <v>148</v>
      </c>
      <c r="AJ761" s="155" t="s">
        <v>73</v>
      </c>
      <c r="AK761" s="14" t="s">
        <v>73</v>
      </c>
      <c r="AL761" s="14" t="s">
        <v>27</v>
      </c>
      <c r="AM761" s="14" t="s">
        <v>60</v>
      </c>
      <c r="AN761" s="155" t="s">
        <v>141</v>
      </c>
    </row>
    <row r="762" spans="1:54" s="15" customFormat="1" x14ac:dyDescent="0.2">
      <c r="B762" s="161"/>
      <c r="D762" s="148" t="s">
        <v>148</v>
      </c>
      <c r="E762" s="162" t="s">
        <v>1</v>
      </c>
      <c r="F762" s="163" t="s">
        <v>158</v>
      </c>
      <c r="H762" s="164">
        <v>178.38499999999999</v>
      </c>
      <c r="AI762" s="162" t="s">
        <v>148</v>
      </c>
      <c r="AJ762" s="162" t="s">
        <v>73</v>
      </c>
      <c r="AK762" s="15" t="s">
        <v>146</v>
      </c>
      <c r="AL762" s="15" t="s">
        <v>27</v>
      </c>
      <c r="AM762" s="15" t="s">
        <v>67</v>
      </c>
      <c r="AN762" s="162" t="s">
        <v>141</v>
      </c>
    </row>
    <row r="763" spans="1:54" s="14" customFormat="1" x14ac:dyDescent="0.2">
      <c r="B763" s="154"/>
      <c r="D763" s="148" t="s">
        <v>148</v>
      </c>
      <c r="F763" s="156" t="s">
        <v>596</v>
      </c>
      <c r="H763" s="157">
        <v>190.87200000000001</v>
      </c>
      <c r="AI763" s="155" t="s">
        <v>148</v>
      </c>
      <c r="AJ763" s="155" t="s">
        <v>73</v>
      </c>
      <c r="AK763" s="14" t="s">
        <v>73</v>
      </c>
      <c r="AL763" s="14" t="s">
        <v>2</v>
      </c>
      <c r="AM763" s="14" t="s">
        <v>67</v>
      </c>
      <c r="AN763" s="155" t="s">
        <v>141</v>
      </c>
    </row>
    <row r="764" spans="1:54" s="2" customFormat="1" ht="21.75" customHeight="1" x14ac:dyDescent="0.2">
      <c r="A764" s="31"/>
      <c r="B764" s="133"/>
      <c r="C764" s="134" t="s">
        <v>597</v>
      </c>
      <c r="D764" s="134" t="s">
        <v>143</v>
      </c>
      <c r="E764" s="135" t="s">
        <v>598</v>
      </c>
      <c r="F764" s="136" t="s">
        <v>599</v>
      </c>
      <c r="G764" s="137" t="s">
        <v>145</v>
      </c>
      <c r="H764" s="138">
        <v>178.38499999999999</v>
      </c>
      <c r="I764" s="139"/>
      <c r="J764" s="139"/>
      <c r="K764" s="140"/>
      <c r="L764" s="31"/>
      <c r="M764" s="31"/>
      <c r="N764" s="31"/>
      <c r="O764" s="31"/>
      <c r="P764" s="31"/>
      <c r="Q764" s="31"/>
      <c r="R764" s="31"/>
      <c r="S764" s="31"/>
      <c r="T764" s="31"/>
      <c r="AG764" s="145" t="s">
        <v>332</v>
      </c>
      <c r="AI764" s="145" t="s">
        <v>143</v>
      </c>
      <c r="AJ764" s="145" t="s">
        <v>73</v>
      </c>
      <c r="AN764" s="18" t="s">
        <v>141</v>
      </c>
      <c r="AT764" s="146" t="e">
        <f>IF(#REF!="základná",J764,0)</f>
        <v>#REF!</v>
      </c>
      <c r="AU764" s="146" t="e">
        <f>IF(#REF!="znížená",J764,0)</f>
        <v>#REF!</v>
      </c>
      <c r="AV764" s="146" t="e">
        <f>IF(#REF!="zákl. prenesená",J764,0)</f>
        <v>#REF!</v>
      </c>
      <c r="AW764" s="146" t="e">
        <f>IF(#REF!="zníž. prenesená",J764,0)</f>
        <v>#REF!</v>
      </c>
      <c r="AX764" s="146" t="e">
        <f>IF(#REF!="nulová",J764,0)</f>
        <v>#REF!</v>
      </c>
      <c r="AY764" s="18" t="s">
        <v>73</v>
      </c>
      <c r="AZ764" s="146">
        <f>ROUND(I764*H764,2)</f>
        <v>0</v>
      </c>
      <c r="BA764" s="18" t="s">
        <v>332</v>
      </c>
      <c r="BB764" s="145" t="s">
        <v>600</v>
      </c>
    </row>
    <row r="765" spans="1:54" s="13" customFormat="1" x14ac:dyDescent="0.2">
      <c r="B765" s="147"/>
      <c r="D765" s="148" t="s">
        <v>148</v>
      </c>
      <c r="E765" s="149" t="s">
        <v>1</v>
      </c>
      <c r="F765" s="150" t="s">
        <v>601</v>
      </c>
      <c r="H765" s="149" t="s">
        <v>1</v>
      </c>
      <c r="AI765" s="149" t="s">
        <v>148</v>
      </c>
      <c r="AJ765" s="149" t="s">
        <v>73</v>
      </c>
      <c r="AK765" s="13" t="s">
        <v>67</v>
      </c>
      <c r="AL765" s="13" t="s">
        <v>27</v>
      </c>
      <c r="AM765" s="13" t="s">
        <v>60</v>
      </c>
      <c r="AN765" s="149" t="s">
        <v>141</v>
      </c>
    </row>
    <row r="766" spans="1:54" s="14" customFormat="1" x14ac:dyDescent="0.2">
      <c r="B766" s="154"/>
      <c r="D766" s="148" t="s">
        <v>148</v>
      </c>
      <c r="E766" s="155" t="s">
        <v>1</v>
      </c>
      <c r="F766" s="156" t="s">
        <v>523</v>
      </c>
      <c r="H766" s="157">
        <v>140.488</v>
      </c>
      <c r="AI766" s="155" t="s">
        <v>148</v>
      </c>
      <c r="AJ766" s="155" t="s">
        <v>73</v>
      </c>
      <c r="AK766" s="14" t="s">
        <v>73</v>
      </c>
      <c r="AL766" s="14" t="s">
        <v>27</v>
      </c>
      <c r="AM766" s="14" t="s">
        <v>60</v>
      </c>
      <c r="AN766" s="155" t="s">
        <v>141</v>
      </c>
    </row>
    <row r="767" spans="1:54" s="14" customFormat="1" x14ac:dyDescent="0.2">
      <c r="B767" s="154"/>
      <c r="D767" s="148" t="s">
        <v>148</v>
      </c>
      <c r="E767" s="155" t="s">
        <v>1</v>
      </c>
      <c r="F767" s="156" t="s">
        <v>524</v>
      </c>
      <c r="H767" s="157">
        <v>37.896999999999998</v>
      </c>
      <c r="AI767" s="155" t="s">
        <v>148</v>
      </c>
      <c r="AJ767" s="155" t="s">
        <v>73</v>
      </c>
      <c r="AK767" s="14" t="s">
        <v>73</v>
      </c>
      <c r="AL767" s="14" t="s">
        <v>27</v>
      </c>
      <c r="AM767" s="14" t="s">
        <v>60</v>
      </c>
      <c r="AN767" s="155" t="s">
        <v>141</v>
      </c>
    </row>
    <row r="768" spans="1:54" s="15" customFormat="1" x14ac:dyDescent="0.2">
      <c r="B768" s="161"/>
      <c r="D768" s="148" t="s">
        <v>148</v>
      </c>
      <c r="E768" s="162" t="s">
        <v>1</v>
      </c>
      <c r="F768" s="163" t="s">
        <v>158</v>
      </c>
      <c r="H768" s="164">
        <v>178.38499999999999</v>
      </c>
      <c r="AI768" s="162" t="s">
        <v>148</v>
      </c>
      <c r="AJ768" s="162" t="s">
        <v>73</v>
      </c>
      <c r="AK768" s="15" t="s">
        <v>146</v>
      </c>
      <c r="AL768" s="15" t="s">
        <v>27</v>
      </c>
      <c r="AM768" s="15" t="s">
        <v>67</v>
      </c>
      <c r="AN768" s="162" t="s">
        <v>141</v>
      </c>
    </row>
    <row r="769" spans="1:54" s="2" customFormat="1" ht="21.75" customHeight="1" x14ac:dyDescent="0.2">
      <c r="A769" s="31"/>
      <c r="B769" s="133"/>
      <c r="C769" s="134" t="s">
        <v>602</v>
      </c>
      <c r="D769" s="134" t="s">
        <v>143</v>
      </c>
      <c r="E769" s="135" t="s">
        <v>603</v>
      </c>
      <c r="F769" s="192" t="s">
        <v>604</v>
      </c>
      <c r="G769" s="193" t="s">
        <v>543</v>
      </c>
      <c r="H769" s="194"/>
      <c r="I769" s="195">
        <v>1.1000000000000001</v>
      </c>
      <c r="J769" s="195"/>
      <c r="K769" s="140"/>
      <c r="L769" s="31"/>
      <c r="M769" s="31"/>
      <c r="N769" s="31"/>
      <c r="O769" s="31"/>
      <c r="P769" s="31"/>
      <c r="Q769" s="31"/>
      <c r="R769" s="31"/>
      <c r="S769" s="31"/>
      <c r="T769" s="31"/>
      <c r="AG769" s="145" t="s">
        <v>332</v>
      </c>
      <c r="AI769" s="145" t="s">
        <v>143</v>
      </c>
      <c r="AJ769" s="145" t="s">
        <v>73</v>
      </c>
      <c r="AN769" s="18" t="s">
        <v>141</v>
      </c>
      <c r="AT769" s="146" t="e">
        <f>IF(#REF!="základná",J769,0)</f>
        <v>#REF!</v>
      </c>
      <c r="AU769" s="146" t="e">
        <f>IF(#REF!="znížená",J769,0)</f>
        <v>#REF!</v>
      </c>
      <c r="AV769" s="146" t="e">
        <f>IF(#REF!="zákl. prenesená",J769,0)</f>
        <v>#REF!</v>
      </c>
      <c r="AW769" s="146" t="e">
        <f>IF(#REF!="zníž. prenesená",J769,0)</f>
        <v>#REF!</v>
      </c>
      <c r="AX769" s="146" t="e">
        <f>IF(#REF!="nulová",J769,0)</f>
        <v>#REF!</v>
      </c>
      <c r="AY769" s="18" t="s">
        <v>73</v>
      </c>
      <c r="AZ769" s="146">
        <f>ROUND(I769*H769,2)</f>
        <v>0</v>
      </c>
      <c r="BA769" s="18" t="s">
        <v>332</v>
      </c>
      <c r="BB769" s="145" t="s">
        <v>605</v>
      </c>
    </row>
    <row r="770" spans="1:54" s="2" customFormat="1" ht="6.95" customHeight="1" x14ac:dyDescent="0.2">
      <c r="A770" s="31"/>
      <c r="B770" s="46"/>
      <c r="C770" s="47"/>
      <c r="D770" s="47"/>
      <c r="E770" s="47"/>
      <c r="F770" s="47"/>
      <c r="G770" s="47"/>
      <c r="H770" s="47"/>
      <c r="I770" s="47"/>
      <c r="J770" s="47"/>
      <c r="K770" s="47"/>
      <c r="L770" s="31"/>
      <c r="M770" s="31"/>
      <c r="N770" s="31"/>
      <c r="O770" s="31"/>
      <c r="P770" s="31"/>
      <c r="Q770" s="31"/>
      <c r="R770" s="31"/>
      <c r="S770" s="31"/>
      <c r="T770" s="31"/>
    </row>
  </sheetData>
  <autoFilter ref="C133:K769" xr:uid="{00000000-0009-0000-0000-000001000000}"/>
  <mergeCells count="10">
    <mergeCell ref="E126:H126"/>
    <mergeCell ref="E7:H7"/>
    <mergeCell ref="E9:H9"/>
    <mergeCell ref="E11:H11"/>
    <mergeCell ref="E29:H29"/>
    <mergeCell ref="E85:H85"/>
    <mergeCell ref="E87:H87"/>
    <mergeCell ref="E89:H89"/>
    <mergeCell ref="E122:H122"/>
    <mergeCell ref="E124:H124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B570"/>
  <sheetViews>
    <sheetView showGridLines="0" tabSelected="1" topLeftCell="A534" workbookViewId="0">
      <selection activeCell="J569" sqref="J56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16.33203125" style="1" customWidth="1"/>
    <col min="13" max="13" width="12.33203125" style="1" customWidth="1"/>
    <col min="14" max="14" width="15" style="1" customWidth="1"/>
    <col min="15" max="15" width="11" style="1" customWidth="1"/>
    <col min="16" max="16" width="15" style="1" customWidth="1"/>
    <col min="17" max="17" width="16.33203125" style="1" customWidth="1"/>
    <col min="18" max="18" width="11" style="1" customWidth="1"/>
    <col min="19" max="19" width="15" style="1" customWidth="1"/>
    <col min="20" max="20" width="16.33203125" style="1" customWidth="1"/>
    <col min="33" max="54" width="9.33203125" style="1" hidden="1"/>
  </cols>
  <sheetData>
    <row r="1" spans="1:35" x14ac:dyDescent="0.2">
      <c r="A1" s="81"/>
    </row>
    <row r="2" spans="1:35" s="1" customFormat="1" ht="36.950000000000003" customHeight="1" x14ac:dyDescent="0.2">
      <c r="AI2" s="18" t="s">
        <v>77</v>
      </c>
    </row>
    <row r="3" spans="1:35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AI3" s="18" t="s">
        <v>60</v>
      </c>
    </row>
    <row r="4" spans="1:35" s="1" customFormat="1" ht="24.95" customHeight="1" x14ac:dyDescent="0.2">
      <c r="B4" s="21"/>
      <c r="D4" s="22" t="s">
        <v>110</v>
      </c>
      <c r="AI4" s="18" t="s">
        <v>2</v>
      </c>
    </row>
    <row r="5" spans="1:35" s="1" customFormat="1" ht="6.95" customHeight="1" x14ac:dyDescent="0.2">
      <c r="B5" s="21"/>
    </row>
    <row r="6" spans="1:35" s="1" customFormat="1" ht="12" customHeight="1" x14ac:dyDescent="0.2">
      <c r="B6" s="21"/>
      <c r="D6" s="26" t="s">
        <v>10</v>
      </c>
    </row>
    <row r="7" spans="1:35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</row>
    <row r="8" spans="1:35" s="1" customFormat="1" ht="12" customHeight="1" x14ac:dyDescent="0.2">
      <c r="B8" s="21"/>
      <c r="D8" s="26" t="s">
        <v>111</v>
      </c>
    </row>
    <row r="9" spans="1:35" s="2" customFormat="1" ht="16.5" customHeight="1" x14ac:dyDescent="0.2">
      <c r="A9" s="31"/>
      <c r="B9" s="32"/>
      <c r="C9" s="31"/>
      <c r="D9" s="31"/>
      <c r="E9" s="292" t="s">
        <v>112</v>
      </c>
      <c r="F9" s="291"/>
      <c r="G9" s="291"/>
      <c r="H9" s="29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spans="1:35" s="2" customFormat="1" ht="12" customHeight="1" x14ac:dyDescent="0.2">
      <c r="A10" s="31"/>
      <c r="B10" s="32"/>
      <c r="C10" s="31"/>
      <c r="D10" s="26" t="s">
        <v>113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spans="1:35" s="2" customFormat="1" ht="16.5" customHeight="1" x14ac:dyDescent="0.2">
      <c r="A11" s="31"/>
      <c r="B11" s="32"/>
      <c r="C11" s="31"/>
      <c r="D11" s="31"/>
      <c r="E11" s="283" t="s">
        <v>606</v>
      </c>
      <c r="F11" s="291"/>
      <c r="G11" s="291"/>
      <c r="H11" s="29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spans="1:35" s="2" customFormat="1" x14ac:dyDescent="0.2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spans="1:35" s="2" customFormat="1" ht="12" customHeight="1" x14ac:dyDescent="0.2">
      <c r="A13" s="31"/>
      <c r="B13" s="32"/>
      <c r="C13" s="31"/>
      <c r="D13" s="26" t="s">
        <v>12</v>
      </c>
      <c r="E13" s="31"/>
      <c r="F13" s="24" t="s">
        <v>13</v>
      </c>
      <c r="G13" s="31"/>
      <c r="H13" s="31"/>
      <c r="I13" s="26" t="s">
        <v>14</v>
      </c>
      <c r="J13" s="24" t="s">
        <v>15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35" s="2" customFormat="1" ht="12" customHeight="1" x14ac:dyDescent="0.2">
      <c r="A14" s="31"/>
      <c r="B14" s="32"/>
      <c r="C14" s="31"/>
      <c r="D14" s="26" t="s">
        <v>16</v>
      </c>
      <c r="E14" s="31"/>
      <c r="F14" s="24" t="s">
        <v>17</v>
      </c>
      <c r="G14" s="31"/>
      <c r="H14" s="31"/>
      <c r="I14" s="26" t="s">
        <v>18</v>
      </c>
      <c r="J14" s="54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35" s="2" customFormat="1" ht="10.9" customHeight="1" x14ac:dyDescent="0.2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spans="1:35" s="2" customFormat="1" ht="12" customHeight="1" x14ac:dyDescent="0.2">
      <c r="A16" s="31"/>
      <c r="B16" s="32"/>
      <c r="C16" s="31"/>
      <c r="D16" s="26" t="s">
        <v>19</v>
      </c>
      <c r="E16" s="31"/>
      <c r="F16" s="31"/>
      <c r="G16" s="31"/>
      <c r="H16" s="31"/>
      <c r="I16" s="26" t="s">
        <v>20</v>
      </c>
      <c r="J16" s="24" t="s">
        <v>21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spans="1:20" s="2" customFormat="1" ht="18" customHeight="1" x14ac:dyDescent="0.2">
      <c r="A17" s="31"/>
      <c r="B17" s="32"/>
      <c r="C17" s="31"/>
      <c r="D17" s="31"/>
      <c r="E17" s="24" t="s">
        <v>22</v>
      </c>
      <c r="F17" s="31"/>
      <c r="G17" s="31"/>
      <c r="H17" s="31"/>
      <c r="I17" s="26" t="s">
        <v>23</v>
      </c>
      <c r="J17" s="24" t="s">
        <v>1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spans="1:20" s="2" customFormat="1" ht="6.95" customHeight="1" x14ac:dyDescent="0.2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spans="1:20" s="2" customFormat="1" ht="12" customHeight="1" x14ac:dyDescent="0.2">
      <c r="A19" s="31"/>
      <c r="B19" s="32"/>
      <c r="C19" s="31"/>
      <c r="D19" s="26" t="s">
        <v>24</v>
      </c>
      <c r="E19" s="31"/>
      <c r="F19" s="31"/>
      <c r="G19" s="31"/>
      <c r="H19" s="31"/>
      <c r="I19" s="26" t="s">
        <v>20</v>
      </c>
      <c r="J19" s="24" t="s">
        <v>1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spans="1:20" s="2" customFormat="1" ht="18" customHeight="1" x14ac:dyDescent="0.2">
      <c r="A20" s="31"/>
      <c r="B20" s="32"/>
      <c r="C20" s="31"/>
      <c r="D20" s="31"/>
      <c r="E20" s="24"/>
      <c r="F20" s="31"/>
      <c r="G20" s="31"/>
      <c r="H20" s="31"/>
      <c r="I20" s="26" t="s">
        <v>23</v>
      </c>
      <c r="J20" s="24" t="s">
        <v>1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s="2" customFormat="1" ht="6.95" customHeight="1" x14ac:dyDescent="0.2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0" s="2" customFormat="1" ht="12" customHeight="1" x14ac:dyDescent="0.2">
      <c r="A22" s="31"/>
      <c r="B22" s="32"/>
      <c r="C22" s="31"/>
      <c r="D22" s="26" t="s">
        <v>26</v>
      </c>
      <c r="E22" s="31"/>
      <c r="F22" s="31"/>
      <c r="G22" s="31"/>
      <c r="H22" s="31"/>
      <c r="I22" s="26" t="s">
        <v>20</v>
      </c>
      <c r="J22" s="24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spans="1:20" s="2" customFormat="1" ht="18" customHeight="1" x14ac:dyDescent="0.2">
      <c r="A23" s="31"/>
      <c r="B23" s="32"/>
      <c r="C23" s="31"/>
      <c r="D23" s="31"/>
      <c r="E23" s="24"/>
      <c r="F23" s="31"/>
      <c r="G23" s="31"/>
      <c r="H23" s="31"/>
      <c r="I23" s="26" t="s">
        <v>23</v>
      </c>
      <c r="J23" s="24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s="2" customFormat="1" ht="6.95" customHeight="1" x14ac:dyDescent="0.2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spans="1:20" s="2" customFormat="1" ht="12" customHeight="1" x14ac:dyDescent="0.2">
      <c r="A25" s="31"/>
      <c r="B25" s="32"/>
      <c r="C25" s="31"/>
      <c r="D25" s="26" t="s">
        <v>28</v>
      </c>
      <c r="E25" s="31"/>
      <c r="F25" s="31"/>
      <c r="G25" s="31"/>
      <c r="H25" s="31"/>
      <c r="I25" s="26" t="s">
        <v>20</v>
      </c>
      <c r="J25" s="24" t="s">
        <v>1</v>
      </c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s="2" customFormat="1" ht="18" customHeight="1" x14ac:dyDescent="0.2">
      <c r="A26" s="31"/>
      <c r="B26" s="32"/>
      <c r="C26" s="31"/>
      <c r="D26" s="31"/>
      <c r="E26" s="24"/>
      <c r="F26" s="31"/>
      <c r="G26" s="31"/>
      <c r="H26" s="31"/>
      <c r="I26" s="26" t="s">
        <v>23</v>
      </c>
      <c r="J26" s="24" t="s">
        <v>1</v>
      </c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s="2" customFormat="1" ht="6.95" customHeight="1" x14ac:dyDescent="0.2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</row>
    <row r="28" spans="1:20" s="2" customFormat="1" ht="12" customHeight="1" x14ac:dyDescent="0.2">
      <c r="A28" s="31"/>
      <c r="B28" s="32"/>
      <c r="C28" s="31"/>
      <c r="D28" s="26" t="s">
        <v>30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</row>
    <row r="29" spans="1:20" s="8" customFormat="1" ht="16.5" customHeight="1" x14ac:dyDescent="0.2">
      <c r="A29" s="83"/>
      <c r="B29" s="84"/>
      <c r="C29" s="83"/>
      <c r="D29" s="83"/>
      <c r="E29" s="277" t="s">
        <v>1</v>
      </c>
      <c r="F29" s="277"/>
      <c r="G29" s="277"/>
      <c r="H29" s="277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</row>
    <row r="30" spans="1:20" s="2" customFormat="1" ht="6.95" customHeight="1" x14ac:dyDescent="0.2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</row>
    <row r="31" spans="1:20" s="2" customFormat="1" ht="6.95" customHeight="1" x14ac:dyDescent="0.2">
      <c r="A31" s="31"/>
      <c r="B31" s="32"/>
      <c r="C31" s="31"/>
      <c r="D31" s="62"/>
      <c r="E31" s="62"/>
      <c r="F31" s="62"/>
      <c r="G31" s="62"/>
      <c r="H31" s="62"/>
      <c r="I31" s="62"/>
      <c r="J31" s="62"/>
      <c r="K31" s="62"/>
      <c r="L31" s="31"/>
      <c r="M31" s="31"/>
      <c r="N31" s="31"/>
      <c r="O31" s="31"/>
      <c r="P31" s="31"/>
      <c r="Q31" s="31"/>
      <c r="R31" s="31"/>
      <c r="S31" s="31"/>
      <c r="T31" s="31"/>
    </row>
    <row r="32" spans="1:20" s="2" customFormat="1" ht="14.45" customHeight="1" x14ac:dyDescent="0.2">
      <c r="A32" s="31"/>
      <c r="B32" s="32"/>
      <c r="C32" s="31"/>
      <c r="D32" s="24" t="s">
        <v>115</v>
      </c>
      <c r="E32" s="31"/>
      <c r="F32" s="31"/>
      <c r="G32" s="31"/>
      <c r="H32" s="31"/>
      <c r="I32" s="31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</row>
    <row r="33" spans="1:20" s="2" customFormat="1" ht="14.45" customHeight="1" x14ac:dyDescent="0.2">
      <c r="A33" s="31"/>
      <c r="B33" s="32"/>
      <c r="C33" s="31"/>
      <c r="D33" s="29" t="s">
        <v>116</v>
      </c>
      <c r="E33" s="31"/>
      <c r="F33" s="31"/>
      <c r="G33" s="31"/>
      <c r="H33" s="31"/>
      <c r="I33" s="31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</row>
    <row r="34" spans="1:20" s="2" customFormat="1" ht="25.35" customHeight="1" x14ac:dyDescent="0.2">
      <c r="A34" s="31"/>
      <c r="B34" s="32"/>
      <c r="C34" s="31"/>
      <c r="D34" s="86" t="s">
        <v>33</v>
      </c>
      <c r="E34" s="31"/>
      <c r="F34" s="31"/>
      <c r="G34" s="31"/>
      <c r="H34" s="31"/>
      <c r="I34" s="31"/>
      <c r="J34" s="66"/>
      <c r="K34" s="31"/>
      <c r="L34" s="31"/>
      <c r="M34" s="31"/>
      <c r="N34" s="31"/>
      <c r="O34" s="31"/>
      <c r="P34" s="31"/>
      <c r="Q34" s="31"/>
      <c r="R34" s="31"/>
      <c r="S34" s="31"/>
      <c r="T34" s="31"/>
    </row>
    <row r="35" spans="1:20" s="2" customFormat="1" ht="6.95" customHeight="1" x14ac:dyDescent="0.2">
      <c r="A35" s="31"/>
      <c r="B35" s="32"/>
      <c r="C35" s="31"/>
      <c r="D35" s="62"/>
      <c r="E35" s="62"/>
      <c r="F35" s="62"/>
      <c r="G35" s="62"/>
      <c r="H35" s="62"/>
      <c r="I35" s="62"/>
      <c r="J35" s="62"/>
      <c r="K35" s="62"/>
      <c r="L35" s="31"/>
      <c r="M35" s="31"/>
      <c r="N35" s="31"/>
      <c r="O35" s="31"/>
      <c r="P35" s="31"/>
      <c r="Q35" s="31"/>
      <c r="R35" s="31"/>
      <c r="S35" s="31"/>
      <c r="T35" s="31"/>
    </row>
    <row r="36" spans="1:20" s="2" customFormat="1" ht="14.45" customHeight="1" x14ac:dyDescent="0.2">
      <c r="A36" s="31"/>
      <c r="B36" s="32"/>
      <c r="C36" s="31"/>
      <c r="D36" s="31"/>
      <c r="E36" s="31"/>
      <c r="F36" s="35" t="s">
        <v>35</v>
      </c>
      <c r="G36" s="31"/>
      <c r="H36" s="31"/>
      <c r="I36" s="35" t="s">
        <v>34</v>
      </c>
      <c r="J36" s="35" t="s">
        <v>36</v>
      </c>
      <c r="K36" s="31"/>
      <c r="L36" s="31"/>
      <c r="M36" s="31"/>
      <c r="N36" s="31"/>
      <c r="O36" s="31"/>
      <c r="P36" s="31"/>
      <c r="Q36" s="31"/>
      <c r="R36" s="31"/>
      <c r="S36" s="31"/>
      <c r="T36" s="31"/>
    </row>
    <row r="37" spans="1:20" s="2" customFormat="1" ht="14.45" customHeight="1" x14ac:dyDescent="0.2">
      <c r="A37" s="31"/>
      <c r="B37" s="32"/>
      <c r="C37" s="31"/>
      <c r="D37" s="87" t="s">
        <v>37</v>
      </c>
      <c r="E37" s="26" t="s">
        <v>38</v>
      </c>
      <c r="F37" s="88"/>
      <c r="G37" s="31"/>
      <c r="H37" s="31"/>
      <c r="I37" s="89">
        <v>0.2</v>
      </c>
      <c r="J37" s="88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1:20" s="2" customFormat="1" ht="14.45" customHeight="1" x14ac:dyDescent="0.2">
      <c r="A38" s="31"/>
      <c r="B38" s="32"/>
      <c r="C38" s="31"/>
      <c r="D38" s="31"/>
      <c r="E38" s="26" t="s">
        <v>39</v>
      </c>
      <c r="F38" s="88"/>
      <c r="G38" s="31"/>
      <c r="H38" s="31"/>
      <c r="I38" s="89">
        <v>0.2</v>
      </c>
      <c r="J38" s="88"/>
      <c r="K38" s="31"/>
      <c r="L38" s="31"/>
      <c r="M38" s="31"/>
      <c r="N38" s="31"/>
      <c r="O38" s="31"/>
      <c r="P38" s="31"/>
      <c r="Q38" s="31"/>
      <c r="R38" s="31"/>
      <c r="S38" s="31"/>
      <c r="T38" s="31"/>
    </row>
    <row r="39" spans="1:20" s="2" customFormat="1" ht="14.45" hidden="1" customHeight="1" x14ac:dyDescent="0.2">
      <c r="A39" s="31"/>
      <c r="B39" s="32"/>
      <c r="C39" s="31"/>
      <c r="D39" s="31"/>
      <c r="E39" s="26" t="s">
        <v>40</v>
      </c>
      <c r="F39" s="88" t="e">
        <f>ROUND((SUM(AV108:AV109) + SUM(AV131:AV569)),  2)</f>
        <v>#REF!</v>
      </c>
      <c r="G39" s="31"/>
      <c r="H39" s="31"/>
      <c r="I39" s="89">
        <v>0.2</v>
      </c>
      <c r="J39" s="88"/>
      <c r="K39" s="31"/>
      <c r="L39" s="31"/>
      <c r="M39" s="31"/>
      <c r="N39" s="31"/>
      <c r="O39" s="31"/>
      <c r="P39" s="31"/>
      <c r="Q39" s="31"/>
      <c r="R39" s="31"/>
      <c r="S39" s="31"/>
      <c r="T39" s="31"/>
    </row>
    <row r="40" spans="1:20" s="2" customFormat="1" ht="14.45" hidden="1" customHeight="1" x14ac:dyDescent="0.2">
      <c r="A40" s="31"/>
      <c r="B40" s="32"/>
      <c r="C40" s="31"/>
      <c r="D40" s="31"/>
      <c r="E40" s="26" t="s">
        <v>41</v>
      </c>
      <c r="F40" s="88" t="e">
        <f>ROUND((SUM(AW108:AW109) + SUM(AW131:AW569)),  2)</f>
        <v>#REF!</v>
      </c>
      <c r="G40" s="31"/>
      <c r="H40" s="31"/>
      <c r="I40" s="89">
        <v>0.2</v>
      </c>
      <c r="J40" s="88"/>
      <c r="K40" s="31"/>
      <c r="L40" s="31"/>
      <c r="M40" s="31"/>
      <c r="N40" s="31"/>
      <c r="O40" s="31"/>
      <c r="P40" s="31"/>
      <c r="Q40" s="31"/>
      <c r="R40" s="31"/>
      <c r="S40" s="31"/>
      <c r="T40" s="31"/>
    </row>
    <row r="41" spans="1:20" s="2" customFormat="1" ht="14.45" hidden="1" customHeight="1" x14ac:dyDescent="0.2">
      <c r="A41" s="31"/>
      <c r="B41" s="32"/>
      <c r="C41" s="31"/>
      <c r="D41" s="31"/>
      <c r="E41" s="26" t="s">
        <v>42</v>
      </c>
      <c r="F41" s="88" t="e">
        <f>ROUND((SUM(AX108:AX109) + SUM(AX131:AX569)),  2)</f>
        <v>#REF!</v>
      </c>
      <c r="G41" s="31"/>
      <c r="H41" s="31"/>
      <c r="I41" s="89">
        <v>0</v>
      </c>
      <c r="J41" s="88"/>
      <c r="K41" s="31"/>
      <c r="L41" s="31"/>
      <c r="M41" s="31"/>
      <c r="N41" s="31"/>
      <c r="O41" s="31"/>
      <c r="P41" s="31"/>
      <c r="Q41" s="31"/>
      <c r="R41" s="31"/>
      <c r="S41" s="31"/>
      <c r="T41" s="31"/>
    </row>
    <row r="42" spans="1:20" s="2" customFormat="1" ht="6.95" customHeight="1" x14ac:dyDescent="0.2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</row>
    <row r="43" spans="1:20" s="2" customFormat="1" ht="25.35" customHeight="1" x14ac:dyDescent="0.2">
      <c r="A43" s="31"/>
      <c r="B43" s="32"/>
      <c r="C43" s="79"/>
      <c r="D43" s="90" t="s">
        <v>43</v>
      </c>
      <c r="E43" s="56"/>
      <c r="F43" s="56"/>
      <c r="G43" s="91" t="s">
        <v>44</v>
      </c>
      <c r="H43" s="92" t="s">
        <v>45</v>
      </c>
      <c r="I43" s="56"/>
      <c r="J43" s="93"/>
      <c r="K43" s="94"/>
      <c r="L43" s="31"/>
      <c r="M43" s="31"/>
      <c r="N43" s="31"/>
      <c r="O43" s="31"/>
      <c r="P43" s="31"/>
      <c r="Q43" s="31"/>
      <c r="R43" s="31"/>
      <c r="S43" s="31"/>
      <c r="T43" s="31"/>
    </row>
    <row r="44" spans="1:20" s="2" customFormat="1" ht="14.4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</row>
    <row r="45" spans="1:20" s="1" customFormat="1" ht="14.45" customHeight="1" x14ac:dyDescent="0.2">
      <c r="B45" s="21"/>
    </row>
    <row r="46" spans="1:20" s="1" customFormat="1" ht="14.45" customHeight="1" x14ac:dyDescent="0.2">
      <c r="B46" s="21"/>
    </row>
    <row r="47" spans="1:20" s="1" customFormat="1" ht="14.45" customHeight="1" x14ac:dyDescent="0.2">
      <c r="B47" s="21"/>
    </row>
    <row r="48" spans="1:20" s="1" customFormat="1" ht="14.45" customHeight="1" x14ac:dyDescent="0.2">
      <c r="B48" s="21"/>
    </row>
    <row r="49" spans="1:20" s="1" customFormat="1" ht="14.45" customHeight="1" x14ac:dyDescent="0.2">
      <c r="B49" s="21"/>
    </row>
    <row r="50" spans="1:20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</row>
    <row r="51" spans="1:20" x14ac:dyDescent="0.2">
      <c r="B51" s="21"/>
    </row>
    <row r="52" spans="1:20" x14ac:dyDescent="0.2">
      <c r="B52" s="21"/>
    </row>
    <row r="53" spans="1:20" x14ac:dyDescent="0.2">
      <c r="B53" s="21"/>
    </row>
    <row r="54" spans="1:20" x14ac:dyDescent="0.2">
      <c r="B54" s="21"/>
    </row>
    <row r="55" spans="1:20" x14ac:dyDescent="0.2">
      <c r="B55" s="21"/>
    </row>
    <row r="56" spans="1:20" x14ac:dyDescent="0.2">
      <c r="B56" s="21"/>
    </row>
    <row r="57" spans="1:20" x14ac:dyDescent="0.2">
      <c r="B57" s="21"/>
    </row>
    <row r="58" spans="1:20" x14ac:dyDescent="0.2">
      <c r="B58" s="21"/>
    </row>
    <row r="59" spans="1:20" x14ac:dyDescent="0.2">
      <c r="B59" s="21"/>
    </row>
    <row r="60" spans="1:20" x14ac:dyDescent="0.2">
      <c r="B60" s="21"/>
    </row>
    <row r="61" spans="1:20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31"/>
      <c r="M61" s="31"/>
      <c r="N61" s="31"/>
      <c r="O61" s="31"/>
      <c r="P61" s="31"/>
      <c r="Q61" s="31"/>
      <c r="R61" s="31"/>
      <c r="S61" s="31"/>
      <c r="T61" s="31"/>
    </row>
    <row r="62" spans="1:20" x14ac:dyDescent="0.2">
      <c r="B62" s="21"/>
    </row>
    <row r="63" spans="1:20" x14ac:dyDescent="0.2">
      <c r="B63" s="21"/>
    </row>
    <row r="64" spans="1:20" x14ac:dyDescent="0.2">
      <c r="B64" s="21"/>
    </row>
    <row r="65" spans="1:20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31"/>
      <c r="M65" s="31"/>
      <c r="N65" s="31"/>
      <c r="O65" s="31"/>
      <c r="P65" s="31"/>
      <c r="Q65" s="31"/>
      <c r="R65" s="31"/>
      <c r="S65" s="31"/>
      <c r="T65" s="31"/>
    </row>
    <row r="66" spans="1:20" x14ac:dyDescent="0.2">
      <c r="B66" s="21"/>
    </row>
    <row r="67" spans="1:20" x14ac:dyDescent="0.2">
      <c r="B67" s="21"/>
    </row>
    <row r="68" spans="1:20" x14ac:dyDescent="0.2">
      <c r="B68" s="21"/>
    </row>
    <row r="69" spans="1:20" x14ac:dyDescent="0.2">
      <c r="B69" s="21"/>
    </row>
    <row r="70" spans="1:20" x14ac:dyDescent="0.2">
      <c r="B70" s="21"/>
    </row>
    <row r="71" spans="1:20" x14ac:dyDescent="0.2">
      <c r="B71" s="21"/>
    </row>
    <row r="72" spans="1:20" x14ac:dyDescent="0.2">
      <c r="B72" s="21"/>
    </row>
    <row r="73" spans="1:20" x14ac:dyDescent="0.2">
      <c r="B73" s="21"/>
    </row>
    <row r="74" spans="1:20" x14ac:dyDescent="0.2">
      <c r="B74" s="21"/>
    </row>
    <row r="75" spans="1:20" x14ac:dyDescent="0.2">
      <c r="B75" s="21"/>
    </row>
    <row r="76" spans="1:20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31"/>
      <c r="M76" s="31"/>
      <c r="N76" s="31"/>
      <c r="O76" s="31"/>
      <c r="P76" s="31"/>
      <c r="Q76" s="31"/>
      <c r="R76" s="31"/>
      <c r="S76" s="31"/>
      <c r="T76" s="31"/>
    </row>
    <row r="77" spans="1:20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  <c r="M77" s="31"/>
      <c r="N77" s="31"/>
      <c r="O77" s="31"/>
      <c r="P77" s="31"/>
      <c r="Q77" s="31"/>
      <c r="R77" s="31"/>
      <c r="S77" s="31"/>
      <c r="T77" s="31"/>
    </row>
    <row r="81" spans="1:20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  <c r="M81" s="31"/>
      <c r="N81" s="31"/>
      <c r="O81" s="31"/>
      <c r="P81" s="31"/>
      <c r="Q81" s="31"/>
      <c r="R81" s="31"/>
      <c r="S81" s="31"/>
      <c r="T81" s="31"/>
    </row>
    <row r="82" spans="1:20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</row>
    <row r="83" spans="1:20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</row>
    <row r="84" spans="1:20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</row>
    <row r="85" spans="1:20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</row>
    <row r="86" spans="1:20" s="1" customFormat="1" ht="12" customHeight="1" x14ac:dyDescent="0.2">
      <c r="B86" s="21"/>
      <c r="C86" s="26" t="s">
        <v>111</v>
      </c>
    </row>
    <row r="87" spans="1:20" s="2" customFormat="1" ht="16.5" customHeight="1" x14ac:dyDescent="0.2">
      <c r="A87" s="31"/>
      <c r="B87" s="32"/>
      <c r="C87" s="31"/>
      <c r="D87" s="31"/>
      <c r="E87" s="292" t="s">
        <v>112</v>
      </c>
      <c r="F87" s="291"/>
      <c r="G87" s="291"/>
      <c r="H87" s="29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</row>
    <row r="88" spans="1:20" s="2" customFormat="1" ht="12" customHeight="1" x14ac:dyDescent="0.2">
      <c r="A88" s="31"/>
      <c r="B88" s="32"/>
      <c r="C88" s="26" t="s">
        <v>113</v>
      </c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</row>
    <row r="89" spans="1:20" s="2" customFormat="1" ht="16.5" customHeight="1" x14ac:dyDescent="0.2">
      <c r="A89" s="31"/>
      <c r="B89" s="32"/>
      <c r="C89" s="31"/>
      <c r="D89" s="31"/>
      <c r="E89" s="283" t="str">
        <f>E11</f>
        <v>B - Zateplenie strešného plášťa</v>
      </c>
      <c r="F89" s="291"/>
      <c r="G89" s="291"/>
      <c r="H89" s="29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</row>
    <row r="90" spans="1:20" s="2" customFormat="1" ht="6.95" customHeight="1" x14ac:dyDescent="0.2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</row>
    <row r="91" spans="1:20" s="2" customFormat="1" ht="12" customHeight="1" x14ac:dyDescent="0.2">
      <c r="A91" s="31"/>
      <c r="B91" s="32"/>
      <c r="C91" s="26" t="s">
        <v>16</v>
      </c>
      <c r="D91" s="31"/>
      <c r="E91" s="31"/>
      <c r="F91" s="24" t="str">
        <f>F14</f>
        <v>Dunajská Streda, Muzejná 231/6,  parc.č. 2421/8; 1</v>
      </c>
      <c r="G91" s="31"/>
      <c r="H91" s="31"/>
      <c r="I91" s="26" t="s">
        <v>18</v>
      </c>
      <c r="J91" s="54" t="str">
        <f>IF(J14="","",J14)</f>
        <v/>
      </c>
      <c r="K91" s="31"/>
      <c r="L91" s="31"/>
      <c r="M91" s="31"/>
      <c r="N91" s="31"/>
      <c r="O91" s="31"/>
      <c r="P91" s="31"/>
      <c r="Q91" s="31"/>
      <c r="R91" s="31"/>
      <c r="S91" s="31"/>
      <c r="T91" s="31"/>
    </row>
    <row r="92" spans="1:20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</row>
    <row r="93" spans="1:20" s="2" customFormat="1" ht="40.15" customHeight="1" x14ac:dyDescent="0.2">
      <c r="A93" s="31"/>
      <c r="B93" s="32"/>
      <c r="C93" s="26" t="s">
        <v>19</v>
      </c>
      <c r="D93" s="31"/>
      <c r="E93" s="31"/>
      <c r="F93" s="24" t="str">
        <f>E17</f>
        <v>Ministerstvo vnútra SR, Pribinova 2,  Bratislava</v>
      </c>
      <c r="G93" s="31"/>
      <c r="H93" s="31"/>
      <c r="I93" s="26" t="s">
        <v>26</v>
      </c>
      <c r="J93" s="27"/>
      <c r="K93" s="31"/>
      <c r="L93" s="31"/>
      <c r="M93" s="31"/>
      <c r="N93" s="31"/>
      <c r="O93" s="31"/>
      <c r="P93" s="31"/>
      <c r="Q93" s="31"/>
      <c r="R93" s="31"/>
      <c r="S93" s="31"/>
      <c r="T93" s="31"/>
    </row>
    <row r="94" spans="1:20" s="2" customFormat="1" ht="25.7" customHeight="1" x14ac:dyDescent="0.2">
      <c r="A94" s="31"/>
      <c r="B94" s="32"/>
      <c r="C94" s="26" t="s">
        <v>24</v>
      </c>
      <c r="D94" s="31"/>
      <c r="E94" s="31"/>
      <c r="F94" s="24" t="str">
        <f>IF(E20="","",E20)</f>
        <v/>
      </c>
      <c r="G94" s="31"/>
      <c r="H94" s="31"/>
      <c r="I94" s="26" t="s">
        <v>28</v>
      </c>
      <c r="J94" s="27"/>
      <c r="K94" s="31"/>
      <c r="L94" s="31"/>
      <c r="M94" s="31"/>
      <c r="N94" s="31"/>
      <c r="O94" s="31"/>
      <c r="P94" s="31"/>
      <c r="Q94" s="31"/>
      <c r="R94" s="31"/>
      <c r="S94" s="31"/>
      <c r="T94" s="31"/>
    </row>
    <row r="95" spans="1:20" s="2" customFormat="1" ht="10.35" customHeight="1" x14ac:dyDescent="0.2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</row>
    <row r="96" spans="1:20" s="2" customFormat="1" ht="29.25" customHeight="1" x14ac:dyDescent="0.2">
      <c r="A96" s="31"/>
      <c r="B96" s="32"/>
      <c r="C96" s="97" t="s">
        <v>118</v>
      </c>
      <c r="D96" s="79"/>
      <c r="E96" s="79"/>
      <c r="F96" s="79"/>
      <c r="G96" s="79"/>
      <c r="H96" s="79"/>
      <c r="I96" s="79"/>
      <c r="J96" s="98" t="s">
        <v>119</v>
      </c>
      <c r="K96" s="79"/>
      <c r="L96" s="31"/>
      <c r="M96" s="31"/>
      <c r="N96" s="31"/>
      <c r="O96" s="31"/>
      <c r="P96" s="31"/>
      <c r="Q96" s="31"/>
      <c r="R96" s="31"/>
      <c r="S96" s="31"/>
      <c r="T96" s="31"/>
    </row>
    <row r="97" spans="1:36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</row>
    <row r="98" spans="1:36" s="2" customFormat="1" ht="22.9" customHeight="1" x14ac:dyDescent="0.2">
      <c r="A98" s="31"/>
      <c r="B98" s="32"/>
      <c r="C98" s="99" t="s">
        <v>120</v>
      </c>
      <c r="D98" s="31"/>
      <c r="E98" s="31"/>
      <c r="F98" s="31"/>
      <c r="G98" s="31"/>
      <c r="H98" s="31"/>
      <c r="I98" s="31"/>
      <c r="J98" s="66"/>
      <c r="K98" s="31"/>
      <c r="L98" s="31"/>
      <c r="M98" s="31"/>
      <c r="N98" s="31"/>
      <c r="O98" s="31"/>
      <c r="P98" s="31"/>
      <c r="Q98" s="31"/>
      <c r="R98" s="31"/>
      <c r="S98" s="31"/>
      <c r="T98" s="31"/>
      <c r="AJ98" s="18" t="s">
        <v>121</v>
      </c>
    </row>
    <row r="99" spans="1:36" s="9" customFormat="1" ht="24.95" customHeight="1" x14ac:dyDescent="0.2">
      <c r="B99" s="100"/>
      <c r="D99" s="101" t="s">
        <v>122</v>
      </c>
      <c r="E99" s="102"/>
      <c r="F99" s="102"/>
      <c r="G99" s="102"/>
      <c r="H99" s="102"/>
      <c r="I99" s="102"/>
      <c r="J99" s="103"/>
    </row>
    <row r="100" spans="1:36" s="10" customFormat="1" ht="19.899999999999999" customHeight="1" x14ac:dyDescent="0.2">
      <c r="B100" s="104"/>
      <c r="D100" s="105" t="s">
        <v>124</v>
      </c>
      <c r="E100" s="106"/>
      <c r="F100" s="106"/>
      <c r="G100" s="106"/>
      <c r="H100" s="106"/>
      <c r="I100" s="106"/>
      <c r="J100" s="107"/>
    </row>
    <row r="101" spans="1:36" s="10" customFormat="1" ht="19.899999999999999" customHeight="1" x14ac:dyDescent="0.2">
      <c r="B101" s="104"/>
      <c r="D101" s="105" t="s">
        <v>125</v>
      </c>
      <c r="E101" s="106"/>
      <c r="F101" s="106"/>
      <c r="G101" s="106"/>
      <c r="H101" s="106"/>
      <c r="I101" s="106"/>
      <c r="J101" s="107"/>
    </row>
    <row r="102" spans="1:36" s="10" customFormat="1" ht="19.899999999999999" customHeight="1" x14ac:dyDescent="0.2">
      <c r="B102" s="104"/>
      <c r="D102" s="105" t="s">
        <v>126</v>
      </c>
      <c r="E102" s="106"/>
      <c r="F102" s="106"/>
      <c r="G102" s="106"/>
      <c r="H102" s="106"/>
      <c r="I102" s="106"/>
      <c r="J102" s="107"/>
    </row>
    <row r="103" spans="1:36" s="9" customFormat="1" ht="24.95" customHeight="1" x14ac:dyDescent="0.2">
      <c r="B103" s="100"/>
      <c r="D103" s="101" t="s">
        <v>127</v>
      </c>
      <c r="E103" s="102"/>
      <c r="F103" s="102"/>
      <c r="G103" s="102"/>
      <c r="H103" s="102"/>
      <c r="I103" s="102"/>
      <c r="J103" s="103"/>
    </row>
    <row r="104" spans="1:36" s="10" customFormat="1" ht="19.899999999999999" customHeight="1" x14ac:dyDescent="0.2">
      <c r="B104" s="104"/>
      <c r="D104" s="105" t="s">
        <v>607</v>
      </c>
      <c r="E104" s="106"/>
      <c r="F104" s="106"/>
      <c r="G104" s="106"/>
      <c r="H104" s="106"/>
      <c r="I104" s="106"/>
      <c r="J104" s="107"/>
    </row>
    <row r="105" spans="1:36" s="10" customFormat="1" ht="19.899999999999999" customHeight="1" x14ac:dyDescent="0.2">
      <c r="B105" s="104"/>
      <c r="D105" s="105" t="s">
        <v>128</v>
      </c>
      <c r="E105" s="106"/>
      <c r="F105" s="106"/>
      <c r="G105" s="106"/>
      <c r="H105" s="106"/>
      <c r="I105" s="106"/>
      <c r="J105" s="107"/>
    </row>
    <row r="106" spans="1:36" s="2" customFormat="1" ht="21.75" customHeight="1" x14ac:dyDescent="0.2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</row>
    <row r="107" spans="1:36" s="2" customFormat="1" ht="6.95" customHeight="1" x14ac:dyDescent="0.2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</row>
    <row r="108" spans="1:36" s="2" customFormat="1" ht="29.25" customHeight="1" x14ac:dyDescent="0.2">
      <c r="A108" s="31"/>
      <c r="B108" s="32"/>
      <c r="C108" s="99" t="s">
        <v>132</v>
      </c>
      <c r="D108" s="31"/>
      <c r="E108" s="31"/>
      <c r="F108" s="31"/>
      <c r="G108" s="31"/>
      <c r="H108" s="31"/>
      <c r="I108" s="31"/>
      <c r="J108" s="108"/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1:36" s="2" customFormat="1" ht="18" customHeight="1" x14ac:dyDescent="0.2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  <row r="110" spans="1:36" s="2" customFormat="1" ht="29.25" customHeight="1" x14ac:dyDescent="0.2">
      <c r="A110" s="31"/>
      <c r="B110" s="32"/>
      <c r="C110" s="78" t="s">
        <v>109</v>
      </c>
      <c r="D110" s="79"/>
      <c r="E110" s="79"/>
      <c r="F110" s="79"/>
      <c r="G110" s="79"/>
      <c r="H110" s="79"/>
      <c r="I110" s="79"/>
      <c r="J110" s="80"/>
      <c r="K110" s="79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36" s="2" customFormat="1" ht="6.95" customHeight="1" x14ac:dyDescent="0.2">
      <c r="A111" s="31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31"/>
      <c r="M111" s="31"/>
      <c r="N111" s="31"/>
      <c r="O111" s="31"/>
      <c r="P111" s="31"/>
      <c r="Q111" s="31"/>
      <c r="R111" s="31"/>
      <c r="S111" s="31"/>
      <c r="T111" s="31"/>
    </row>
    <row r="115" spans="1:20" s="2" customFormat="1" ht="6.95" customHeight="1" x14ac:dyDescent="0.2">
      <c r="A115" s="31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31"/>
      <c r="M115" s="31"/>
      <c r="N115" s="31"/>
      <c r="O115" s="31"/>
      <c r="P115" s="31"/>
      <c r="Q115" s="31"/>
      <c r="R115" s="31"/>
      <c r="S115" s="31"/>
      <c r="T115" s="31"/>
    </row>
    <row r="116" spans="1:20" s="2" customFormat="1" ht="24.95" customHeight="1" x14ac:dyDescent="0.2">
      <c r="A116" s="31"/>
      <c r="B116" s="32"/>
      <c r="C116" s="22" t="s">
        <v>133</v>
      </c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</row>
    <row r="117" spans="1:20" s="2" customFormat="1" ht="6.95" customHeight="1" x14ac:dyDescent="0.2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</row>
    <row r="118" spans="1:20" s="2" customFormat="1" ht="12" customHeight="1" x14ac:dyDescent="0.2">
      <c r="A118" s="31"/>
      <c r="B118" s="32"/>
      <c r="C118" s="26" t="s">
        <v>10</v>
      </c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</row>
    <row r="119" spans="1:20" s="2" customFormat="1" ht="16.5" customHeight="1" x14ac:dyDescent="0.2">
      <c r="A119" s="31"/>
      <c r="B119" s="32"/>
      <c r="C119" s="31"/>
      <c r="D119" s="31"/>
      <c r="E119" s="292" t="str">
        <f>E7</f>
        <v>Dunajská Streda OR PZ,  rekonštrukcia a modernizácia objektu</v>
      </c>
      <c r="F119" s="293"/>
      <c r="G119" s="293"/>
      <c r="H119" s="293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</row>
    <row r="120" spans="1:20" s="1" customFormat="1" ht="12" customHeight="1" x14ac:dyDescent="0.2">
      <c r="B120" s="21"/>
      <c r="C120" s="26" t="s">
        <v>111</v>
      </c>
    </row>
    <row r="121" spans="1:20" s="2" customFormat="1" ht="16.5" customHeight="1" x14ac:dyDescent="0.2">
      <c r="A121" s="31"/>
      <c r="B121" s="32"/>
      <c r="C121" s="31"/>
      <c r="D121" s="31"/>
      <c r="E121" s="292" t="s">
        <v>112</v>
      </c>
      <c r="F121" s="291"/>
      <c r="G121" s="291"/>
      <c r="H121" s="29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</row>
    <row r="122" spans="1:20" s="2" customFormat="1" ht="12" customHeight="1" x14ac:dyDescent="0.2">
      <c r="A122" s="31"/>
      <c r="B122" s="32"/>
      <c r="C122" s="26" t="s">
        <v>113</v>
      </c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</row>
    <row r="123" spans="1:20" s="2" customFormat="1" ht="16.5" customHeight="1" x14ac:dyDescent="0.2">
      <c r="A123" s="31"/>
      <c r="B123" s="32"/>
      <c r="C123" s="31"/>
      <c r="D123" s="31"/>
      <c r="E123" s="283" t="str">
        <f>E11</f>
        <v>B - Zateplenie strešného plášťa</v>
      </c>
      <c r="F123" s="291"/>
      <c r="G123" s="291"/>
      <c r="H123" s="29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</row>
    <row r="124" spans="1:20" s="2" customFormat="1" ht="6.95" customHeight="1" x14ac:dyDescent="0.2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</row>
    <row r="125" spans="1:20" s="2" customFormat="1" ht="12" customHeight="1" x14ac:dyDescent="0.2">
      <c r="A125" s="31"/>
      <c r="B125" s="32"/>
      <c r="C125" s="26" t="s">
        <v>16</v>
      </c>
      <c r="D125" s="31"/>
      <c r="E125" s="31"/>
      <c r="F125" s="24" t="str">
        <f>F14</f>
        <v>Dunajská Streda, Muzejná 231/6,  parc.č. 2421/8; 1</v>
      </c>
      <c r="G125" s="31"/>
      <c r="H125" s="31"/>
      <c r="I125" s="26" t="s">
        <v>18</v>
      </c>
      <c r="J125" s="54" t="str">
        <f>IF(J14="","",J14)</f>
        <v/>
      </c>
      <c r="K125" s="31"/>
      <c r="L125" s="31"/>
      <c r="M125" s="31"/>
      <c r="N125" s="31"/>
      <c r="O125" s="31"/>
      <c r="P125" s="31"/>
      <c r="Q125" s="31"/>
      <c r="R125" s="31"/>
      <c r="S125" s="31"/>
      <c r="T125" s="31"/>
    </row>
    <row r="126" spans="1:20" s="2" customFormat="1" ht="6.95" customHeight="1" x14ac:dyDescent="0.2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</row>
    <row r="127" spans="1:20" s="2" customFormat="1" ht="40.15" customHeight="1" x14ac:dyDescent="0.2">
      <c r="A127" s="31"/>
      <c r="B127" s="32"/>
      <c r="C127" s="26" t="s">
        <v>19</v>
      </c>
      <c r="D127" s="31"/>
      <c r="E127" s="31"/>
      <c r="F127" s="24" t="str">
        <f>E17</f>
        <v>Ministerstvo vnútra SR, Pribinova 2,  Bratislava</v>
      </c>
      <c r="G127" s="31"/>
      <c r="H127" s="31"/>
      <c r="I127" s="26" t="s">
        <v>26</v>
      </c>
      <c r="J127" s="27"/>
      <c r="K127" s="31"/>
      <c r="L127" s="31"/>
      <c r="M127" s="31"/>
      <c r="N127" s="31"/>
      <c r="O127" s="31"/>
      <c r="P127" s="31"/>
      <c r="Q127" s="31"/>
      <c r="R127" s="31"/>
      <c r="S127" s="31"/>
      <c r="T127" s="31"/>
    </row>
    <row r="128" spans="1:20" s="2" customFormat="1" ht="25.7" customHeight="1" x14ac:dyDescent="0.2">
      <c r="A128" s="31"/>
      <c r="B128" s="32"/>
      <c r="C128" s="26" t="s">
        <v>24</v>
      </c>
      <c r="D128" s="31"/>
      <c r="E128" s="31"/>
      <c r="F128" s="24" t="str">
        <f>IF(E20="","",E20)</f>
        <v/>
      </c>
      <c r="G128" s="31"/>
      <c r="H128" s="31"/>
      <c r="I128" s="26" t="s">
        <v>28</v>
      </c>
      <c r="J128" s="27"/>
      <c r="K128" s="31"/>
      <c r="L128" s="31"/>
      <c r="M128" s="31"/>
      <c r="N128" s="31"/>
      <c r="O128" s="31"/>
      <c r="P128" s="31"/>
      <c r="Q128" s="31"/>
      <c r="R128" s="31"/>
      <c r="S128" s="31"/>
      <c r="T128" s="31"/>
    </row>
    <row r="129" spans="1:54" s="2" customFormat="1" ht="10.35" customHeight="1" x14ac:dyDescent="0.2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</row>
    <row r="130" spans="1:54" s="11" customFormat="1" ht="29.25" customHeight="1" x14ac:dyDescent="0.2">
      <c r="A130" s="110"/>
      <c r="B130" s="111"/>
      <c r="C130" s="112" t="s">
        <v>134</v>
      </c>
      <c r="D130" s="113" t="s">
        <v>57</v>
      </c>
      <c r="E130" s="113" t="s">
        <v>53</v>
      </c>
      <c r="F130" s="113" t="s">
        <v>54</v>
      </c>
      <c r="G130" s="113" t="s">
        <v>135</v>
      </c>
      <c r="H130" s="113" t="s">
        <v>136</v>
      </c>
      <c r="I130" s="113" t="s">
        <v>137</v>
      </c>
      <c r="J130" s="114" t="s">
        <v>119</v>
      </c>
      <c r="K130" s="115" t="s">
        <v>138</v>
      </c>
      <c r="L130" s="110"/>
      <c r="M130" s="110"/>
      <c r="N130" s="110"/>
      <c r="O130" s="110"/>
      <c r="P130" s="110"/>
      <c r="Q130" s="110"/>
      <c r="R130" s="110"/>
      <c r="S130" s="110"/>
      <c r="T130" s="110"/>
    </row>
    <row r="131" spans="1:54" s="2" customFormat="1" ht="22.9" customHeight="1" x14ac:dyDescent="0.25">
      <c r="A131" s="31"/>
      <c r="B131" s="32"/>
      <c r="C131" s="64" t="s">
        <v>115</v>
      </c>
      <c r="D131" s="31"/>
      <c r="E131" s="31"/>
      <c r="F131" s="31"/>
      <c r="G131" s="31"/>
      <c r="H131" s="31"/>
      <c r="I131" s="31"/>
      <c r="J131" s="117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AI131" s="18" t="s">
        <v>59</v>
      </c>
      <c r="AJ131" s="18" t="s">
        <v>121</v>
      </c>
      <c r="AZ131" s="120">
        <f>AZ132+AZ168</f>
        <v>0</v>
      </c>
    </row>
    <row r="132" spans="1:54" s="12" customFormat="1" ht="25.9" customHeight="1" x14ac:dyDescent="0.2">
      <c r="B132" s="121"/>
      <c r="D132" s="122" t="s">
        <v>59</v>
      </c>
      <c r="E132" s="123" t="s">
        <v>139</v>
      </c>
      <c r="F132" s="123" t="s">
        <v>140</v>
      </c>
      <c r="J132" s="124"/>
      <c r="AG132" s="122" t="s">
        <v>67</v>
      </c>
      <c r="AI132" s="129" t="s">
        <v>59</v>
      </c>
      <c r="AJ132" s="129" t="s">
        <v>60</v>
      </c>
      <c r="AN132" s="122" t="s">
        <v>141</v>
      </c>
      <c r="AZ132" s="130">
        <f>AZ133+AZ150+AZ166</f>
        <v>0</v>
      </c>
    </row>
    <row r="133" spans="1:54" s="12" customFormat="1" ht="22.9" customHeight="1" x14ac:dyDescent="0.2">
      <c r="B133" s="121"/>
      <c r="D133" s="122" t="s">
        <v>59</v>
      </c>
      <c r="E133" s="131" t="s">
        <v>165</v>
      </c>
      <c r="F133" s="131" t="s">
        <v>166</v>
      </c>
      <c r="J133" s="132"/>
      <c r="AG133" s="122" t="s">
        <v>67</v>
      </c>
      <c r="AI133" s="129" t="s">
        <v>59</v>
      </c>
      <c r="AJ133" s="129" t="s">
        <v>67</v>
      </c>
      <c r="AN133" s="122" t="s">
        <v>141</v>
      </c>
      <c r="AZ133" s="130">
        <f>SUM(AZ134:AZ149)</f>
        <v>0</v>
      </c>
    </row>
    <row r="134" spans="1:54" s="2" customFormat="1" ht="33" customHeight="1" x14ac:dyDescent="0.2">
      <c r="A134" s="31"/>
      <c r="B134" s="133"/>
      <c r="C134" s="134" t="s">
        <v>67</v>
      </c>
      <c r="D134" s="134" t="s">
        <v>143</v>
      </c>
      <c r="E134" s="135" t="s">
        <v>608</v>
      </c>
      <c r="F134" s="136" t="s">
        <v>609</v>
      </c>
      <c r="G134" s="137" t="s">
        <v>555</v>
      </c>
      <c r="H134" s="138">
        <v>115.69199999999999</v>
      </c>
      <c r="I134" s="139"/>
      <c r="J134" s="139"/>
      <c r="K134" s="140"/>
      <c r="L134" s="31"/>
      <c r="M134" s="31"/>
      <c r="N134" s="31"/>
      <c r="O134" s="31"/>
      <c r="P134" s="31"/>
      <c r="Q134" s="31"/>
      <c r="R134" s="31"/>
      <c r="S134" s="31"/>
      <c r="T134" s="31"/>
      <c r="AG134" s="145" t="s">
        <v>146</v>
      </c>
      <c r="AI134" s="145" t="s">
        <v>143</v>
      </c>
      <c r="AJ134" s="145" t="s">
        <v>73</v>
      </c>
      <c r="AN134" s="18" t="s">
        <v>141</v>
      </c>
      <c r="AT134" s="146" t="e">
        <f>IF(#REF!="základná",J134,0)</f>
        <v>#REF!</v>
      </c>
      <c r="AU134" s="146" t="e">
        <f>IF(#REF!="znížená",J134,0)</f>
        <v>#REF!</v>
      </c>
      <c r="AV134" s="146" t="e">
        <f>IF(#REF!="zákl. prenesená",J134,0)</f>
        <v>#REF!</v>
      </c>
      <c r="AW134" s="146" t="e">
        <f>IF(#REF!="zníž. prenesená",J134,0)</f>
        <v>#REF!</v>
      </c>
      <c r="AX134" s="146" t="e">
        <f>IF(#REF!="nulová",J134,0)</f>
        <v>#REF!</v>
      </c>
      <c r="AY134" s="18" t="s">
        <v>73</v>
      </c>
      <c r="AZ134" s="146">
        <f>ROUND(I134*H134,2)</f>
        <v>0</v>
      </c>
      <c r="BA134" s="18" t="s">
        <v>146</v>
      </c>
      <c r="BB134" s="145" t="s">
        <v>610</v>
      </c>
    </row>
    <row r="135" spans="1:54" s="13" customFormat="1" x14ac:dyDescent="0.2">
      <c r="B135" s="147"/>
      <c r="D135" s="148" t="s">
        <v>148</v>
      </c>
      <c r="E135" s="149" t="s">
        <v>1</v>
      </c>
      <c r="F135" s="150" t="s">
        <v>611</v>
      </c>
      <c r="H135" s="149" t="s">
        <v>1</v>
      </c>
      <c r="AI135" s="149" t="s">
        <v>148</v>
      </c>
      <c r="AJ135" s="149" t="s">
        <v>73</v>
      </c>
      <c r="AK135" s="13" t="s">
        <v>67</v>
      </c>
      <c r="AL135" s="13" t="s">
        <v>27</v>
      </c>
      <c r="AM135" s="13" t="s">
        <v>60</v>
      </c>
      <c r="AN135" s="149" t="s">
        <v>141</v>
      </c>
    </row>
    <row r="136" spans="1:54" s="13" customFormat="1" x14ac:dyDescent="0.2">
      <c r="B136" s="147"/>
      <c r="D136" s="148" t="s">
        <v>148</v>
      </c>
      <c r="E136" s="149" t="s">
        <v>1</v>
      </c>
      <c r="F136" s="150" t="s">
        <v>612</v>
      </c>
      <c r="H136" s="149" t="s">
        <v>1</v>
      </c>
      <c r="AI136" s="149" t="s">
        <v>148</v>
      </c>
      <c r="AJ136" s="149" t="s">
        <v>73</v>
      </c>
      <c r="AK136" s="13" t="s">
        <v>67</v>
      </c>
      <c r="AL136" s="13" t="s">
        <v>27</v>
      </c>
      <c r="AM136" s="13" t="s">
        <v>60</v>
      </c>
      <c r="AN136" s="149" t="s">
        <v>141</v>
      </c>
    </row>
    <row r="137" spans="1:54" s="14" customFormat="1" x14ac:dyDescent="0.2">
      <c r="B137" s="154"/>
      <c r="D137" s="148" t="s">
        <v>148</v>
      </c>
      <c r="E137" s="155" t="s">
        <v>1</v>
      </c>
      <c r="F137" s="156" t="s">
        <v>613</v>
      </c>
      <c r="H137" s="157">
        <v>13.448</v>
      </c>
      <c r="AI137" s="155" t="s">
        <v>148</v>
      </c>
      <c r="AJ137" s="155" t="s">
        <v>73</v>
      </c>
      <c r="AK137" s="14" t="s">
        <v>73</v>
      </c>
      <c r="AL137" s="14" t="s">
        <v>27</v>
      </c>
      <c r="AM137" s="14" t="s">
        <v>60</v>
      </c>
      <c r="AN137" s="155" t="s">
        <v>141</v>
      </c>
    </row>
    <row r="138" spans="1:54" s="13" customFormat="1" x14ac:dyDescent="0.2">
      <c r="B138" s="147"/>
      <c r="D138" s="148" t="s">
        <v>148</v>
      </c>
      <c r="E138" s="149" t="s">
        <v>1</v>
      </c>
      <c r="F138" s="150" t="s">
        <v>614</v>
      </c>
      <c r="H138" s="149" t="s">
        <v>1</v>
      </c>
      <c r="AI138" s="149" t="s">
        <v>148</v>
      </c>
      <c r="AJ138" s="149" t="s">
        <v>73</v>
      </c>
      <c r="AK138" s="13" t="s">
        <v>67</v>
      </c>
      <c r="AL138" s="13" t="s">
        <v>27</v>
      </c>
      <c r="AM138" s="13" t="s">
        <v>60</v>
      </c>
      <c r="AN138" s="149" t="s">
        <v>141</v>
      </c>
    </row>
    <row r="139" spans="1:54" s="14" customFormat="1" x14ac:dyDescent="0.2">
      <c r="B139" s="154"/>
      <c r="D139" s="148" t="s">
        <v>148</v>
      </c>
      <c r="E139" s="155" t="s">
        <v>1</v>
      </c>
      <c r="F139" s="156" t="s">
        <v>615</v>
      </c>
      <c r="H139" s="157">
        <v>4.5890000000000004</v>
      </c>
      <c r="AI139" s="155" t="s">
        <v>148</v>
      </c>
      <c r="AJ139" s="155" t="s">
        <v>73</v>
      </c>
      <c r="AK139" s="14" t="s">
        <v>73</v>
      </c>
      <c r="AL139" s="14" t="s">
        <v>27</v>
      </c>
      <c r="AM139" s="14" t="s">
        <v>60</v>
      </c>
      <c r="AN139" s="155" t="s">
        <v>141</v>
      </c>
    </row>
    <row r="140" spans="1:54" s="13" customFormat="1" x14ac:dyDescent="0.2">
      <c r="B140" s="147"/>
      <c r="D140" s="148" t="s">
        <v>148</v>
      </c>
      <c r="E140" s="149" t="s">
        <v>1</v>
      </c>
      <c r="F140" s="150" t="s">
        <v>616</v>
      </c>
      <c r="H140" s="149" t="s">
        <v>1</v>
      </c>
      <c r="AI140" s="149" t="s">
        <v>148</v>
      </c>
      <c r="AJ140" s="149" t="s">
        <v>73</v>
      </c>
      <c r="AK140" s="13" t="s">
        <v>67</v>
      </c>
      <c r="AL140" s="13" t="s">
        <v>27</v>
      </c>
      <c r="AM140" s="13" t="s">
        <v>60</v>
      </c>
      <c r="AN140" s="149" t="s">
        <v>141</v>
      </c>
    </row>
    <row r="141" spans="1:54" s="14" customFormat="1" x14ac:dyDescent="0.2">
      <c r="B141" s="154"/>
      <c r="D141" s="148" t="s">
        <v>148</v>
      </c>
      <c r="E141" s="155" t="s">
        <v>1</v>
      </c>
      <c r="F141" s="156" t="s">
        <v>617</v>
      </c>
      <c r="H141" s="157">
        <v>35.426000000000002</v>
      </c>
      <c r="AI141" s="155" t="s">
        <v>148</v>
      </c>
      <c r="AJ141" s="155" t="s">
        <v>73</v>
      </c>
      <c r="AK141" s="14" t="s">
        <v>73</v>
      </c>
      <c r="AL141" s="14" t="s">
        <v>27</v>
      </c>
      <c r="AM141" s="14" t="s">
        <v>60</v>
      </c>
      <c r="AN141" s="155" t="s">
        <v>141</v>
      </c>
    </row>
    <row r="142" spans="1:54" s="13" customFormat="1" x14ac:dyDescent="0.2">
      <c r="B142" s="147"/>
      <c r="D142" s="148" t="s">
        <v>148</v>
      </c>
      <c r="E142" s="149" t="s">
        <v>1</v>
      </c>
      <c r="F142" s="150" t="s">
        <v>618</v>
      </c>
      <c r="H142" s="149" t="s">
        <v>1</v>
      </c>
      <c r="AI142" s="149" t="s">
        <v>148</v>
      </c>
      <c r="AJ142" s="149" t="s">
        <v>73</v>
      </c>
      <c r="AK142" s="13" t="s">
        <v>67</v>
      </c>
      <c r="AL142" s="13" t="s">
        <v>27</v>
      </c>
      <c r="AM142" s="13" t="s">
        <v>60</v>
      </c>
      <c r="AN142" s="149" t="s">
        <v>141</v>
      </c>
    </row>
    <row r="143" spans="1:54" s="14" customFormat="1" x14ac:dyDescent="0.2">
      <c r="B143" s="154"/>
      <c r="D143" s="148" t="s">
        <v>148</v>
      </c>
      <c r="E143" s="155" t="s">
        <v>1</v>
      </c>
      <c r="F143" s="156" t="s">
        <v>619</v>
      </c>
      <c r="H143" s="157">
        <v>7.8150000000000004</v>
      </c>
      <c r="AI143" s="155" t="s">
        <v>148</v>
      </c>
      <c r="AJ143" s="155" t="s">
        <v>73</v>
      </c>
      <c r="AK143" s="14" t="s">
        <v>73</v>
      </c>
      <c r="AL143" s="14" t="s">
        <v>27</v>
      </c>
      <c r="AM143" s="14" t="s">
        <v>60</v>
      </c>
      <c r="AN143" s="155" t="s">
        <v>141</v>
      </c>
    </row>
    <row r="144" spans="1:54" s="13" customFormat="1" x14ac:dyDescent="0.2">
      <c r="B144" s="147"/>
      <c r="D144" s="148" t="s">
        <v>148</v>
      </c>
      <c r="E144" s="149" t="s">
        <v>1</v>
      </c>
      <c r="F144" s="150" t="s">
        <v>620</v>
      </c>
      <c r="H144" s="149" t="s">
        <v>1</v>
      </c>
      <c r="AI144" s="149" t="s">
        <v>148</v>
      </c>
      <c r="AJ144" s="149" t="s">
        <v>73</v>
      </c>
      <c r="AK144" s="13" t="s">
        <v>67</v>
      </c>
      <c r="AL144" s="13" t="s">
        <v>27</v>
      </c>
      <c r="AM144" s="13" t="s">
        <v>60</v>
      </c>
      <c r="AN144" s="149" t="s">
        <v>141</v>
      </c>
    </row>
    <row r="145" spans="1:54" s="14" customFormat="1" x14ac:dyDescent="0.2">
      <c r="B145" s="154"/>
      <c r="D145" s="148" t="s">
        <v>148</v>
      </c>
      <c r="E145" s="155" t="s">
        <v>1</v>
      </c>
      <c r="F145" s="156" t="s">
        <v>621</v>
      </c>
      <c r="H145" s="157">
        <v>36.622999999999998</v>
      </c>
      <c r="AI145" s="155" t="s">
        <v>148</v>
      </c>
      <c r="AJ145" s="155" t="s">
        <v>73</v>
      </c>
      <c r="AK145" s="14" t="s">
        <v>73</v>
      </c>
      <c r="AL145" s="14" t="s">
        <v>27</v>
      </c>
      <c r="AM145" s="14" t="s">
        <v>60</v>
      </c>
      <c r="AN145" s="155" t="s">
        <v>141</v>
      </c>
    </row>
    <row r="146" spans="1:54" s="13" customFormat="1" x14ac:dyDescent="0.2">
      <c r="B146" s="147"/>
      <c r="D146" s="148" t="s">
        <v>148</v>
      </c>
      <c r="E146" s="149" t="s">
        <v>1</v>
      </c>
      <c r="F146" s="150" t="s">
        <v>622</v>
      </c>
      <c r="H146" s="149" t="s">
        <v>1</v>
      </c>
      <c r="AI146" s="149" t="s">
        <v>148</v>
      </c>
      <c r="AJ146" s="149" t="s">
        <v>73</v>
      </c>
      <c r="AK146" s="13" t="s">
        <v>67</v>
      </c>
      <c r="AL146" s="13" t="s">
        <v>27</v>
      </c>
      <c r="AM146" s="13" t="s">
        <v>60</v>
      </c>
      <c r="AN146" s="149" t="s">
        <v>141</v>
      </c>
    </row>
    <row r="147" spans="1:54" s="14" customFormat="1" x14ac:dyDescent="0.2">
      <c r="B147" s="154"/>
      <c r="D147" s="148" t="s">
        <v>148</v>
      </c>
      <c r="E147" s="155" t="s">
        <v>1</v>
      </c>
      <c r="F147" s="156" t="s">
        <v>623</v>
      </c>
      <c r="H147" s="157">
        <v>16.155000000000001</v>
      </c>
      <c r="AI147" s="155" t="s">
        <v>148</v>
      </c>
      <c r="AJ147" s="155" t="s">
        <v>73</v>
      </c>
      <c r="AK147" s="14" t="s">
        <v>73</v>
      </c>
      <c r="AL147" s="14" t="s">
        <v>27</v>
      </c>
      <c r="AM147" s="14" t="s">
        <v>60</v>
      </c>
      <c r="AN147" s="155" t="s">
        <v>141</v>
      </c>
    </row>
    <row r="148" spans="1:54" s="14" customFormat="1" x14ac:dyDescent="0.2">
      <c r="B148" s="154"/>
      <c r="D148" s="148" t="s">
        <v>148</v>
      </c>
      <c r="E148" s="155" t="s">
        <v>1</v>
      </c>
      <c r="F148" s="156" t="s">
        <v>624</v>
      </c>
      <c r="H148" s="157">
        <v>1.6359999999999999</v>
      </c>
      <c r="AI148" s="155" t="s">
        <v>148</v>
      </c>
      <c r="AJ148" s="155" t="s">
        <v>73</v>
      </c>
      <c r="AK148" s="14" t="s">
        <v>73</v>
      </c>
      <c r="AL148" s="14" t="s">
        <v>27</v>
      </c>
      <c r="AM148" s="14" t="s">
        <v>60</v>
      </c>
      <c r="AN148" s="155" t="s">
        <v>141</v>
      </c>
    </row>
    <row r="149" spans="1:54" s="15" customFormat="1" x14ac:dyDescent="0.2">
      <c r="B149" s="161"/>
      <c r="D149" s="148" t="s">
        <v>148</v>
      </c>
      <c r="E149" s="162" t="s">
        <v>1</v>
      </c>
      <c r="F149" s="163" t="s">
        <v>158</v>
      </c>
      <c r="H149" s="164">
        <v>115.69199999999999</v>
      </c>
      <c r="AI149" s="162" t="s">
        <v>148</v>
      </c>
      <c r="AJ149" s="162" t="s">
        <v>73</v>
      </c>
      <c r="AK149" s="15" t="s">
        <v>146</v>
      </c>
      <c r="AL149" s="15" t="s">
        <v>27</v>
      </c>
      <c r="AM149" s="15" t="s">
        <v>67</v>
      </c>
      <c r="AN149" s="162" t="s">
        <v>141</v>
      </c>
    </row>
    <row r="150" spans="1:54" s="12" customFormat="1" ht="22.9" customHeight="1" x14ac:dyDescent="0.2">
      <c r="B150" s="121"/>
      <c r="D150" s="122" t="s">
        <v>59</v>
      </c>
      <c r="E150" s="131" t="s">
        <v>248</v>
      </c>
      <c r="F150" s="131" t="s">
        <v>437</v>
      </c>
      <c r="J150" s="132"/>
      <c r="AG150" s="122" t="s">
        <v>67</v>
      </c>
      <c r="AI150" s="129" t="s">
        <v>59</v>
      </c>
      <c r="AJ150" s="129" t="s">
        <v>67</v>
      </c>
      <c r="AN150" s="122" t="s">
        <v>141</v>
      </c>
      <c r="AZ150" s="130">
        <f>SUM(AZ151:AZ165)</f>
        <v>0</v>
      </c>
    </row>
    <row r="151" spans="1:54" s="2" customFormat="1" ht="21.75" customHeight="1" x14ac:dyDescent="0.2">
      <c r="A151" s="31"/>
      <c r="B151" s="133"/>
      <c r="C151" s="134" t="s">
        <v>73</v>
      </c>
      <c r="D151" s="134" t="s">
        <v>143</v>
      </c>
      <c r="E151" s="135" t="s">
        <v>482</v>
      </c>
      <c r="F151" s="136" t="s">
        <v>483</v>
      </c>
      <c r="G151" s="137" t="s">
        <v>484</v>
      </c>
      <c r="H151" s="138">
        <v>195.37200000000001</v>
      </c>
      <c r="I151" s="139"/>
      <c r="J151" s="139"/>
      <c r="K151" s="140"/>
      <c r="L151" s="31"/>
      <c r="M151" s="31"/>
      <c r="N151" s="31"/>
      <c r="O151" s="31"/>
      <c r="P151" s="31"/>
      <c r="Q151" s="31"/>
      <c r="R151" s="31"/>
      <c r="S151" s="31"/>
      <c r="T151" s="31"/>
      <c r="AG151" s="145" t="s">
        <v>146</v>
      </c>
      <c r="AI151" s="145" t="s">
        <v>143</v>
      </c>
      <c r="AJ151" s="145" t="s">
        <v>73</v>
      </c>
      <c r="AN151" s="18" t="s">
        <v>141</v>
      </c>
      <c r="AT151" s="146" t="e">
        <f>IF(#REF!="základná",J151,0)</f>
        <v>#REF!</v>
      </c>
      <c r="AU151" s="146" t="e">
        <f>IF(#REF!="znížená",J151,0)</f>
        <v>#REF!</v>
      </c>
      <c r="AV151" s="146" t="e">
        <f>IF(#REF!="zákl. prenesená",J151,0)</f>
        <v>#REF!</v>
      </c>
      <c r="AW151" s="146" t="e">
        <f>IF(#REF!="zníž. prenesená",J151,0)</f>
        <v>#REF!</v>
      </c>
      <c r="AX151" s="146" t="e">
        <f>IF(#REF!="nulová",J151,0)</f>
        <v>#REF!</v>
      </c>
      <c r="AY151" s="18" t="s">
        <v>73</v>
      </c>
      <c r="AZ151" s="146">
        <f>ROUND(I151*H151,2)</f>
        <v>0</v>
      </c>
      <c r="BA151" s="18" t="s">
        <v>146</v>
      </c>
      <c r="BB151" s="145" t="s">
        <v>625</v>
      </c>
    </row>
    <row r="152" spans="1:54" s="2" customFormat="1" ht="21.75" customHeight="1" x14ac:dyDescent="0.2">
      <c r="A152" s="31"/>
      <c r="B152" s="133"/>
      <c r="C152" s="134" t="s">
        <v>85</v>
      </c>
      <c r="D152" s="134" t="s">
        <v>143</v>
      </c>
      <c r="E152" s="135" t="s">
        <v>487</v>
      </c>
      <c r="F152" s="136" t="s">
        <v>488</v>
      </c>
      <c r="G152" s="137" t="s">
        <v>484</v>
      </c>
      <c r="H152" s="138">
        <v>586.11599999999999</v>
      </c>
      <c r="I152" s="139"/>
      <c r="J152" s="139"/>
      <c r="K152" s="140"/>
      <c r="L152" s="31"/>
      <c r="M152" s="31"/>
      <c r="N152" s="31"/>
      <c r="O152" s="31"/>
      <c r="P152" s="31"/>
      <c r="Q152" s="31"/>
      <c r="R152" s="31"/>
      <c r="S152" s="31"/>
      <c r="T152" s="31"/>
      <c r="AG152" s="145" t="s">
        <v>146</v>
      </c>
      <c r="AI152" s="145" t="s">
        <v>143</v>
      </c>
      <c r="AJ152" s="145" t="s">
        <v>73</v>
      </c>
      <c r="AN152" s="18" t="s">
        <v>141</v>
      </c>
      <c r="AT152" s="146" t="e">
        <f>IF(#REF!="základná",J152,0)</f>
        <v>#REF!</v>
      </c>
      <c r="AU152" s="146" t="e">
        <f>IF(#REF!="znížená",J152,0)</f>
        <v>#REF!</v>
      </c>
      <c r="AV152" s="146" t="e">
        <f>IF(#REF!="zákl. prenesená",J152,0)</f>
        <v>#REF!</v>
      </c>
      <c r="AW152" s="146" t="e">
        <f>IF(#REF!="zníž. prenesená",J152,0)</f>
        <v>#REF!</v>
      </c>
      <c r="AX152" s="146" t="e">
        <f>IF(#REF!="nulová",J152,0)</f>
        <v>#REF!</v>
      </c>
      <c r="AY152" s="18" t="s">
        <v>73</v>
      </c>
      <c r="AZ152" s="146">
        <f>ROUND(I152*H152,2)</f>
        <v>0</v>
      </c>
      <c r="BA152" s="18" t="s">
        <v>146</v>
      </c>
      <c r="BB152" s="145" t="s">
        <v>626</v>
      </c>
    </row>
    <row r="153" spans="1:54" s="14" customFormat="1" x14ac:dyDescent="0.2">
      <c r="B153" s="154"/>
      <c r="D153" s="148" t="s">
        <v>148</v>
      </c>
      <c r="F153" s="156" t="s">
        <v>627</v>
      </c>
      <c r="H153" s="157">
        <v>586.11599999999999</v>
      </c>
      <c r="AI153" s="155" t="s">
        <v>148</v>
      </c>
      <c r="AJ153" s="155" t="s">
        <v>73</v>
      </c>
      <c r="AK153" s="14" t="s">
        <v>73</v>
      </c>
      <c r="AL153" s="14" t="s">
        <v>2</v>
      </c>
      <c r="AM153" s="14" t="s">
        <v>67</v>
      </c>
      <c r="AN153" s="155" t="s">
        <v>141</v>
      </c>
    </row>
    <row r="154" spans="1:54" s="2" customFormat="1" ht="16.5" customHeight="1" x14ac:dyDescent="0.2">
      <c r="A154" s="31"/>
      <c r="B154" s="133"/>
      <c r="C154" s="134" t="s">
        <v>146</v>
      </c>
      <c r="D154" s="134" t="s">
        <v>143</v>
      </c>
      <c r="E154" s="135" t="s">
        <v>492</v>
      </c>
      <c r="F154" s="136" t="s">
        <v>493</v>
      </c>
      <c r="G154" s="137" t="s">
        <v>484</v>
      </c>
      <c r="H154" s="138">
        <v>195.37200000000001</v>
      </c>
      <c r="I154" s="139"/>
      <c r="J154" s="139"/>
      <c r="K154" s="140"/>
      <c r="L154" s="31"/>
      <c r="M154" s="31"/>
      <c r="N154" s="31"/>
      <c r="O154" s="31"/>
      <c r="P154" s="31"/>
      <c r="Q154" s="31"/>
      <c r="R154" s="31"/>
      <c r="S154" s="31"/>
      <c r="T154" s="31"/>
      <c r="AG154" s="145" t="s">
        <v>146</v>
      </c>
      <c r="AI154" s="145" t="s">
        <v>143</v>
      </c>
      <c r="AJ154" s="145" t="s">
        <v>73</v>
      </c>
      <c r="AN154" s="18" t="s">
        <v>141</v>
      </c>
      <c r="AT154" s="146" t="e">
        <f>IF(#REF!="základná",J154,0)</f>
        <v>#REF!</v>
      </c>
      <c r="AU154" s="146" t="e">
        <f>IF(#REF!="znížená",J154,0)</f>
        <v>#REF!</v>
      </c>
      <c r="AV154" s="146" t="e">
        <f>IF(#REF!="zákl. prenesená",J154,0)</f>
        <v>#REF!</v>
      </c>
      <c r="AW154" s="146" t="e">
        <f>IF(#REF!="zníž. prenesená",J154,0)</f>
        <v>#REF!</v>
      </c>
      <c r="AX154" s="146" t="e">
        <f>IF(#REF!="nulová",J154,0)</f>
        <v>#REF!</v>
      </c>
      <c r="AY154" s="18" t="s">
        <v>73</v>
      </c>
      <c r="AZ154" s="146">
        <f>ROUND(I154*H154,2)</f>
        <v>0</v>
      </c>
      <c r="BA154" s="18" t="s">
        <v>146</v>
      </c>
      <c r="BB154" s="145" t="s">
        <v>628</v>
      </c>
    </row>
    <row r="155" spans="1:54" s="2" customFormat="1" ht="21.75" customHeight="1" x14ac:dyDescent="0.2">
      <c r="A155" s="31"/>
      <c r="B155" s="133"/>
      <c r="C155" s="134" t="s">
        <v>174</v>
      </c>
      <c r="D155" s="134" t="s">
        <v>143</v>
      </c>
      <c r="E155" s="135" t="s">
        <v>496</v>
      </c>
      <c r="F155" s="136" t="s">
        <v>497</v>
      </c>
      <c r="G155" s="137" t="s">
        <v>484</v>
      </c>
      <c r="H155" s="138">
        <v>2930.58</v>
      </c>
      <c r="I155" s="139"/>
      <c r="J155" s="139"/>
      <c r="K155" s="140"/>
      <c r="L155" s="31"/>
      <c r="M155" s="31"/>
      <c r="N155" s="31"/>
      <c r="O155" s="31"/>
      <c r="P155" s="31"/>
      <c r="Q155" s="31"/>
      <c r="R155" s="31"/>
      <c r="S155" s="31"/>
      <c r="T155" s="31"/>
      <c r="AG155" s="145" t="s">
        <v>146</v>
      </c>
      <c r="AI155" s="145" t="s">
        <v>143</v>
      </c>
      <c r="AJ155" s="145" t="s">
        <v>73</v>
      </c>
      <c r="AN155" s="18" t="s">
        <v>141</v>
      </c>
      <c r="AT155" s="146" t="e">
        <f>IF(#REF!="základná",J155,0)</f>
        <v>#REF!</v>
      </c>
      <c r="AU155" s="146" t="e">
        <f>IF(#REF!="znížená",J155,0)</f>
        <v>#REF!</v>
      </c>
      <c r="AV155" s="146" t="e">
        <f>IF(#REF!="zákl. prenesená",J155,0)</f>
        <v>#REF!</v>
      </c>
      <c r="AW155" s="146" t="e">
        <f>IF(#REF!="zníž. prenesená",J155,0)</f>
        <v>#REF!</v>
      </c>
      <c r="AX155" s="146" t="e">
        <f>IF(#REF!="nulová",J155,0)</f>
        <v>#REF!</v>
      </c>
      <c r="AY155" s="18" t="s">
        <v>73</v>
      </c>
      <c r="AZ155" s="146">
        <f>ROUND(I155*H155,2)</f>
        <v>0</v>
      </c>
      <c r="BA155" s="18" t="s">
        <v>146</v>
      </c>
      <c r="BB155" s="145" t="s">
        <v>629</v>
      </c>
    </row>
    <row r="156" spans="1:54" s="14" customFormat="1" x14ac:dyDescent="0.2">
      <c r="B156" s="154"/>
      <c r="D156" s="148" t="s">
        <v>148</v>
      </c>
      <c r="F156" s="156" t="s">
        <v>630</v>
      </c>
      <c r="H156" s="157">
        <v>2930.58</v>
      </c>
      <c r="AI156" s="155" t="s">
        <v>148</v>
      </c>
      <c r="AJ156" s="155" t="s">
        <v>73</v>
      </c>
      <c r="AK156" s="14" t="s">
        <v>73</v>
      </c>
      <c r="AL156" s="14" t="s">
        <v>2</v>
      </c>
      <c r="AM156" s="14" t="s">
        <v>67</v>
      </c>
      <c r="AN156" s="155" t="s">
        <v>141</v>
      </c>
    </row>
    <row r="157" spans="1:54" s="2" customFormat="1" ht="21.75" customHeight="1" x14ac:dyDescent="0.2">
      <c r="A157" s="31"/>
      <c r="B157" s="133"/>
      <c r="C157" s="134" t="s">
        <v>165</v>
      </c>
      <c r="D157" s="134" t="s">
        <v>143</v>
      </c>
      <c r="E157" s="135" t="s">
        <v>501</v>
      </c>
      <c r="F157" s="136" t="s">
        <v>502</v>
      </c>
      <c r="G157" s="137" t="s">
        <v>484</v>
      </c>
      <c r="H157" s="138">
        <v>195.37200000000001</v>
      </c>
      <c r="I157" s="139"/>
      <c r="J157" s="139"/>
      <c r="K157" s="140"/>
      <c r="L157" s="31"/>
      <c r="M157" s="31"/>
      <c r="N157" s="31"/>
      <c r="O157" s="31"/>
      <c r="P157" s="31"/>
      <c r="Q157" s="31"/>
      <c r="R157" s="31"/>
      <c r="S157" s="31"/>
      <c r="T157" s="31"/>
      <c r="AG157" s="145" t="s">
        <v>146</v>
      </c>
      <c r="AI157" s="145" t="s">
        <v>143</v>
      </c>
      <c r="AJ157" s="145" t="s">
        <v>73</v>
      </c>
      <c r="AN157" s="18" t="s">
        <v>141</v>
      </c>
      <c r="AT157" s="146" t="e">
        <f>IF(#REF!="základná",J157,0)</f>
        <v>#REF!</v>
      </c>
      <c r="AU157" s="146" t="e">
        <f>IF(#REF!="znížená",J157,0)</f>
        <v>#REF!</v>
      </c>
      <c r="AV157" s="146" t="e">
        <f>IF(#REF!="zákl. prenesená",J157,0)</f>
        <v>#REF!</v>
      </c>
      <c r="AW157" s="146" t="e">
        <f>IF(#REF!="zníž. prenesená",J157,0)</f>
        <v>#REF!</v>
      </c>
      <c r="AX157" s="146" t="e">
        <f>IF(#REF!="nulová",J157,0)</f>
        <v>#REF!</v>
      </c>
      <c r="AY157" s="18" t="s">
        <v>73</v>
      </c>
      <c r="AZ157" s="146">
        <f>ROUND(I157*H157,2)</f>
        <v>0</v>
      </c>
      <c r="BA157" s="18" t="s">
        <v>146</v>
      </c>
      <c r="BB157" s="145" t="s">
        <v>631</v>
      </c>
    </row>
    <row r="158" spans="1:54" s="2" customFormat="1" ht="21.75" customHeight="1" x14ac:dyDescent="0.2">
      <c r="A158" s="31"/>
      <c r="B158" s="133"/>
      <c r="C158" s="134" t="s">
        <v>237</v>
      </c>
      <c r="D158" s="134" t="s">
        <v>143</v>
      </c>
      <c r="E158" s="135" t="s">
        <v>632</v>
      </c>
      <c r="F158" s="136" t="s">
        <v>633</v>
      </c>
      <c r="G158" s="137" t="s">
        <v>484</v>
      </c>
      <c r="H158" s="138">
        <v>22.273</v>
      </c>
      <c r="I158" s="139"/>
      <c r="J158" s="139"/>
      <c r="K158" s="140"/>
      <c r="L158" s="31"/>
      <c r="M158" s="31"/>
      <c r="N158" s="31"/>
      <c r="O158" s="31"/>
      <c r="P158" s="31"/>
      <c r="Q158" s="31"/>
      <c r="R158" s="31"/>
      <c r="S158" s="31"/>
      <c r="T158" s="31"/>
      <c r="AG158" s="145" t="s">
        <v>146</v>
      </c>
      <c r="AI158" s="145" t="s">
        <v>143</v>
      </c>
      <c r="AJ158" s="145" t="s">
        <v>73</v>
      </c>
      <c r="AN158" s="18" t="s">
        <v>141</v>
      </c>
      <c r="AT158" s="146" t="e">
        <f>IF(#REF!="základná",J158,0)</f>
        <v>#REF!</v>
      </c>
      <c r="AU158" s="146" t="e">
        <f>IF(#REF!="znížená",J158,0)</f>
        <v>#REF!</v>
      </c>
      <c r="AV158" s="146" t="e">
        <f>IF(#REF!="zákl. prenesená",J158,0)</f>
        <v>#REF!</v>
      </c>
      <c r="AW158" s="146" t="e">
        <f>IF(#REF!="zníž. prenesená",J158,0)</f>
        <v>#REF!</v>
      </c>
      <c r="AX158" s="146" t="e">
        <f>IF(#REF!="nulová",J158,0)</f>
        <v>#REF!</v>
      </c>
      <c r="AY158" s="18" t="s">
        <v>73</v>
      </c>
      <c r="AZ158" s="146">
        <f>ROUND(I158*H158,2)</f>
        <v>0</v>
      </c>
      <c r="BA158" s="18" t="s">
        <v>146</v>
      </c>
      <c r="BB158" s="145" t="s">
        <v>634</v>
      </c>
    </row>
    <row r="159" spans="1:54" s="13" customFormat="1" x14ac:dyDescent="0.2">
      <c r="B159" s="147"/>
      <c r="D159" s="148" t="s">
        <v>148</v>
      </c>
      <c r="E159" s="149" t="s">
        <v>1</v>
      </c>
      <c r="F159" s="150" t="s">
        <v>635</v>
      </c>
      <c r="H159" s="149" t="s">
        <v>1</v>
      </c>
      <c r="AI159" s="149" t="s">
        <v>148</v>
      </c>
      <c r="AJ159" s="149" t="s">
        <v>73</v>
      </c>
      <c r="AK159" s="13" t="s">
        <v>67</v>
      </c>
      <c r="AL159" s="13" t="s">
        <v>27</v>
      </c>
      <c r="AM159" s="13" t="s">
        <v>60</v>
      </c>
      <c r="AN159" s="149" t="s">
        <v>141</v>
      </c>
    </row>
    <row r="160" spans="1:54" s="14" customFormat="1" x14ac:dyDescent="0.2">
      <c r="B160" s="154"/>
      <c r="D160" s="148" t="s">
        <v>148</v>
      </c>
      <c r="E160" s="155" t="s">
        <v>1</v>
      </c>
      <c r="F160" s="156" t="s">
        <v>636</v>
      </c>
      <c r="H160" s="157">
        <v>22.273</v>
      </c>
      <c r="AI160" s="155" t="s">
        <v>148</v>
      </c>
      <c r="AJ160" s="155" t="s">
        <v>73</v>
      </c>
      <c r="AK160" s="14" t="s">
        <v>73</v>
      </c>
      <c r="AL160" s="14" t="s">
        <v>27</v>
      </c>
      <c r="AM160" s="14" t="s">
        <v>60</v>
      </c>
      <c r="AN160" s="155" t="s">
        <v>141</v>
      </c>
    </row>
    <row r="161" spans="1:54" s="15" customFormat="1" x14ac:dyDescent="0.2">
      <c r="B161" s="161"/>
      <c r="D161" s="148" t="s">
        <v>148</v>
      </c>
      <c r="E161" s="162" t="s">
        <v>1</v>
      </c>
      <c r="F161" s="163" t="s">
        <v>158</v>
      </c>
      <c r="H161" s="164">
        <v>22.273</v>
      </c>
      <c r="AI161" s="162" t="s">
        <v>148</v>
      </c>
      <c r="AJ161" s="162" t="s">
        <v>73</v>
      </c>
      <c r="AK161" s="15" t="s">
        <v>146</v>
      </c>
      <c r="AL161" s="15" t="s">
        <v>27</v>
      </c>
      <c r="AM161" s="15" t="s">
        <v>67</v>
      </c>
      <c r="AN161" s="162" t="s">
        <v>141</v>
      </c>
    </row>
    <row r="162" spans="1:54" s="2" customFormat="1" ht="21.75" customHeight="1" x14ac:dyDescent="0.2">
      <c r="A162" s="31"/>
      <c r="B162" s="133"/>
      <c r="C162" s="134" t="s">
        <v>162</v>
      </c>
      <c r="D162" s="134" t="s">
        <v>143</v>
      </c>
      <c r="E162" s="135" t="s">
        <v>637</v>
      </c>
      <c r="F162" s="136" t="s">
        <v>638</v>
      </c>
      <c r="G162" s="137" t="s">
        <v>484</v>
      </c>
      <c r="H162" s="138">
        <v>173.09899999999999</v>
      </c>
      <c r="I162" s="139"/>
      <c r="J162" s="139"/>
      <c r="K162" s="140"/>
      <c r="L162" s="31"/>
      <c r="M162" s="31"/>
      <c r="N162" s="31"/>
      <c r="O162" s="31"/>
      <c r="P162" s="31"/>
      <c r="Q162" s="31"/>
      <c r="R162" s="31"/>
      <c r="S162" s="31"/>
      <c r="T162" s="31"/>
      <c r="AG162" s="145" t="s">
        <v>146</v>
      </c>
      <c r="AI162" s="145" t="s">
        <v>143</v>
      </c>
      <c r="AJ162" s="145" t="s">
        <v>73</v>
      </c>
      <c r="AN162" s="18" t="s">
        <v>141</v>
      </c>
      <c r="AT162" s="146" t="e">
        <f>IF(#REF!="základná",J162,0)</f>
        <v>#REF!</v>
      </c>
      <c r="AU162" s="146" t="e">
        <f>IF(#REF!="znížená",J162,0)</f>
        <v>#REF!</v>
      </c>
      <c r="AV162" s="146" t="e">
        <f>IF(#REF!="zákl. prenesená",J162,0)</f>
        <v>#REF!</v>
      </c>
      <c r="AW162" s="146" t="e">
        <f>IF(#REF!="zníž. prenesená",J162,0)</f>
        <v>#REF!</v>
      </c>
      <c r="AX162" s="146" t="e">
        <f>IF(#REF!="nulová",J162,0)</f>
        <v>#REF!</v>
      </c>
      <c r="AY162" s="18" t="s">
        <v>73</v>
      </c>
      <c r="AZ162" s="146">
        <f>ROUND(I162*H162,2)</f>
        <v>0</v>
      </c>
      <c r="BA162" s="18" t="s">
        <v>146</v>
      </c>
      <c r="BB162" s="145" t="s">
        <v>639</v>
      </c>
    </row>
    <row r="163" spans="1:54" s="13" customFormat="1" x14ac:dyDescent="0.2">
      <c r="B163" s="147"/>
      <c r="D163" s="148" t="s">
        <v>148</v>
      </c>
      <c r="E163" s="149" t="s">
        <v>1</v>
      </c>
      <c r="F163" s="150" t="s">
        <v>640</v>
      </c>
      <c r="H163" s="149" t="s">
        <v>1</v>
      </c>
      <c r="AI163" s="149" t="s">
        <v>148</v>
      </c>
      <c r="AJ163" s="149" t="s">
        <v>73</v>
      </c>
      <c r="AK163" s="13" t="s">
        <v>67</v>
      </c>
      <c r="AL163" s="13" t="s">
        <v>27</v>
      </c>
      <c r="AM163" s="13" t="s">
        <v>60</v>
      </c>
      <c r="AN163" s="149" t="s">
        <v>141</v>
      </c>
    </row>
    <row r="164" spans="1:54" s="14" customFormat="1" x14ac:dyDescent="0.2">
      <c r="B164" s="154"/>
      <c r="D164" s="148" t="s">
        <v>148</v>
      </c>
      <c r="E164" s="155" t="s">
        <v>1</v>
      </c>
      <c r="F164" s="156" t="s">
        <v>641</v>
      </c>
      <c r="H164" s="157">
        <v>173.09899999999999</v>
      </c>
      <c r="AI164" s="155" t="s">
        <v>148</v>
      </c>
      <c r="AJ164" s="155" t="s">
        <v>73</v>
      </c>
      <c r="AK164" s="14" t="s">
        <v>73</v>
      </c>
      <c r="AL164" s="14" t="s">
        <v>27</v>
      </c>
      <c r="AM164" s="14" t="s">
        <v>60</v>
      </c>
      <c r="AN164" s="155" t="s">
        <v>141</v>
      </c>
    </row>
    <row r="165" spans="1:54" s="15" customFormat="1" x14ac:dyDescent="0.2">
      <c r="B165" s="161"/>
      <c r="D165" s="148" t="s">
        <v>148</v>
      </c>
      <c r="E165" s="162" t="s">
        <v>1</v>
      </c>
      <c r="F165" s="163" t="s">
        <v>158</v>
      </c>
      <c r="H165" s="164">
        <v>173.09899999999999</v>
      </c>
      <c r="AI165" s="162" t="s">
        <v>148</v>
      </c>
      <c r="AJ165" s="162" t="s">
        <v>73</v>
      </c>
      <c r="AK165" s="15" t="s">
        <v>146</v>
      </c>
      <c r="AL165" s="15" t="s">
        <v>27</v>
      </c>
      <c r="AM165" s="15" t="s">
        <v>67</v>
      </c>
      <c r="AN165" s="162" t="s">
        <v>141</v>
      </c>
    </row>
    <row r="166" spans="1:54" s="12" customFormat="1" ht="22.9" customHeight="1" x14ac:dyDescent="0.2">
      <c r="B166" s="121"/>
      <c r="D166" s="122" t="s">
        <v>59</v>
      </c>
      <c r="E166" s="131" t="s">
        <v>508</v>
      </c>
      <c r="F166" s="131" t="s">
        <v>509</v>
      </c>
      <c r="J166" s="132"/>
      <c r="AG166" s="122" t="s">
        <v>67</v>
      </c>
      <c r="AI166" s="129" t="s">
        <v>59</v>
      </c>
      <c r="AJ166" s="129" t="s">
        <v>67</v>
      </c>
      <c r="AN166" s="122" t="s">
        <v>141</v>
      </c>
      <c r="AZ166" s="130">
        <f>AZ167</f>
        <v>0</v>
      </c>
    </row>
    <row r="167" spans="1:54" s="2" customFormat="1" ht="21.75" customHeight="1" x14ac:dyDescent="0.2">
      <c r="A167" s="31"/>
      <c r="B167" s="133"/>
      <c r="C167" s="134" t="s">
        <v>248</v>
      </c>
      <c r="D167" s="134" t="s">
        <v>143</v>
      </c>
      <c r="E167" s="135" t="s">
        <v>642</v>
      </c>
      <c r="F167" s="136" t="s">
        <v>643</v>
      </c>
      <c r="G167" s="137" t="s">
        <v>484</v>
      </c>
      <c r="H167" s="138">
        <v>212.52600000000001</v>
      </c>
      <c r="I167" s="139"/>
      <c r="J167" s="139"/>
      <c r="K167" s="140"/>
      <c r="L167" s="31"/>
      <c r="M167" s="31"/>
      <c r="N167" s="31"/>
      <c r="O167" s="31"/>
      <c r="P167" s="31"/>
      <c r="Q167" s="31"/>
      <c r="R167" s="31"/>
      <c r="S167" s="31"/>
      <c r="T167" s="31"/>
      <c r="AG167" s="145" t="s">
        <v>146</v>
      </c>
      <c r="AI167" s="145" t="s">
        <v>143</v>
      </c>
      <c r="AJ167" s="145" t="s">
        <v>73</v>
      </c>
      <c r="AN167" s="18" t="s">
        <v>141</v>
      </c>
      <c r="AT167" s="146" t="e">
        <f>IF(#REF!="základná",J167,0)</f>
        <v>#REF!</v>
      </c>
      <c r="AU167" s="146" t="e">
        <f>IF(#REF!="znížená",J167,0)</f>
        <v>#REF!</v>
      </c>
      <c r="AV167" s="146" t="e">
        <f>IF(#REF!="zákl. prenesená",J167,0)</f>
        <v>#REF!</v>
      </c>
      <c r="AW167" s="146" t="e">
        <f>IF(#REF!="zníž. prenesená",J167,0)</f>
        <v>#REF!</v>
      </c>
      <c r="AX167" s="146" t="e">
        <f>IF(#REF!="nulová",J167,0)</f>
        <v>#REF!</v>
      </c>
      <c r="AY167" s="18" t="s">
        <v>73</v>
      </c>
      <c r="AZ167" s="146">
        <f>ROUND(I167*H167,2)</f>
        <v>0</v>
      </c>
      <c r="BA167" s="18" t="s">
        <v>146</v>
      </c>
      <c r="BB167" s="145" t="s">
        <v>644</v>
      </c>
    </row>
    <row r="168" spans="1:54" s="12" customFormat="1" ht="25.9" customHeight="1" x14ac:dyDescent="0.2">
      <c r="B168" s="121"/>
      <c r="D168" s="122" t="s">
        <v>59</v>
      </c>
      <c r="E168" s="123" t="s">
        <v>514</v>
      </c>
      <c r="F168" s="123" t="s">
        <v>515</v>
      </c>
      <c r="J168" s="124"/>
      <c r="AG168" s="122" t="s">
        <v>73</v>
      </c>
      <c r="AI168" s="129" t="s">
        <v>59</v>
      </c>
      <c r="AJ168" s="129" t="s">
        <v>60</v>
      </c>
      <c r="AN168" s="122" t="s">
        <v>141</v>
      </c>
      <c r="AZ168" s="130">
        <f>AZ169+AZ415</f>
        <v>0</v>
      </c>
    </row>
    <row r="169" spans="1:54" s="12" customFormat="1" ht="22.9" customHeight="1" x14ac:dyDescent="0.2">
      <c r="B169" s="121"/>
      <c r="D169" s="122" t="s">
        <v>59</v>
      </c>
      <c r="E169" s="131" t="s">
        <v>645</v>
      </c>
      <c r="F169" s="131" t="s">
        <v>646</v>
      </c>
      <c r="J169" s="132"/>
      <c r="AG169" s="122" t="s">
        <v>73</v>
      </c>
      <c r="AI169" s="129" t="s">
        <v>59</v>
      </c>
      <c r="AJ169" s="129" t="s">
        <v>67</v>
      </c>
      <c r="AN169" s="122" t="s">
        <v>141</v>
      </c>
      <c r="AZ169" s="130">
        <f>SUM(AZ179:AZ414)</f>
        <v>0</v>
      </c>
    </row>
    <row r="170" spans="1:54" s="12" customFormat="1" ht="22.9" customHeight="1" x14ac:dyDescent="0.2">
      <c r="B170" s="121"/>
      <c r="C170" s="199" t="s">
        <v>566</v>
      </c>
      <c r="D170" s="199" t="s">
        <v>143</v>
      </c>
      <c r="E170" s="200" t="s">
        <v>3448</v>
      </c>
      <c r="F170" s="201" t="s">
        <v>3449</v>
      </c>
      <c r="G170" s="202" t="s">
        <v>145</v>
      </c>
      <c r="H170" s="203">
        <v>2231.0300000000002</v>
      </c>
      <c r="I170" s="204"/>
      <c r="J170" s="204"/>
      <c r="AG170" s="122"/>
      <c r="AI170" s="129"/>
      <c r="AJ170" s="129"/>
      <c r="AN170" s="122"/>
      <c r="AZ170" s="130"/>
    </row>
    <row r="171" spans="1:54" s="12" customFormat="1" ht="22.9" customHeight="1" x14ac:dyDescent="0.2">
      <c r="B171" s="121"/>
      <c r="C171" s="205"/>
      <c r="D171" s="206" t="s">
        <v>148</v>
      </c>
      <c r="E171" s="207" t="s">
        <v>1</v>
      </c>
      <c r="F171" s="208" t="s">
        <v>3450</v>
      </c>
      <c r="G171" s="205"/>
      <c r="H171" s="207" t="s">
        <v>1</v>
      </c>
      <c r="I171" s="209"/>
      <c r="J171" s="205"/>
      <c r="AG171" s="122"/>
      <c r="AI171" s="129"/>
      <c r="AJ171" s="129"/>
      <c r="AN171" s="122"/>
      <c r="AZ171" s="130"/>
    </row>
    <row r="172" spans="1:54" s="12" customFormat="1" ht="22.9" customHeight="1" x14ac:dyDescent="0.2">
      <c r="B172" s="121"/>
      <c r="C172" s="210"/>
      <c r="D172" s="206" t="s">
        <v>148</v>
      </c>
      <c r="E172" s="211" t="s">
        <v>1</v>
      </c>
      <c r="F172" s="212" t="s">
        <v>3451</v>
      </c>
      <c r="G172" s="210"/>
      <c r="H172" s="213">
        <v>2231.0300000000002</v>
      </c>
      <c r="I172" s="214"/>
      <c r="J172" s="210"/>
      <c r="AG172" s="122"/>
      <c r="AI172" s="129"/>
      <c r="AJ172" s="129"/>
      <c r="AN172" s="122"/>
      <c r="AZ172" s="130"/>
    </row>
    <row r="173" spans="1:54" s="12" customFormat="1" ht="22.9" customHeight="1" x14ac:dyDescent="0.2">
      <c r="B173" s="121"/>
      <c r="C173" s="215"/>
      <c r="D173" s="206" t="s">
        <v>148</v>
      </c>
      <c r="E173" s="216" t="s">
        <v>1</v>
      </c>
      <c r="F173" s="217" t="s">
        <v>158</v>
      </c>
      <c r="G173" s="215"/>
      <c r="H173" s="218">
        <v>2231.0300000000002</v>
      </c>
      <c r="I173" s="219"/>
      <c r="J173" s="215"/>
      <c r="AG173" s="122"/>
      <c r="AI173" s="129"/>
      <c r="AJ173" s="129"/>
      <c r="AN173" s="122"/>
      <c r="AZ173" s="130"/>
    </row>
    <row r="174" spans="1:54" s="12" customFormat="1" ht="22.9" customHeight="1" x14ac:dyDescent="0.2">
      <c r="B174" s="121"/>
      <c r="C174" s="220" t="s">
        <v>572</v>
      </c>
      <c r="D174" s="220" t="s">
        <v>159</v>
      </c>
      <c r="E174" s="221" t="s">
        <v>3452</v>
      </c>
      <c r="F174" s="222" t="s">
        <v>3453</v>
      </c>
      <c r="G174" s="223" t="s">
        <v>145</v>
      </c>
      <c r="H174" s="224">
        <v>2565.6849999999999</v>
      </c>
      <c r="I174" s="225"/>
      <c r="J174" s="225"/>
      <c r="AG174" s="122"/>
      <c r="AI174" s="129"/>
      <c r="AJ174" s="129"/>
      <c r="AN174" s="122"/>
      <c r="AZ174" s="130"/>
    </row>
    <row r="175" spans="1:54" s="12" customFormat="1" ht="22.9" customHeight="1" x14ac:dyDescent="0.2">
      <c r="B175" s="121"/>
      <c r="C175" s="205"/>
      <c r="D175" s="206" t="s">
        <v>148</v>
      </c>
      <c r="E175" s="207" t="s">
        <v>1</v>
      </c>
      <c r="F175" s="208" t="s">
        <v>3450</v>
      </c>
      <c r="G175" s="205"/>
      <c r="H175" s="207" t="s">
        <v>1</v>
      </c>
      <c r="I175" s="209"/>
      <c r="J175" s="205"/>
      <c r="AG175" s="122"/>
      <c r="AI175" s="129"/>
      <c r="AJ175" s="129"/>
      <c r="AN175" s="122"/>
      <c r="AZ175" s="130"/>
    </row>
    <row r="176" spans="1:54" s="12" customFormat="1" ht="22.9" customHeight="1" x14ac:dyDescent="0.2">
      <c r="B176" s="121"/>
      <c r="C176" s="210"/>
      <c r="D176" s="206" t="s">
        <v>148</v>
      </c>
      <c r="E176" s="211" t="s">
        <v>1</v>
      </c>
      <c r="F176" s="212" t="s">
        <v>3451</v>
      </c>
      <c r="G176" s="210"/>
      <c r="H176" s="213">
        <v>2231.0300000000002</v>
      </c>
      <c r="I176" s="214"/>
      <c r="J176" s="210"/>
      <c r="AG176" s="122"/>
      <c r="AI176" s="129"/>
      <c r="AJ176" s="129"/>
      <c r="AN176" s="122"/>
      <c r="AZ176" s="130"/>
    </row>
    <row r="177" spans="1:54" s="12" customFormat="1" ht="22.9" customHeight="1" x14ac:dyDescent="0.2">
      <c r="B177" s="121"/>
      <c r="C177" s="215"/>
      <c r="D177" s="206" t="s">
        <v>148</v>
      </c>
      <c r="E177" s="216" t="s">
        <v>1</v>
      </c>
      <c r="F177" s="217" t="s">
        <v>158</v>
      </c>
      <c r="G177" s="215"/>
      <c r="H177" s="218">
        <v>2231.0300000000002</v>
      </c>
      <c r="I177" s="219"/>
      <c r="J177" s="215"/>
      <c r="AG177" s="122"/>
      <c r="AI177" s="129"/>
      <c r="AJ177" s="129"/>
      <c r="AN177" s="122"/>
      <c r="AZ177" s="130"/>
    </row>
    <row r="178" spans="1:54" s="12" customFormat="1" ht="22.9" customHeight="1" x14ac:dyDescent="0.2">
      <c r="B178" s="121"/>
      <c r="C178" s="210"/>
      <c r="D178" s="206" t="s">
        <v>148</v>
      </c>
      <c r="E178" s="210"/>
      <c r="F178" s="212" t="s">
        <v>3454</v>
      </c>
      <c r="G178" s="210"/>
      <c r="H178" s="213">
        <v>2565.6849999999999</v>
      </c>
      <c r="I178" s="214"/>
      <c r="J178" s="210"/>
      <c r="AG178" s="122"/>
      <c r="AI178" s="129"/>
      <c r="AJ178" s="129"/>
      <c r="AN178" s="122"/>
      <c r="AZ178" s="130"/>
    </row>
    <row r="179" spans="1:54" s="2" customFormat="1" ht="21.75" customHeight="1" x14ac:dyDescent="0.2">
      <c r="A179" s="31"/>
      <c r="B179" s="133"/>
      <c r="C179" s="134" t="s">
        <v>252</v>
      </c>
      <c r="D179" s="134" t="s">
        <v>143</v>
      </c>
      <c r="E179" s="135" t="s">
        <v>647</v>
      </c>
      <c r="F179" s="136" t="s">
        <v>648</v>
      </c>
      <c r="G179" s="137" t="s">
        <v>145</v>
      </c>
      <c r="H179" s="138">
        <v>2227.2640000000001</v>
      </c>
      <c r="I179" s="139"/>
      <c r="J179" s="139"/>
      <c r="K179" s="140"/>
      <c r="L179" s="31"/>
      <c r="M179" s="31"/>
      <c r="N179" s="31"/>
      <c r="O179" s="31"/>
      <c r="P179" s="31"/>
      <c r="Q179" s="31"/>
      <c r="R179" s="31"/>
      <c r="S179" s="31"/>
      <c r="T179" s="31"/>
      <c r="AG179" s="145" t="s">
        <v>332</v>
      </c>
      <c r="AI179" s="145" t="s">
        <v>143</v>
      </c>
      <c r="AJ179" s="145" t="s">
        <v>73</v>
      </c>
      <c r="AN179" s="18" t="s">
        <v>141</v>
      </c>
      <c r="AT179" s="146" t="e">
        <f>IF(#REF!="základná",J179,0)</f>
        <v>#REF!</v>
      </c>
      <c r="AU179" s="146" t="e">
        <f>IF(#REF!="znížená",J179,0)</f>
        <v>#REF!</v>
      </c>
      <c r="AV179" s="146" t="e">
        <f>IF(#REF!="zákl. prenesená",J179,0)</f>
        <v>#REF!</v>
      </c>
      <c r="AW179" s="146" t="e">
        <f>IF(#REF!="zníž. prenesená",J179,0)</f>
        <v>#REF!</v>
      </c>
      <c r="AX179" s="146" t="e">
        <f>IF(#REF!="nulová",J179,0)</f>
        <v>#REF!</v>
      </c>
      <c r="AY179" s="18" t="s">
        <v>73</v>
      </c>
      <c r="AZ179" s="146">
        <f>ROUND(I179*H179,2)</f>
        <v>0</v>
      </c>
      <c r="BA179" s="18" t="s">
        <v>332</v>
      </c>
      <c r="BB179" s="145" t="s">
        <v>649</v>
      </c>
    </row>
    <row r="180" spans="1:54" s="13" customFormat="1" x14ac:dyDescent="0.2">
      <c r="B180" s="147"/>
      <c r="D180" s="148" t="s">
        <v>148</v>
      </c>
      <c r="E180" s="149" t="s">
        <v>1</v>
      </c>
      <c r="F180" s="150" t="s">
        <v>650</v>
      </c>
      <c r="H180" s="149" t="s">
        <v>1</v>
      </c>
      <c r="AI180" s="149" t="s">
        <v>148</v>
      </c>
      <c r="AJ180" s="149" t="s">
        <v>73</v>
      </c>
      <c r="AK180" s="13" t="s">
        <v>67</v>
      </c>
      <c r="AL180" s="13" t="s">
        <v>27</v>
      </c>
      <c r="AM180" s="13" t="s">
        <v>60</v>
      </c>
      <c r="AN180" s="149" t="s">
        <v>141</v>
      </c>
    </row>
    <row r="181" spans="1:54" s="13" customFormat="1" ht="22.5" x14ac:dyDescent="0.2">
      <c r="B181" s="147"/>
      <c r="D181" s="148" t="s">
        <v>148</v>
      </c>
      <c r="E181" s="149" t="s">
        <v>1</v>
      </c>
      <c r="F181" s="150" t="s">
        <v>651</v>
      </c>
      <c r="H181" s="149" t="s">
        <v>1</v>
      </c>
      <c r="AI181" s="149" t="s">
        <v>148</v>
      </c>
      <c r="AJ181" s="149" t="s">
        <v>73</v>
      </c>
      <c r="AK181" s="13" t="s">
        <v>67</v>
      </c>
      <c r="AL181" s="13" t="s">
        <v>27</v>
      </c>
      <c r="AM181" s="13" t="s">
        <v>60</v>
      </c>
      <c r="AN181" s="149" t="s">
        <v>141</v>
      </c>
    </row>
    <row r="182" spans="1:54" s="13" customFormat="1" x14ac:dyDescent="0.2">
      <c r="B182" s="147"/>
      <c r="D182" s="148" t="s">
        <v>148</v>
      </c>
      <c r="E182" s="149" t="s">
        <v>1</v>
      </c>
      <c r="F182" s="150" t="s">
        <v>612</v>
      </c>
      <c r="H182" s="149" t="s">
        <v>1</v>
      </c>
      <c r="AI182" s="149" t="s">
        <v>148</v>
      </c>
      <c r="AJ182" s="149" t="s">
        <v>73</v>
      </c>
      <c r="AK182" s="13" t="s">
        <v>67</v>
      </c>
      <c r="AL182" s="13" t="s">
        <v>27</v>
      </c>
      <c r="AM182" s="13" t="s">
        <v>60</v>
      </c>
      <c r="AN182" s="149" t="s">
        <v>141</v>
      </c>
    </row>
    <row r="183" spans="1:54" s="14" customFormat="1" x14ac:dyDescent="0.2">
      <c r="B183" s="154"/>
      <c r="D183" s="148" t="s">
        <v>148</v>
      </c>
      <c r="E183" s="155" t="s">
        <v>1</v>
      </c>
      <c r="F183" s="156" t="s">
        <v>652</v>
      </c>
      <c r="H183" s="157">
        <v>245.76499999999999</v>
      </c>
      <c r="AI183" s="155" t="s">
        <v>148</v>
      </c>
      <c r="AJ183" s="155" t="s">
        <v>73</v>
      </c>
      <c r="AK183" s="14" t="s">
        <v>73</v>
      </c>
      <c r="AL183" s="14" t="s">
        <v>27</v>
      </c>
      <c r="AM183" s="14" t="s">
        <v>60</v>
      </c>
      <c r="AN183" s="155" t="s">
        <v>141</v>
      </c>
    </row>
    <row r="184" spans="1:54" s="14" customFormat="1" ht="22.5" x14ac:dyDescent="0.2">
      <c r="B184" s="154"/>
      <c r="D184" s="148" t="s">
        <v>148</v>
      </c>
      <c r="E184" s="155" t="s">
        <v>1</v>
      </c>
      <c r="F184" s="156" t="s">
        <v>653</v>
      </c>
      <c r="H184" s="157">
        <v>15.5</v>
      </c>
      <c r="AI184" s="155" t="s">
        <v>148</v>
      </c>
      <c r="AJ184" s="155" t="s">
        <v>73</v>
      </c>
      <c r="AK184" s="14" t="s">
        <v>73</v>
      </c>
      <c r="AL184" s="14" t="s">
        <v>27</v>
      </c>
      <c r="AM184" s="14" t="s">
        <v>60</v>
      </c>
      <c r="AN184" s="155" t="s">
        <v>141</v>
      </c>
    </row>
    <row r="185" spans="1:54" s="13" customFormat="1" x14ac:dyDescent="0.2">
      <c r="B185" s="147"/>
      <c r="D185" s="148" t="s">
        <v>148</v>
      </c>
      <c r="E185" s="149" t="s">
        <v>1</v>
      </c>
      <c r="F185" s="150" t="s">
        <v>614</v>
      </c>
      <c r="H185" s="149" t="s">
        <v>1</v>
      </c>
      <c r="AI185" s="149" t="s">
        <v>148</v>
      </c>
      <c r="AJ185" s="149" t="s">
        <v>73</v>
      </c>
      <c r="AK185" s="13" t="s">
        <v>67</v>
      </c>
      <c r="AL185" s="13" t="s">
        <v>27</v>
      </c>
      <c r="AM185" s="13" t="s">
        <v>60</v>
      </c>
      <c r="AN185" s="149" t="s">
        <v>141</v>
      </c>
    </row>
    <row r="186" spans="1:54" s="14" customFormat="1" x14ac:dyDescent="0.2">
      <c r="B186" s="154"/>
      <c r="D186" s="148" t="s">
        <v>148</v>
      </c>
      <c r="E186" s="155" t="s">
        <v>1</v>
      </c>
      <c r="F186" s="156" t="s">
        <v>654</v>
      </c>
      <c r="H186" s="157">
        <v>86.765000000000001</v>
      </c>
      <c r="AI186" s="155" t="s">
        <v>148</v>
      </c>
      <c r="AJ186" s="155" t="s">
        <v>73</v>
      </c>
      <c r="AK186" s="14" t="s">
        <v>73</v>
      </c>
      <c r="AL186" s="14" t="s">
        <v>27</v>
      </c>
      <c r="AM186" s="14" t="s">
        <v>60</v>
      </c>
      <c r="AN186" s="155" t="s">
        <v>141</v>
      </c>
    </row>
    <row r="187" spans="1:54" s="14" customFormat="1" x14ac:dyDescent="0.2">
      <c r="B187" s="154"/>
      <c r="D187" s="148" t="s">
        <v>148</v>
      </c>
      <c r="E187" s="155" t="s">
        <v>1</v>
      </c>
      <c r="F187" s="156" t="s">
        <v>655</v>
      </c>
      <c r="H187" s="157">
        <v>12.69</v>
      </c>
      <c r="AI187" s="155" t="s">
        <v>148</v>
      </c>
      <c r="AJ187" s="155" t="s">
        <v>73</v>
      </c>
      <c r="AK187" s="14" t="s">
        <v>73</v>
      </c>
      <c r="AL187" s="14" t="s">
        <v>27</v>
      </c>
      <c r="AM187" s="14" t="s">
        <v>60</v>
      </c>
      <c r="AN187" s="155" t="s">
        <v>141</v>
      </c>
    </row>
    <row r="188" spans="1:54" s="13" customFormat="1" x14ac:dyDescent="0.2">
      <c r="B188" s="147"/>
      <c r="D188" s="148" t="s">
        <v>148</v>
      </c>
      <c r="E188" s="149" t="s">
        <v>1</v>
      </c>
      <c r="F188" s="150" t="s">
        <v>616</v>
      </c>
      <c r="H188" s="149" t="s">
        <v>1</v>
      </c>
      <c r="AI188" s="149" t="s">
        <v>148</v>
      </c>
      <c r="AJ188" s="149" t="s">
        <v>73</v>
      </c>
      <c r="AK188" s="13" t="s">
        <v>67</v>
      </c>
      <c r="AL188" s="13" t="s">
        <v>27</v>
      </c>
      <c r="AM188" s="13" t="s">
        <v>60</v>
      </c>
      <c r="AN188" s="149" t="s">
        <v>141</v>
      </c>
    </row>
    <row r="189" spans="1:54" s="14" customFormat="1" x14ac:dyDescent="0.2">
      <c r="B189" s="154"/>
      <c r="D189" s="148" t="s">
        <v>148</v>
      </c>
      <c r="E189" s="155" t="s">
        <v>1</v>
      </c>
      <c r="F189" s="156" t="s">
        <v>656</v>
      </c>
      <c r="H189" s="157">
        <v>621.125</v>
      </c>
      <c r="AI189" s="155" t="s">
        <v>148</v>
      </c>
      <c r="AJ189" s="155" t="s">
        <v>73</v>
      </c>
      <c r="AK189" s="14" t="s">
        <v>73</v>
      </c>
      <c r="AL189" s="14" t="s">
        <v>27</v>
      </c>
      <c r="AM189" s="14" t="s">
        <v>60</v>
      </c>
      <c r="AN189" s="155" t="s">
        <v>141</v>
      </c>
    </row>
    <row r="190" spans="1:54" s="14" customFormat="1" x14ac:dyDescent="0.2">
      <c r="B190" s="154"/>
      <c r="D190" s="148" t="s">
        <v>148</v>
      </c>
      <c r="E190" s="155" t="s">
        <v>1</v>
      </c>
      <c r="F190" s="156" t="s">
        <v>657</v>
      </c>
      <c r="H190" s="157">
        <v>11.920999999999999</v>
      </c>
      <c r="AI190" s="155" t="s">
        <v>148</v>
      </c>
      <c r="AJ190" s="155" t="s">
        <v>73</v>
      </c>
      <c r="AK190" s="14" t="s">
        <v>73</v>
      </c>
      <c r="AL190" s="14" t="s">
        <v>27</v>
      </c>
      <c r="AM190" s="14" t="s">
        <v>60</v>
      </c>
      <c r="AN190" s="155" t="s">
        <v>141</v>
      </c>
    </row>
    <row r="191" spans="1:54" s="14" customFormat="1" x14ac:dyDescent="0.2">
      <c r="B191" s="154"/>
      <c r="D191" s="148" t="s">
        <v>148</v>
      </c>
      <c r="E191" s="155" t="s">
        <v>1</v>
      </c>
      <c r="F191" s="156" t="s">
        <v>658</v>
      </c>
      <c r="H191" s="157">
        <v>12.1</v>
      </c>
      <c r="AI191" s="155" t="s">
        <v>148</v>
      </c>
      <c r="AJ191" s="155" t="s">
        <v>73</v>
      </c>
      <c r="AK191" s="14" t="s">
        <v>73</v>
      </c>
      <c r="AL191" s="14" t="s">
        <v>27</v>
      </c>
      <c r="AM191" s="14" t="s">
        <v>60</v>
      </c>
      <c r="AN191" s="155" t="s">
        <v>141</v>
      </c>
    </row>
    <row r="192" spans="1:54" s="13" customFormat="1" x14ac:dyDescent="0.2">
      <c r="B192" s="147"/>
      <c r="D192" s="148" t="s">
        <v>148</v>
      </c>
      <c r="E192" s="149" t="s">
        <v>1</v>
      </c>
      <c r="F192" s="150" t="s">
        <v>618</v>
      </c>
      <c r="H192" s="149" t="s">
        <v>1</v>
      </c>
      <c r="AI192" s="149" t="s">
        <v>148</v>
      </c>
      <c r="AJ192" s="149" t="s">
        <v>73</v>
      </c>
      <c r="AK192" s="13" t="s">
        <v>67</v>
      </c>
      <c r="AL192" s="13" t="s">
        <v>27</v>
      </c>
      <c r="AM192" s="13" t="s">
        <v>60</v>
      </c>
      <c r="AN192" s="149" t="s">
        <v>141</v>
      </c>
    </row>
    <row r="193" spans="1:54" s="14" customFormat="1" x14ac:dyDescent="0.2">
      <c r="B193" s="154"/>
      <c r="D193" s="148" t="s">
        <v>148</v>
      </c>
      <c r="E193" s="155" t="s">
        <v>1</v>
      </c>
      <c r="F193" s="156" t="s">
        <v>659</v>
      </c>
      <c r="H193" s="157">
        <v>147.84</v>
      </c>
      <c r="AI193" s="155" t="s">
        <v>148</v>
      </c>
      <c r="AJ193" s="155" t="s">
        <v>73</v>
      </c>
      <c r="AK193" s="14" t="s">
        <v>73</v>
      </c>
      <c r="AL193" s="14" t="s">
        <v>27</v>
      </c>
      <c r="AM193" s="14" t="s">
        <v>60</v>
      </c>
      <c r="AN193" s="155" t="s">
        <v>141</v>
      </c>
    </row>
    <row r="194" spans="1:54" s="14" customFormat="1" x14ac:dyDescent="0.2">
      <c r="B194" s="154"/>
      <c r="D194" s="148" t="s">
        <v>148</v>
      </c>
      <c r="E194" s="155" t="s">
        <v>1</v>
      </c>
      <c r="F194" s="156" t="s">
        <v>660</v>
      </c>
      <c r="H194" s="157">
        <v>36.569000000000003</v>
      </c>
      <c r="AI194" s="155" t="s">
        <v>148</v>
      </c>
      <c r="AJ194" s="155" t="s">
        <v>73</v>
      </c>
      <c r="AK194" s="14" t="s">
        <v>73</v>
      </c>
      <c r="AL194" s="14" t="s">
        <v>27</v>
      </c>
      <c r="AM194" s="14" t="s">
        <v>60</v>
      </c>
      <c r="AN194" s="155" t="s">
        <v>141</v>
      </c>
    </row>
    <row r="195" spans="1:54" s="13" customFormat="1" x14ac:dyDescent="0.2">
      <c r="B195" s="147"/>
      <c r="D195" s="148" t="s">
        <v>148</v>
      </c>
      <c r="E195" s="149" t="s">
        <v>1</v>
      </c>
      <c r="F195" s="150" t="s">
        <v>620</v>
      </c>
      <c r="H195" s="149" t="s">
        <v>1</v>
      </c>
      <c r="AI195" s="149" t="s">
        <v>148</v>
      </c>
      <c r="AJ195" s="149" t="s">
        <v>73</v>
      </c>
      <c r="AK195" s="13" t="s">
        <v>67</v>
      </c>
      <c r="AL195" s="13" t="s">
        <v>27</v>
      </c>
      <c r="AM195" s="13" t="s">
        <v>60</v>
      </c>
      <c r="AN195" s="149" t="s">
        <v>141</v>
      </c>
    </row>
    <row r="196" spans="1:54" s="14" customFormat="1" x14ac:dyDescent="0.2">
      <c r="B196" s="154"/>
      <c r="D196" s="148" t="s">
        <v>148</v>
      </c>
      <c r="E196" s="155" t="s">
        <v>1</v>
      </c>
      <c r="F196" s="156" t="s">
        <v>661</v>
      </c>
      <c r="H196" s="157">
        <v>635.85400000000004</v>
      </c>
      <c r="AI196" s="155" t="s">
        <v>148</v>
      </c>
      <c r="AJ196" s="155" t="s">
        <v>73</v>
      </c>
      <c r="AK196" s="14" t="s">
        <v>73</v>
      </c>
      <c r="AL196" s="14" t="s">
        <v>27</v>
      </c>
      <c r="AM196" s="14" t="s">
        <v>60</v>
      </c>
      <c r="AN196" s="155" t="s">
        <v>141</v>
      </c>
    </row>
    <row r="197" spans="1:54" s="14" customFormat="1" x14ac:dyDescent="0.2">
      <c r="B197" s="154"/>
      <c r="D197" s="148" t="s">
        <v>148</v>
      </c>
      <c r="E197" s="155" t="s">
        <v>1</v>
      </c>
      <c r="F197" s="156" t="s">
        <v>662</v>
      </c>
      <c r="H197" s="157">
        <v>13.228</v>
      </c>
      <c r="AI197" s="155" t="s">
        <v>148</v>
      </c>
      <c r="AJ197" s="155" t="s">
        <v>73</v>
      </c>
      <c r="AK197" s="14" t="s">
        <v>73</v>
      </c>
      <c r="AL197" s="14" t="s">
        <v>27</v>
      </c>
      <c r="AM197" s="14" t="s">
        <v>60</v>
      </c>
      <c r="AN197" s="155" t="s">
        <v>141</v>
      </c>
    </row>
    <row r="198" spans="1:54" s="14" customFormat="1" x14ac:dyDescent="0.2">
      <c r="B198" s="154"/>
      <c r="D198" s="148" t="s">
        <v>148</v>
      </c>
      <c r="E198" s="155" t="s">
        <v>1</v>
      </c>
      <c r="F198" s="156" t="s">
        <v>663</v>
      </c>
      <c r="H198" s="157">
        <v>26.088000000000001</v>
      </c>
      <c r="AI198" s="155" t="s">
        <v>148</v>
      </c>
      <c r="AJ198" s="155" t="s">
        <v>73</v>
      </c>
      <c r="AK198" s="14" t="s">
        <v>73</v>
      </c>
      <c r="AL198" s="14" t="s">
        <v>27</v>
      </c>
      <c r="AM198" s="14" t="s">
        <v>60</v>
      </c>
      <c r="AN198" s="155" t="s">
        <v>141</v>
      </c>
    </row>
    <row r="199" spans="1:54" s="13" customFormat="1" x14ac:dyDescent="0.2">
      <c r="B199" s="147"/>
      <c r="D199" s="148" t="s">
        <v>148</v>
      </c>
      <c r="E199" s="149" t="s">
        <v>1</v>
      </c>
      <c r="F199" s="150" t="s">
        <v>622</v>
      </c>
      <c r="H199" s="149" t="s">
        <v>1</v>
      </c>
      <c r="AI199" s="149" t="s">
        <v>148</v>
      </c>
      <c r="AJ199" s="149" t="s">
        <v>73</v>
      </c>
      <c r="AK199" s="13" t="s">
        <v>67</v>
      </c>
      <c r="AL199" s="13" t="s">
        <v>27</v>
      </c>
      <c r="AM199" s="13" t="s">
        <v>60</v>
      </c>
      <c r="AN199" s="149" t="s">
        <v>141</v>
      </c>
    </row>
    <row r="200" spans="1:54" s="14" customFormat="1" x14ac:dyDescent="0.2">
      <c r="B200" s="154"/>
      <c r="D200" s="148" t="s">
        <v>148</v>
      </c>
      <c r="E200" s="155" t="s">
        <v>1</v>
      </c>
      <c r="F200" s="156" t="s">
        <v>664</v>
      </c>
      <c r="H200" s="157">
        <v>295.42500000000001</v>
      </c>
      <c r="AI200" s="155" t="s">
        <v>148</v>
      </c>
      <c r="AJ200" s="155" t="s">
        <v>73</v>
      </c>
      <c r="AK200" s="14" t="s">
        <v>73</v>
      </c>
      <c r="AL200" s="14" t="s">
        <v>27</v>
      </c>
      <c r="AM200" s="14" t="s">
        <v>60</v>
      </c>
      <c r="AN200" s="155" t="s">
        <v>141</v>
      </c>
    </row>
    <row r="201" spans="1:54" s="14" customFormat="1" x14ac:dyDescent="0.2">
      <c r="B201" s="154"/>
      <c r="D201" s="148" t="s">
        <v>148</v>
      </c>
      <c r="E201" s="155" t="s">
        <v>1</v>
      </c>
      <c r="F201" s="156" t="s">
        <v>665</v>
      </c>
      <c r="H201" s="157">
        <v>27.93</v>
      </c>
      <c r="AI201" s="155" t="s">
        <v>148</v>
      </c>
      <c r="AJ201" s="155" t="s">
        <v>73</v>
      </c>
      <c r="AK201" s="14" t="s">
        <v>73</v>
      </c>
      <c r="AL201" s="14" t="s">
        <v>27</v>
      </c>
      <c r="AM201" s="14" t="s">
        <v>60</v>
      </c>
      <c r="AN201" s="155" t="s">
        <v>141</v>
      </c>
    </row>
    <row r="202" spans="1:54" s="14" customFormat="1" x14ac:dyDescent="0.2">
      <c r="B202" s="154"/>
      <c r="D202" s="148" t="s">
        <v>148</v>
      </c>
      <c r="E202" s="155" t="s">
        <v>1</v>
      </c>
      <c r="F202" s="156" t="s">
        <v>666</v>
      </c>
      <c r="H202" s="157">
        <v>8.7439999999999998</v>
      </c>
      <c r="AI202" s="155" t="s">
        <v>148</v>
      </c>
      <c r="AJ202" s="155" t="s">
        <v>73</v>
      </c>
      <c r="AK202" s="14" t="s">
        <v>73</v>
      </c>
      <c r="AL202" s="14" t="s">
        <v>27</v>
      </c>
      <c r="AM202" s="14" t="s">
        <v>60</v>
      </c>
      <c r="AN202" s="155" t="s">
        <v>141</v>
      </c>
    </row>
    <row r="203" spans="1:54" s="14" customFormat="1" x14ac:dyDescent="0.2">
      <c r="B203" s="154"/>
      <c r="D203" s="148" t="s">
        <v>148</v>
      </c>
      <c r="E203" s="155" t="s">
        <v>1</v>
      </c>
      <c r="F203" s="156" t="s">
        <v>667</v>
      </c>
      <c r="H203" s="157">
        <v>29.72</v>
      </c>
      <c r="AI203" s="155" t="s">
        <v>148</v>
      </c>
      <c r="AJ203" s="155" t="s">
        <v>73</v>
      </c>
      <c r="AK203" s="14" t="s">
        <v>73</v>
      </c>
      <c r="AL203" s="14" t="s">
        <v>27</v>
      </c>
      <c r="AM203" s="14" t="s">
        <v>60</v>
      </c>
      <c r="AN203" s="155" t="s">
        <v>141</v>
      </c>
    </row>
    <row r="204" spans="1:54" s="15" customFormat="1" x14ac:dyDescent="0.2">
      <c r="B204" s="161"/>
      <c r="D204" s="148" t="s">
        <v>148</v>
      </c>
      <c r="E204" s="162" t="s">
        <v>1</v>
      </c>
      <c r="F204" s="163" t="s">
        <v>158</v>
      </c>
      <c r="H204" s="164">
        <v>2227.2640000000001</v>
      </c>
      <c r="AI204" s="162" t="s">
        <v>148</v>
      </c>
      <c r="AJ204" s="162" t="s">
        <v>73</v>
      </c>
      <c r="AK204" s="15" t="s">
        <v>146</v>
      </c>
      <c r="AL204" s="15" t="s">
        <v>27</v>
      </c>
      <c r="AM204" s="15" t="s">
        <v>67</v>
      </c>
      <c r="AN204" s="162" t="s">
        <v>141</v>
      </c>
    </row>
    <row r="205" spans="1:54" s="2" customFormat="1" ht="33" customHeight="1" x14ac:dyDescent="0.2">
      <c r="A205" s="31"/>
      <c r="B205" s="133"/>
      <c r="C205" s="134" t="s">
        <v>256</v>
      </c>
      <c r="D205" s="134" t="s">
        <v>143</v>
      </c>
      <c r="E205" s="135" t="s">
        <v>668</v>
      </c>
      <c r="F205" s="136" t="s">
        <v>669</v>
      </c>
      <c r="G205" s="137" t="s">
        <v>145</v>
      </c>
      <c r="H205" s="138">
        <v>2231.0300000000002</v>
      </c>
      <c r="I205" s="139"/>
      <c r="J205" s="139"/>
      <c r="K205" s="140"/>
      <c r="L205" s="31"/>
      <c r="M205" s="31"/>
      <c r="N205" s="31"/>
      <c r="O205" s="31"/>
      <c r="P205" s="31"/>
      <c r="Q205" s="31"/>
      <c r="R205" s="31"/>
      <c r="S205" s="31"/>
      <c r="T205" s="31"/>
      <c r="AG205" s="145" t="s">
        <v>332</v>
      </c>
      <c r="AI205" s="145" t="s">
        <v>143</v>
      </c>
      <c r="AJ205" s="145" t="s">
        <v>73</v>
      </c>
      <c r="AN205" s="18" t="s">
        <v>141</v>
      </c>
      <c r="AT205" s="146" t="e">
        <f>IF(#REF!="základná",J205,0)</f>
        <v>#REF!</v>
      </c>
      <c r="AU205" s="146" t="e">
        <f>IF(#REF!="znížená",J205,0)</f>
        <v>#REF!</v>
      </c>
      <c r="AV205" s="146" t="e">
        <f>IF(#REF!="zákl. prenesená",J205,0)</f>
        <v>#REF!</v>
      </c>
      <c r="AW205" s="146" t="e">
        <f>IF(#REF!="zníž. prenesená",J205,0)</f>
        <v>#REF!</v>
      </c>
      <c r="AX205" s="146" t="e">
        <f>IF(#REF!="nulová",J205,0)</f>
        <v>#REF!</v>
      </c>
      <c r="AY205" s="18" t="s">
        <v>73</v>
      </c>
      <c r="AZ205" s="146">
        <f>ROUND(I205*H205,2)</f>
        <v>0</v>
      </c>
      <c r="BA205" s="18" t="s">
        <v>332</v>
      </c>
      <c r="BB205" s="145" t="s">
        <v>670</v>
      </c>
    </row>
    <row r="206" spans="1:54" s="13" customFormat="1" x14ac:dyDescent="0.2">
      <c r="B206" s="147"/>
      <c r="D206" s="148" t="s">
        <v>148</v>
      </c>
      <c r="E206" s="149" t="s">
        <v>1</v>
      </c>
      <c r="F206" s="150" t="s">
        <v>671</v>
      </c>
      <c r="H206" s="149" t="s">
        <v>1</v>
      </c>
      <c r="AI206" s="149" t="s">
        <v>148</v>
      </c>
      <c r="AJ206" s="149" t="s">
        <v>73</v>
      </c>
      <c r="AK206" s="13" t="s">
        <v>67</v>
      </c>
      <c r="AL206" s="13" t="s">
        <v>27</v>
      </c>
      <c r="AM206" s="13" t="s">
        <v>60</v>
      </c>
      <c r="AN206" s="149" t="s">
        <v>141</v>
      </c>
    </row>
    <row r="207" spans="1:54" s="13" customFormat="1" x14ac:dyDescent="0.2">
      <c r="B207" s="147"/>
      <c r="D207" s="148" t="s">
        <v>148</v>
      </c>
      <c r="E207" s="149" t="s">
        <v>1</v>
      </c>
      <c r="F207" s="150" t="s">
        <v>672</v>
      </c>
      <c r="H207" s="149" t="s">
        <v>1</v>
      </c>
      <c r="AI207" s="149" t="s">
        <v>148</v>
      </c>
      <c r="AJ207" s="149" t="s">
        <v>73</v>
      </c>
      <c r="AK207" s="13" t="s">
        <v>67</v>
      </c>
      <c r="AL207" s="13" t="s">
        <v>27</v>
      </c>
      <c r="AM207" s="13" t="s">
        <v>60</v>
      </c>
      <c r="AN207" s="149" t="s">
        <v>141</v>
      </c>
    </row>
    <row r="208" spans="1:54" s="13" customFormat="1" x14ac:dyDescent="0.2">
      <c r="B208" s="147"/>
      <c r="D208" s="148" t="s">
        <v>148</v>
      </c>
      <c r="E208" s="149" t="s">
        <v>1</v>
      </c>
      <c r="F208" s="150" t="s">
        <v>612</v>
      </c>
      <c r="H208" s="149" t="s">
        <v>1</v>
      </c>
      <c r="AI208" s="149" t="s">
        <v>148</v>
      </c>
      <c r="AJ208" s="149" t="s">
        <v>73</v>
      </c>
      <c r="AK208" s="13" t="s">
        <v>67</v>
      </c>
      <c r="AL208" s="13" t="s">
        <v>27</v>
      </c>
      <c r="AM208" s="13" t="s">
        <v>60</v>
      </c>
      <c r="AN208" s="149" t="s">
        <v>141</v>
      </c>
    </row>
    <row r="209" spans="2:40" s="14" customFormat="1" x14ac:dyDescent="0.2">
      <c r="B209" s="154"/>
      <c r="D209" s="148" t="s">
        <v>148</v>
      </c>
      <c r="E209" s="155" t="s">
        <v>1</v>
      </c>
      <c r="F209" s="156" t="s">
        <v>673</v>
      </c>
      <c r="H209" s="157">
        <v>248.97</v>
      </c>
      <c r="AI209" s="155" t="s">
        <v>148</v>
      </c>
      <c r="AJ209" s="155" t="s">
        <v>73</v>
      </c>
      <c r="AK209" s="14" t="s">
        <v>73</v>
      </c>
      <c r="AL209" s="14" t="s">
        <v>27</v>
      </c>
      <c r="AM209" s="14" t="s">
        <v>60</v>
      </c>
      <c r="AN209" s="155" t="s">
        <v>141</v>
      </c>
    </row>
    <row r="210" spans="2:40" s="14" customFormat="1" ht="22.5" x14ac:dyDescent="0.2">
      <c r="B210" s="154"/>
      <c r="D210" s="148" t="s">
        <v>148</v>
      </c>
      <c r="E210" s="155" t="s">
        <v>1</v>
      </c>
      <c r="F210" s="156" t="s">
        <v>653</v>
      </c>
      <c r="H210" s="157">
        <v>15.5</v>
      </c>
      <c r="AI210" s="155" t="s">
        <v>148</v>
      </c>
      <c r="AJ210" s="155" t="s">
        <v>73</v>
      </c>
      <c r="AK210" s="14" t="s">
        <v>73</v>
      </c>
      <c r="AL210" s="14" t="s">
        <v>27</v>
      </c>
      <c r="AM210" s="14" t="s">
        <v>60</v>
      </c>
      <c r="AN210" s="155" t="s">
        <v>141</v>
      </c>
    </row>
    <row r="211" spans="2:40" s="13" customFormat="1" x14ac:dyDescent="0.2">
      <c r="B211" s="147"/>
      <c r="D211" s="148" t="s">
        <v>148</v>
      </c>
      <c r="E211" s="149" t="s">
        <v>1</v>
      </c>
      <c r="F211" s="150" t="s">
        <v>614</v>
      </c>
      <c r="H211" s="149" t="s">
        <v>1</v>
      </c>
      <c r="AI211" s="149" t="s">
        <v>148</v>
      </c>
      <c r="AJ211" s="149" t="s">
        <v>73</v>
      </c>
      <c r="AK211" s="13" t="s">
        <v>67</v>
      </c>
      <c r="AL211" s="13" t="s">
        <v>27</v>
      </c>
      <c r="AM211" s="13" t="s">
        <v>60</v>
      </c>
      <c r="AN211" s="149" t="s">
        <v>141</v>
      </c>
    </row>
    <row r="212" spans="2:40" s="14" customFormat="1" x14ac:dyDescent="0.2">
      <c r="B212" s="154"/>
      <c r="D212" s="148" t="s">
        <v>148</v>
      </c>
      <c r="E212" s="155" t="s">
        <v>1</v>
      </c>
      <c r="F212" s="156" t="s">
        <v>674</v>
      </c>
      <c r="H212" s="157">
        <v>87.234999999999999</v>
      </c>
      <c r="AI212" s="155" t="s">
        <v>148</v>
      </c>
      <c r="AJ212" s="155" t="s">
        <v>73</v>
      </c>
      <c r="AK212" s="14" t="s">
        <v>73</v>
      </c>
      <c r="AL212" s="14" t="s">
        <v>27</v>
      </c>
      <c r="AM212" s="14" t="s">
        <v>60</v>
      </c>
      <c r="AN212" s="155" t="s">
        <v>141</v>
      </c>
    </row>
    <row r="213" spans="2:40" s="14" customFormat="1" x14ac:dyDescent="0.2">
      <c r="B213" s="154"/>
      <c r="D213" s="148" t="s">
        <v>148</v>
      </c>
      <c r="E213" s="155" t="s">
        <v>1</v>
      </c>
      <c r="F213" s="156" t="s">
        <v>655</v>
      </c>
      <c r="H213" s="157">
        <v>12.69</v>
      </c>
      <c r="AI213" s="155" t="s">
        <v>148</v>
      </c>
      <c r="AJ213" s="155" t="s">
        <v>73</v>
      </c>
      <c r="AK213" s="14" t="s">
        <v>73</v>
      </c>
      <c r="AL213" s="14" t="s">
        <v>27</v>
      </c>
      <c r="AM213" s="14" t="s">
        <v>60</v>
      </c>
      <c r="AN213" s="155" t="s">
        <v>141</v>
      </c>
    </row>
    <row r="214" spans="2:40" s="13" customFormat="1" x14ac:dyDescent="0.2">
      <c r="B214" s="147"/>
      <c r="D214" s="148" t="s">
        <v>148</v>
      </c>
      <c r="E214" s="149" t="s">
        <v>1</v>
      </c>
      <c r="F214" s="150" t="s">
        <v>616</v>
      </c>
      <c r="H214" s="149" t="s">
        <v>1</v>
      </c>
      <c r="AI214" s="149" t="s">
        <v>148</v>
      </c>
      <c r="AJ214" s="149" t="s">
        <v>73</v>
      </c>
      <c r="AK214" s="13" t="s">
        <v>67</v>
      </c>
      <c r="AL214" s="13" t="s">
        <v>27</v>
      </c>
      <c r="AM214" s="13" t="s">
        <v>60</v>
      </c>
      <c r="AN214" s="149" t="s">
        <v>141</v>
      </c>
    </row>
    <row r="215" spans="2:40" s="14" customFormat="1" x14ac:dyDescent="0.2">
      <c r="B215" s="154"/>
      <c r="D215" s="148" t="s">
        <v>148</v>
      </c>
      <c r="E215" s="155" t="s">
        <v>1</v>
      </c>
      <c r="F215" s="156" t="s">
        <v>675</v>
      </c>
      <c r="H215" s="157">
        <v>630.02300000000002</v>
      </c>
      <c r="AI215" s="155" t="s">
        <v>148</v>
      </c>
      <c r="AJ215" s="155" t="s">
        <v>73</v>
      </c>
      <c r="AK215" s="14" t="s">
        <v>73</v>
      </c>
      <c r="AL215" s="14" t="s">
        <v>27</v>
      </c>
      <c r="AM215" s="14" t="s">
        <v>60</v>
      </c>
      <c r="AN215" s="155" t="s">
        <v>141</v>
      </c>
    </row>
    <row r="216" spans="2:40" s="14" customFormat="1" x14ac:dyDescent="0.2">
      <c r="B216" s="154"/>
      <c r="D216" s="148" t="s">
        <v>148</v>
      </c>
      <c r="E216" s="155" t="s">
        <v>1</v>
      </c>
      <c r="F216" s="156" t="s">
        <v>657</v>
      </c>
      <c r="H216" s="157">
        <v>11.920999999999999</v>
      </c>
      <c r="AI216" s="155" t="s">
        <v>148</v>
      </c>
      <c r="AJ216" s="155" t="s">
        <v>73</v>
      </c>
      <c r="AK216" s="14" t="s">
        <v>73</v>
      </c>
      <c r="AL216" s="14" t="s">
        <v>27</v>
      </c>
      <c r="AM216" s="14" t="s">
        <v>60</v>
      </c>
      <c r="AN216" s="155" t="s">
        <v>141</v>
      </c>
    </row>
    <row r="217" spans="2:40" s="14" customFormat="1" x14ac:dyDescent="0.2">
      <c r="B217" s="154"/>
      <c r="D217" s="148" t="s">
        <v>148</v>
      </c>
      <c r="E217" s="155" t="s">
        <v>1</v>
      </c>
      <c r="F217" s="156" t="s">
        <v>658</v>
      </c>
      <c r="H217" s="157">
        <v>12.1</v>
      </c>
      <c r="AI217" s="155" t="s">
        <v>148</v>
      </c>
      <c r="AJ217" s="155" t="s">
        <v>73</v>
      </c>
      <c r="AK217" s="14" t="s">
        <v>73</v>
      </c>
      <c r="AL217" s="14" t="s">
        <v>27</v>
      </c>
      <c r="AM217" s="14" t="s">
        <v>60</v>
      </c>
      <c r="AN217" s="155" t="s">
        <v>141</v>
      </c>
    </row>
    <row r="218" spans="2:40" s="13" customFormat="1" x14ac:dyDescent="0.2">
      <c r="B218" s="147"/>
      <c r="D218" s="148" t="s">
        <v>148</v>
      </c>
      <c r="E218" s="149" t="s">
        <v>1</v>
      </c>
      <c r="F218" s="150" t="s">
        <v>618</v>
      </c>
      <c r="H218" s="149" t="s">
        <v>1</v>
      </c>
      <c r="AI218" s="149" t="s">
        <v>148</v>
      </c>
      <c r="AJ218" s="149" t="s">
        <v>73</v>
      </c>
      <c r="AK218" s="13" t="s">
        <v>67</v>
      </c>
      <c r="AL218" s="13" t="s">
        <v>27</v>
      </c>
      <c r="AM218" s="13" t="s">
        <v>60</v>
      </c>
      <c r="AN218" s="149" t="s">
        <v>141</v>
      </c>
    </row>
    <row r="219" spans="2:40" s="14" customFormat="1" x14ac:dyDescent="0.2">
      <c r="B219" s="154"/>
      <c r="D219" s="148" t="s">
        <v>148</v>
      </c>
      <c r="E219" s="155" t="s">
        <v>1</v>
      </c>
      <c r="F219" s="156" t="s">
        <v>676</v>
      </c>
      <c r="H219" s="157">
        <v>156.6</v>
      </c>
      <c r="AI219" s="155" t="s">
        <v>148</v>
      </c>
      <c r="AJ219" s="155" t="s">
        <v>73</v>
      </c>
      <c r="AK219" s="14" t="s">
        <v>73</v>
      </c>
      <c r="AL219" s="14" t="s">
        <v>27</v>
      </c>
      <c r="AM219" s="14" t="s">
        <v>60</v>
      </c>
      <c r="AN219" s="155" t="s">
        <v>141</v>
      </c>
    </row>
    <row r="220" spans="2:40" s="14" customFormat="1" x14ac:dyDescent="0.2">
      <c r="B220" s="154"/>
      <c r="D220" s="148" t="s">
        <v>148</v>
      </c>
      <c r="E220" s="155" t="s">
        <v>1</v>
      </c>
      <c r="F220" s="156" t="s">
        <v>660</v>
      </c>
      <c r="H220" s="157">
        <v>36.569000000000003</v>
      </c>
      <c r="AI220" s="155" t="s">
        <v>148</v>
      </c>
      <c r="AJ220" s="155" t="s">
        <v>73</v>
      </c>
      <c r="AK220" s="14" t="s">
        <v>73</v>
      </c>
      <c r="AL220" s="14" t="s">
        <v>27</v>
      </c>
      <c r="AM220" s="14" t="s">
        <v>60</v>
      </c>
      <c r="AN220" s="155" t="s">
        <v>141</v>
      </c>
    </row>
    <row r="221" spans="2:40" s="13" customFormat="1" x14ac:dyDescent="0.2">
      <c r="B221" s="147"/>
      <c r="D221" s="148" t="s">
        <v>148</v>
      </c>
      <c r="E221" s="149" t="s">
        <v>1</v>
      </c>
      <c r="F221" s="150" t="s">
        <v>620</v>
      </c>
      <c r="H221" s="149" t="s">
        <v>1</v>
      </c>
      <c r="AI221" s="149" t="s">
        <v>148</v>
      </c>
      <c r="AJ221" s="149" t="s">
        <v>73</v>
      </c>
      <c r="AK221" s="13" t="s">
        <v>67</v>
      </c>
      <c r="AL221" s="13" t="s">
        <v>27</v>
      </c>
      <c r="AM221" s="13" t="s">
        <v>60</v>
      </c>
      <c r="AN221" s="149" t="s">
        <v>141</v>
      </c>
    </row>
    <row r="222" spans="2:40" s="14" customFormat="1" x14ac:dyDescent="0.2">
      <c r="B222" s="154"/>
      <c r="D222" s="148" t="s">
        <v>148</v>
      </c>
      <c r="E222" s="155" t="s">
        <v>1</v>
      </c>
      <c r="F222" s="156" t="s">
        <v>677</v>
      </c>
      <c r="H222" s="157">
        <v>618.28700000000003</v>
      </c>
      <c r="AI222" s="155" t="s">
        <v>148</v>
      </c>
      <c r="AJ222" s="155" t="s">
        <v>73</v>
      </c>
      <c r="AK222" s="14" t="s">
        <v>73</v>
      </c>
      <c r="AL222" s="14" t="s">
        <v>27</v>
      </c>
      <c r="AM222" s="14" t="s">
        <v>60</v>
      </c>
      <c r="AN222" s="155" t="s">
        <v>141</v>
      </c>
    </row>
    <row r="223" spans="2:40" s="14" customFormat="1" x14ac:dyDescent="0.2">
      <c r="B223" s="154"/>
      <c r="D223" s="148" t="s">
        <v>148</v>
      </c>
      <c r="E223" s="155" t="s">
        <v>1</v>
      </c>
      <c r="F223" s="156" t="s">
        <v>662</v>
      </c>
      <c r="H223" s="157">
        <v>13.228</v>
      </c>
      <c r="AI223" s="155" t="s">
        <v>148</v>
      </c>
      <c r="AJ223" s="155" t="s">
        <v>73</v>
      </c>
      <c r="AK223" s="14" t="s">
        <v>73</v>
      </c>
      <c r="AL223" s="14" t="s">
        <v>27</v>
      </c>
      <c r="AM223" s="14" t="s">
        <v>60</v>
      </c>
      <c r="AN223" s="155" t="s">
        <v>141</v>
      </c>
    </row>
    <row r="224" spans="2:40" s="14" customFormat="1" x14ac:dyDescent="0.2">
      <c r="B224" s="154"/>
      <c r="D224" s="148" t="s">
        <v>148</v>
      </c>
      <c r="E224" s="155" t="s">
        <v>1</v>
      </c>
      <c r="F224" s="156" t="s">
        <v>663</v>
      </c>
      <c r="H224" s="157">
        <v>26.088000000000001</v>
      </c>
      <c r="AI224" s="155" t="s">
        <v>148</v>
      </c>
      <c r="AJ224" s="155" t="s">
        <v>73</v>
      </c>
      <c r="AK224" s="14" t="s">
        <v>73</v>
      </c>
      <c r="AL224" s="14" t="s">
        <v>27</v>
      </c>
      <c r="AM224" s="14" t="s">
        <v>60</v>
      </c>
      <c r="AN224" s="155" t="s">
        <v>141</v>
      </c>
    </row>
    <row r="225" spans="1:54" s="13" customFormat="1" x14ac:dyDescent="0.2">
      <c r="B225" s="147"/>
      <c r="D225" s="148" t="s">
        <v>148</v>
      </c>
      <c r="E225" s="149" t="s">
        <v>1</v>
      </c>
      <c r="F225" s="150" t="s">
        <v>622</v>
      </c>
      <c r="H225" s="149" t="s">
        <v>1</v>
      </c>
      <c r="AI225" s="149" t="s">
        <v>148</v>
      </c>
      <c r="AJ225" s="149" t="s">
        <v>73</v>
      </c>
      <c r="AK225" s="13" t="s">
        <v>67</v>
      </c>
      <c r="AL225" s="13" t="s">
        <v>27</v>
      </c>
      <c r="AM225" s="13" t="s">
        <v>60</v>
      </c>
      <c r="AN225" s="149" t="s">
        <v>141</v>
      </c>
    </row>
    <row r="226" spans="1:54" s="14" customFormat="1" x14ac:dyDescent="0.2">
      <c r="B226" s="154"/>
      <c r="D226" s="148" t="s">
        <v>148</v>
      </c>
      <c r="E226" s="155" t="s">
        <v>1</v>
      </c>
      <c r="F226" s="156" t="s">
        <v>664</v>
      </c>
      <c r="H226" s="157">
        <v>295.42500000000001</v>
      </c>
      <c r="AI226" s="155" t="s">
        <v>148</v>
      </c>
      <c r="AJ226" s="155" t="s">
        <v>73</v>
      </c>
      <c r="AK226" s="14" t="s">
        <v>73</v>
      </c>
      <c r="AL226" s="14" t="s">
        <v>27</v>
      </c>
      <c r="AM226" s="14" t="s">
        <v>60</v>
      </c>
      <c r="AN226" s="155" t="s">
        <v>141</v>
      </c>
    </row>
    <row r="227" spans="1:54" s="14" customFormat="1" x14ac:dyDescent="0.2">
      <c r="B227" s="154"/>
      <c r="D227" s="148" t="s">
        <v>148</v>
      </c>
      <c r="E227" s="155" t="s">
        <v>1</v>
      </c>
      <c r="F227" s="156" t="s">
        <v>665</v>
      </c>
      <c r="H227" s="157">
        <v>27.93</v>
      </c>
      <c r="AI227" s="155" t="s">
        <v>148</v>
      </c>
      <c r="AJ227" s="155" t="s">
        <v>73</v>
      </c>
      <c r="AK227" s="14" t="s">
        <v>73</v>
      </c>
      <c r="AL227" s="14" t="s">
        <v>27</v>
      </c>
      <c r="AM227" s="14" t="s">
        <v>60</v>
      </c>
      <c r="AN227" s="155" t="s">
        <v>141</v>
      </c>
    </row>
    <row r="228" spans="1:54" s="14" customFormat="1" x14ac:dyDescent="0.2">
      <c r="B228" s="154"/>
      <c r="D228" s="148" t="s">
        <v>148</v>
      </c>
      <c r="E228" s="155" t="s">
        <v>1</v>
      </c>
      <c r="F228" s="156" t="s">
        <v>666</v>
      </c>
      <c r="H228" s="157">
        <v>8.7439999999999998</v>
      </c>
      <c r="AI228" s="155" t="s">
        <v>148</v>
      </c>
      <c r="AJ228" s="155" t="s">
        <v>73</v>
      </c>
      <c r="AK228" s="14" t="s">
        <v>73</v>
      </c>
      <c r="AL228" s="14" t="s">
        <v>27</v>
      </c>
      <c r="AM228" s="14" t="s">
        <v>60</v>
      </c>
      <c r="AN228" s="155" t="s">
        <v>141</v>
      </c>
    </row>
    <row r="229" spans="1:54" s="14" customFormat="1" x14ac:dyDescent="0.2">
      <c r="B229" s="154"/>
      <c r="D229" s="148" t="s">
        <v>148</v>
      </c>
      <c r="E229" s="155" t="s">
        <v>1</v>
      </c>
      <c r="F229" s="156" t="s">
        <v>667</v>
      </c>
      <c r="H229" s="157">
        <v>29.72</v>
      </c>
      <c r="AI229" s="155" t="s">
        <v>148</v>
      </c>
      <c r="AJ229" s="155" t="s">
        <v>73</v>
      </c>
      <c r="AK229" s="14" t="s">
        <v>73</v>
      </c>
      <c r="AL229" s="14" t="s">
        <v>27</v>
      </c>
      <c r="AM229" s="14" t="s">
        <v>60</v>
      </c>
      <c r="AN229" s="155" t="s">
        <v>141</v>
      </c>
    </row>
    <row r="230" spans="1:54" s="15" customFormat="1" x14ac:dyDescent="0.2">
      <c r="B230" s="161"/>
      <c r="D230" s="148" t="s">
        <v>148</v>
      </c>
      <c r="E230" s="162" t="s">
        <v>1</v>
      </c>
      <c r="F230" s="163" t="s">
        <v>158</v>
      </c>
      <c r="H230" s="164">
        <v>2231.0300000000002</v>
      </c>
      <c r="AI230" s="162" t="s">
        <v>148</v>
      </c>
      <c r="AJ230" s="162" t="s">
        <v>73</v>
      </c>
      <c r="AK230" s="15" t="s">
        <v>146</v>
      </c>
      <c r="AL230" s="15" t="s">
        <v>27</v>
      </c>
      <c r="AM230" s="15" t="s">
        <v>67</v>
      </c>
      <c r="AN230" s="162" t="s">
        <v>141</v>
      </c>
    </row>
    <row r="231" spans="1:54" s="2" customFormat="1" ht="39.75" customHeight="1" x14ac:dyDescent="0.2">
      <c r="A231" s="31"/>
      <c r="B231" s="133"/>
      <c r="C231" s="168" t="s">
        <v>280</v>
      </c>
      <c r="D231" s="168" t="s">
        <v>159</v>
      </c>
      <c r="E231" s="169" t="s">
        <v>678</v>
      </c>
      <c r="F231" s="170" t="s">
        <v>3383</v>
      </c>
      <c r="G231" s="171" t="s">
        <v>145</v>
      </c>
      <c r="H231" s="172">
        <v>2574.0129999999999</v>
      </c>
      <c r="I231" s="173"/>
      <c r="J231" s="173"/>
      <c r="K231" s="174"/>
      <c r="L231" s="31"/>
      <c r="M231" s="31"/>
      <c r="N231" s="31"/>
      <c r="O231" s="31"/>
      <c r="P231" s="31"/>
      <c r="Q231" s="31"/>
      <c r="R231" s="31"/>
      <c r="S231" s="31"/>
      <c r="T231" s="31"/>
      <c r="AG231" s="145" t="s">
        <v>504</v>
      </c>
      <c r="AI231" s="145" t="s">
        <v>159</v>
      </c>
      <c r="AJ231" s="145" t="s">
        <v>73</v>
      </c>
      <c r="AN231" s="18" t="s">
        <v>141</v>
      </c>
      <c r="AT231" s="146" t="e">
        <f>IF(#REF!="základná",J231,0)</f>
        <v>#REF!</v>
      </c>
      <c r="AU231" s="146" t="e">
        <f>IF(#REF!="znížená",J231,0)</f>
        <v>#REF!</v>
      </c>
      <c r="AV231" s="146" t="e">
        <f>IF(#REF!="zákl. prenesená",J231,0)</f>
        <v>#REF!</v>
      </c>
      <c r="AW231" s="146" t="e">
        <f>IF(#REF!="zníž. prenesená",J231,0)</f>
        <v>#REF!</v>
      </c>
      <c r="AX231" s="146" t="e">
        <f>IF(#REF!="nulová",J231,0)</f>
        <v>#REF!</v>
      </c>
      <c r="AY231" s="18" t="s">
        <v>73</v>
      </c>
      <c r="AZ231" s="146">
        <f>ROUND(I231*H231,2)</f>
        <v>0</v>
      </c>
      <c r="BA231" s="18" t="s">
        <v>332</v>
      </c>
      <c r="BB231" s="145" t="s">
        <v>679</v>
      </c>
    </row>
    <row r="232" spans="1:54" s="13" customFormat="1" x14ac:dyDescent="0.2">
      <c r="B232" s="147"/>
      <c r="D232" s="148" t="s">
        <v>148</v>
      </c>
      <c r="E232" s="149" t="s">
        <v>1</v>
      </c>
      <c r="F232" s="150" t="s">
        <v>671</v>
      </c>
      <c r="H232" s="149" t="s">
        <v>1</v>
      </c>
      <c r="AI232" s="149" t="s">
        <v>148</v>
      </c>
      <c r="AJ232" s="149" t="s">
        <v>73</v>
      </c>
      <c r="AK232" s="13" t="s">
        <v>67</v>
      </c>
      <c r="AL232" s="13" t="s">
        <v>27</v>
      </c>
      <c r="AM232" s="13" t="s">
        <v>60</v>
      </c>
      <c r="AN232" s="149" t="s">
        <v>141</v>
      </c>
    </row>
    <row r="233" spans="1:54" s="13" customFormat="1" x14ac:dyDescent="0.2">
      <c r="B233" s="147"/>
      <c r="D233" s="148" t="s">
        <v>148</v>
      </c>
      <c r="E233" s="149" t="s">
        <v>1</v>
      </c>
      <c r="F233" s="150" t="s">
        <v>672</v>
      </c>
      <c r="H233" s="149" t="s">
        <v>1</v>
      </c>
      <c r="AI233" s="149" t="s">
        <v>148</v>
      </c>
      <c r="AJ233" s="149" t="s">
        <v>73</v>
      </c>
      <c r="AK233" s="13" t="s">
        <v>67</v>
      </c>
      <c r="AL233" s="13" t="s">
        <v>27</v>
      </c>
      <c r="AM233" s="13" t="s">
        <v>60</v>
      </c>
      <c r="AN233" s="149" t="s">
        <v>141</v>
      </c>
    </row>
    <row r="234" spans="1:54" s="13" customFormat="1" x14ac:dyDescent="0.2">
      <c r="B234" s="147"/>
      <c r="D234" s="148" t="s">
        <v>148</v>
      </c>
      <c r="E234" s="149" t="s">
        <v>1</v>
      </c>
      <c r="F234" s="150" t="s">
        <v>612</v>
      </c>
      <c r="H234" s="149" t="s">
        <v>1</v>
      </c>
      <c r="AI234" s="149" t="s">
        <v>148</v>
      </c>
      <c r="AJ234" s="149" t="s">
        <v>73</v>
      </c>
      <c r="AK234" s="13" t="s">
        <v>67</v>
      </c>
      <c r="AL234" s="13" t="s">
        <v>27</v>
      </c>
      <c r="AM234" s="13" t="s">
        <v>60</v>
      </c>
      <c r="AN234" s="149" t="s">
        <v>141</v>
      </c>
    </row>
    <row r="235" spans="1:54" s="14" customFormat="1" x14ac:dyDescent="0.2">
      <c r="B235" s="154"/>
      <c r="D235" s="148" t="s">
        <v>148</v>
      </c>
      <c r="E235" s="155" t="s">
        <v>1</v>
      </c>
      <c r="F235" s="156" t="s">
        <v>680</v>
      </c>
      <c r="H235" s="157">
        <v>286.31599999999997</v>
      </c>
      <c r="AI235" s="155" t="s">
        <v>148</v>
      </c>
      <c r="AJ235" s="155" t="s">
        <v>73</v>
      </c>
      <c r="AK235" s="14" t="s">
        <v>73</v>
      </c>
      <c r="AL235" s="14" t="s">
        <v>27</v>
      </c>
      <c r="AM235" s="14" t="s">
        <v>60</v>
      </c>
      <c r="AN235" s="155" t="s">
        <v>141</v>
      </c>
    </row>
    <row r="236" spans="1:54" s="14" customFormat="1" ht="22.5" x14ac:dyDescent="0.2">
      <c r="B236" s="154"/>
      <c r="D236" s="148" t="s">
        <v>148</v>
      </c>
      <c r="E236" s="155" t="s">
        <v>1</v>
      </c>
      <c r="F236" s="156" t="s">
        <v>681</v>
      </c>
      <c r="H236" s="157">
        <v>18.600000000000001</v>
      </c>
      <c r="AI236" s="155" t="s">
        <v>148</v>
      </c>
      <c r="AJ236" s="155" t="s">
        <v>73</v>
      </c>
      <c r="AK236" s="14" t="s">
        <v>73</v>
      </c>
      <c r="AL236" s="14" t="s">
        <v>27</v>
      </c>
      <c r="AM236" s="14" t="s">
        <v>60</v>
      </c>
      <c r="AN236" s="155" t="s">
        <v>141</v>
      </c>
    </row>
    <row r="237" spans="1:54" s="13" customFormat="1" x14ac:dyDescent="0.2">
      <c r="B237" s="147"/>
      <c r="D237" s="148" t="s">
        <v>148</v>
      </c>
      <c r="E237" s="149" t="s">
        <v>1</v>
      </c>
      <c r="F237" s="150" t="s">
        <v>614</v>
      </c>
      <c r="H237" s="149" t="s">
        <v>1</v>
      </c>
      <c r="AI237" s="149" t="s">
        <v>148</v>
      </c>
      <c r="AJ237" s="149" t="s">
        <v>73</v>
      </c>
      <c r="AK237" s="13" t="s">
        <v>67</v>
      </c>
      <c r="AL237" s="13" t="s">
        <v>27</v>
      </c>
      <c r="AM237" s="13" t="s">
        <v>60</v>
      </c>
      <c r="AN237" s="149" t="s">
        <v>141</v>
      </c>
    </row>
    <row r="238" spans="1:54" s="14" customFormat="1" x14ac:dyDescent="0.2">
      <c r="B238" s="154"/>
      <c r="D238" s="148" t="s">
        <v>148</v>
      </c>
      <c r="E238" s="155" t="s">
        <v>1</v>
      </c>
      <c r="F238" s="156" t="s">
        <v>682</v>
      </c>
      <c r="H238" s="157">
        <v>100.32</v>
      </c>
      <c r="AI238" s="155" t="s">
        <v>148</v>
      </c>
      <c r="AJ238" s="155" t="s">
        <v>73</v>
      </c>
      <c r="AK238" s="14" t="s">
        <v>73</v>
      </c>
      <c r="AL238" s="14" t="s">
        <v>27</v>
      </c>
      <c r="AM238" s="14" t="s">
        <v>60</v>
      </c>
      <c r="AN238" s="155" t="s">
        <v>141</v>
      </c>
    </row>
    <row r="239" spans="1:54" s="14" customFormat="1" x14ac:dyDescent="0.2">
      <c r="B239" s="154"/>
      <c r="D239" s="148" t="s">
        <v>148</v>
      </c>
      <c r="E239" s="155" t="s">
        <v>1</v>
      </c>
      <c r="F239" s="156" t="s">
        <v>683</v>
      </c>
      <c r="H239" s="157">
        <v>15.228</v>
      </c>
      <c r="AI239" s="155" t="s">
        <v>148</v>
      </c>
      <c r="AJ239" s="155" t="s">
        <v>73</v>
      </c>
      <c r="AK239" s="14" t="s">
        <v>73</v>
      </c>
      <c r="AL239" s="14" t="s">
        <v>27</v>
      </c>
      <c r="AM239" s="14" t="s">
        <v>60</v>
      </c>
      <c r="AN239" s="155" t="s">
        <v>141</v>
      </c>
    </row>
    <row r="240" spans="1:54" s="13" customFormat="1" x14ac:dyDescent="0.2">
      <c r="B240" s="147"/>
      <c r="D240" s="148" t="s">
        <v>148</v>
      </c>
      <c r="E240" s="149" t="s">
        <v>1</v>
      </c>
      <c r="F240" s="150" t="s">
        <v>616</v>
      </c>
      <c r="H240" s="149" t="s">
        <v>1</v>
      </c>
      <c r="AI240" s="149" t="s">
        <v>148</v>
      </c>
      <c r="AJ240" s="149" t="s">
        <v>73</v>
      </c>
      <c r="AK240" s="13" t="s">
        <v>67</v>
      </c>
      <c r="AL240" s="13" t="s">
        <v>27</v>
      </c>
      <c r="AM240" s="13" t="s">
        <v>60</v>
      </c>
      <c r="AN240" s="149" t="s">
        <v>141</v>
      </c>
    </row>
    <row r="241" spans="2:40" s="14" customFormat="1" x14ac:dyDescent="0.2">
      <c r="B241" s="154"/>
      <c r="D241" s="148" t="s">
        <v>148</v>
      </c>
      <c r="E241" s="155" t="s">
        <v>1</v>
      </c>
      <c r="F241" s="156" t="s">
        <v>684</v>
      </c>
      <c r="H241" s="157">
        <v>724.52599999999995</v>
      </c>
      <c r="AI241" s="155" t="s">
        <v>148</v>
      </c>
      <c r="AJ241" s="155" t="s">
        <v>73</v>
      </c>
      <c r="AK241" s="14" t="s">
        <v>73</v>
      </c>
      <c r="AL241" s="14" t="s">
        <v>27</v>
      </c>
      <c r="AM241" s="14" t="s">
        <v>60</v>
      </c>
      <c r="AN241" s="155" t="s">
        <v>141</v>
      </c>
    </row>
    <row r="242" spans="2:40" s="14" customFormat="1" x14ac:dyDescent="0.2">
      <c r="B242" s="154"/>
      <c r="D242" s="148" t="s">
        <v>148</v>
      </c>
      <c r="E242" s="155" t="s">
        <v>1</v>
      </c>
      <c r="F242" s="156" t="s">
        <v>685</v>
      </c>
      <c r="H242" s="157">
        <v>14.305999999999999</v>
      </c>
      <c r="AI242" s="155" t="s">
        <v>148</v>
      </c>
      <c r="AJ242" s="155" t="s">
        <v>73</v>
      </c>
      <c r="AK242" s="14" t="s">
        <v>73</v>
      </c>
      <c r="AL242" s="14" t="s">
        <v>27</v>
      </c>
      <c r="AM242" s="14" t="s">
        <v>60</v>
      </c>
      <c r="AN242" s="155" t="s">
        <v>141</v>
      </c>
    </row>
    <row r="243" spans="2:40" s="14" customFormat="1" ht="22.5" x14ac:dyDescent="0.2">
      <c r="B243" s="154"/>
      <c r="D243" s="148" t="s">
        <v>148</v>
      </c>
      <c r="E243" s="155" t="s">
        <v>1</v>
      </c>
      <c r="F243" s="156" t="s">
        <v>686</v>
      </c>
      <c r="H243" s="157">
        <v>14.52</v>
      </c>
      <c r="AI243" s="155" t="s">
        <v>148</v>
      </c>
      <c r="AJ243" s="155" t="s">
        <v>73</v>
      </c>
      <c r="AK243" s="14" t="s">
        <v>73</v>
      </c>
      <c r="AL243" s="14" t="s">
        <v>27</v>
      </c>
      <c r="AM243" s="14" t="s">
        <v>60</v>
      </c>
      <c r="AN243" s="155" t="s">
        <v>141</v>
      </c>
    </row>
    <row r="244" spans="2:40" s="13" customFormat="1" x14ac:dyDescent="0.2">
      <c r="B244" s="147"/>
      <c r="D244" s="148" t="s">
        <v>148</v>
      </c>
      <c r="E244" s="149" t="s">
        <v>1</v>
      </c>
      <c r="F244" s="150" t="s">
        <v>618</v>
      </c>
      <c r="H244" s="149" t="s">
        <v>1</v>
      </c>
      <c r="AI244" s="149" t="s">
        <v>148</v>
      </c>
      <c r="AJ244" s="149" t="s">
        <v>73</v>
      </c>
      <c r="AK244" s="13" t="s">
        <v>67</v>
      </c>
      <c r="AL244" s="13" t="s">
        <v>27</v>
      </c>
      <c r="AM244" s="13" t="s">
        <v>60</v>
      </c>
      <c r="AN244" s="149" t="s">
        <v>141</v>
      </c>
    </row>
    <row r="245" spans="2:40" s="14" customFormat="1" x14ac:dyDescent="0.2">
      <c r="B245" s="154"/>
      <c r="D245" s="148" t="s">
        <v>148</v>
      </c>
      <c r="E245" s="155" t="s">
        <v>1</v>
      </c>
      <c r="F245" s="156" t="s">
        <v>687</v>
      </c>
      <c r="H245" s="157">
        <v>180.09</v>
      </c>
      <c r="AI245" s="155" t="s">
        <v>148</v>
      </c>
      <c r="AJ245" s="155" t="s">
        <v>73</v>
      </c>
      <c r="AK245" s="14" t="s">
        <v>73</v>
      </c>
      <c r="AL245" s="14" t="s">
        <v>27</v>
      </c>
      <c r="AM245" s="14" t="s">
        <v>60</v>
      </c>
      <c r="AN245" s="155" t="s">
        <v>141</v>
      </c>
    </row>
    <row r="246" spans="2:40" s="14" customFormat="1" x14ac:dyDescent="0.2">
      <c r="B246" s="154"/>
      <c r="D246" s="148" t="s">
        <v>148</v>
      </c>
      <c r="E246" s="155" t="s">
        <v>1</v>
      </c>
      <c r="F246" s="156" t="s">
        <v>688</v>
      </c>
      <c r="H246" s="157">
        <v>43.883000000000003</v>
      </c>
      <c r="AI246" s="155" t="s">
        <v>148</v>
      </c>
      <c r="AJ246" s="155" t="s">
        <v>73</v>
      </c>
      <c r="AK246" s="14" t="s">
        <v>73</v>
      </c>
      <c r="AL246" s="14" t="s">
        <v>27</v>
      </c>
      <c r="AM246" s="14" t="s">
        <v>60</v>
      </c>
      <c r="AN246" s="155" t="s">
        <v>141</v>
      </c>
    </row>
    <row r="247" spans="2:40" s="13" customFormat="1" x14ac:dyDescent="0.2">
      <c r="B247" s="147"/>
      <c r="D247" s="148" t="s">
        <v>148</v>
      </c>
      <c r="E247" s="149" t="s">
        <v>1</v>
      </c>
      <c r="F247" s="150" t="s">
        <v>620</v>
      </c>
      <c r="H247" s="149" t="s">
        <v>1</v>
      </c>
      <c r="AI247" s="149" t="s">
        <v>148</v>
      </c>
      <c r="AJ247" s="149" t="s">
        <v>73</v>
      </c>
      <c r="AK247" s="13" t="s">
        <v>67</v>
      </c>
      <c r="AL247" s="13" t="s">
        <v>27</v>
      </c>
      <c r="AM247" s="13" t="s">
        <v>60</v>
      </c>
      <c r="AN247" s="149" t="s">
        <v>141</v>
      </c>
    </row>
    <row r="248" spans="2:40" s="14" customFormat="1" ht="22.5" x14ac:dyDescent="0.2">
      <c r="B248" s="154"/>
      <c r="D248" s="148" t="s">
        <v>148</v>
      </c>
      <c r="E248" s="155" t="s">
        <v>1</v>
      </c>
      <c r="F248" s="156" t="s">
        <v>689</v>
      </c>
      <c r="H248" s="157">
        <v>711.03</v>
      </c>
      <c r="AI248" s="155" t="s">
        <v>148</v>
      </c>
      <c r="AJ248" s="155" t="s">
        <v>73</v>
      </c>
      <c r="AK248" s="14" t="s">
        <v>73</v>
      </c>
      <c r="AL248" s="14" t="s">
        <v>27</v>
      </c>
      <c r="AM248" s="14" t="s">
        <v>60</v>
      </c>
      <c r="AN248" s="155" t="s">
        <v>141</v>
      </c>
    </row>
    <row r="249" spans="2:40" s="14" customFormat="1" x14ac:dyDescent="0.2">
      <c r="B249" s="154"/>
      <c r="D249" s="148" t="s">
        <v>148</v>
      </c>
      <c r="E249" s="155" t="s">
        <v>1</v>
      </c>
      <c r="F249" s="156" t="s">
        <v>690</v>
      </c>
      <c r="H249" s="157">
        <v>15.872999999999999</v>
      </c>
      <c r="AI249" s="155" t="s">
        <v>148</v>
      </c>
      <c r="AJ249" s="155" t="s">
        <v>73</v>
      </c>
      <c r="AK249" s="14" t="s">
        <v>73</v>
      </c>
      <c r="AL249" s="14" t="s">
        <v>27</v>
      </c>
      <c r="AM249" s="14" t="s">
        <v>60</v>
      </c>
      <c r="AN249" s="155" t="s">
        <v>141</v>
      </c>
    </row>
    <row r="250" spans="2:40" s="14" customFormat="1" x14ac:dyDescent="0.2">
      <c r="B250" s="154"/>
      <c r="D250" s="148" t="s">
        <v>148</v>
      </c>
      <c r="E250" s="155" t="s">
        <v>1</v>
      </c>
      <c r="F250" s="156" t="s">
        <v>691</v>
      </c>
      <c r="H250" s="157">
        <v>31.305</v>
      </c>
      <c r="AI250" s="155" t="s">
        <v>148</v>
      </c>
      <c r="AJ250" s="155" t="s">
        <v>73</v>
      </c>
      <c r="AK250" s="14" t="s">
        <v>73</v>
      </c>
      <c r="AL250" s="14" t="s">
        <v>27</v>
      </c>
      <c r="AM250" s="14" t="s">
        <v>60</v>
      </c>
      <c r="AN250" s="155" t="s">
        <v>141</v>
      </c>
    </row>
    <row r="251" spans="2:40" s="13" customFormat="1" x14ac:dyDescent="0.2">
      <c r="B251" s="147"/>
      <c r="D251" s="148" t="s">
        <v>148</v>
      </c>
      <c r="E251" s="149" t="s">
        <v>1</v>
      </c>
      <c r="F251" s="150" t="s">
        <v>622</v>
      </c>
      <c r="H251" s="149" t="s">
        <v>1</v>
      </c>
      <c r="AI251" s="149" t="s">
        <v>148</v>
      </c>
      <c r="AJ251" s="149" t="s">
        <v>73</v>
      </c>
      <c r="AK251" s="13" t="s">
        <v>67</v>
      </c>
      <c r="AL251" s="13" t="s">
        <v>27</v>
      </c>
      <c r="AM251" s="13" t="s">
        <v>60</v>
      </c>
      <c r="AN251" s="149" t="s">
        <v>141</v>
      </c>
    </row>
    <row r="252" spans="2:40" s="14" customFormat="1" x14ac:dyDescent="0.2">
      <c r="B252" s="154"/>
      <c r="D252" s="148" t="s">
        <v>148</v>
      </c>
      <c r="E252" s="155" t="s">
        <v>1</v>
      </c>
      <c r="F252" s="156" t="s">
        <v>692</v>
      </c>
      <c r="H252" s="157">
        <v>339.73899999999998</v>
      </c>
      <c r="AI252" s="155" t="s">
        <v>148</v>
      </c>
      <c r="AJ252" s="155" t="s">
        <v>73</v>
      </c>
      <c r="AK252" s="14" t="s">
        <v>73</v>
      </c>
      <c r="AL252" s="14" t="s">
        <v>27</v>
      </c>
      <c r="AM252" s="14" t="s">
        <v>60</v>
      </c>
      <c r="AN252" s="155" t="s">
        <v>141</v>
      </c>
    </row>
    <row r="253" spans="2:40" s="14" customFormat="1" x14ac:dyDescent="0.2">
      <c r="B253" s="154"/>
      <c r="D253" s="148" t="s">
        <v>148</v>
      </c>
      <c r="E253" s="155" t="s">
        <v>1</v>
      </c>
      <c r="F253" s="156" t="s">
        <v>693</v>
      </c>
      <c r="H253" s="157">
        <v>32.119999999999997</v>
      </c>
      <c r="AI253" s="155" t="s">
        <v>148</v>
      </c>
      <c r="AJ253" s="155" t="s">
        <v>73</v>
      </c>
      <c r="AK253" s="14" t="s">
        <v>73</v>
      </c>
      <c r="AL253" s="14" t="s">
        <v>27</v>
      </c>
      <c r="AM253" s="14" t="s">
        <v>60</v>
      </c>
      <c r="AN253" s="155" t="s">
        <v>141</v>
      </c>
    </row>
    <row r="254" spans="2:40" s="14" customFormat="1" x14ac:dyDescent="0.2">
      <c r="B254" s="154"/>
      <c r="D254" s="148" t="s">
        <v>148</v>
      </c>
      <c r="E254" s="155" t="s">
        <v>1</v>
      </c>
      <c r="F254" s="156" t="s">
        <v>694</v>
      </c>
      <c r="H254" s="157">
        <v>10.493</v>
      </c>
      <c r="AI254" s="155" t="s">
        <v>148</v>
      </c>
      <c r="AJ254" s="155" t="s">
        <v>73</v>
      </c>
      <c r="AK254" s="14" t="s">
        <v>73</v>
      </c>
      <c r="AL254" s="14" t="s">
        <v>27</v>
      </c>
      <c r="AM254" s="14" t="s">
        <v>60</v>
      </c>
      <c r="AN254" s="155" t="s">
        <v>141</v>
      </c>
    </row>
    <row r="255" spans="2:40" s="14" customFormat="1" x14ac:dyDescent="0.2">
      <c r="B255" s="154"/>
      <c r="D255" s="148" t="s">
        <v>148</v>
      </c>
      <c r="E255" s="155" t="s">
        <v>1</v>
      </c>
      <c r="F255" s="156" t="s">
        <v>695</v>
      </c>
      <c r="H255" s="157">
        <v>35.664000000000001</v>
      </c>
      <c r="AI255" s="155" t="s">
        <v>148</v>
      </c>
      <c r="AJ255" s="155" t="s">
        <v>73</v>
      </c>
      <c r="AK255" s="14" t="s">
        <v>73</v>
      </c>
      <c r="AL255" s="14" t="s">
        <v>27</v>
      </c>
      <c r="AM255" s="14" t="s">
        <v>60</v>
      </c>
      <c r="AN255" s="155" t="s">
        <v>141</v>
      </c>
    </row>
    <row r="256" spans="2:40" s="15" customFormat="1" x14ac:dyDescent="0.2">
      <c r="B256" s="161"/>
      <c r="D256" s="148" t="s">
        <v>148</v>
      </c>
      <c r="E256" s="162" t="s">
        <v>1</v>
      </c>
      <c r="F256" s="163" t="s">
        <v>158</v>
      </c>
      <c r="H256" s="164">
        <v>2574.0129999999999</v>
      </c>
      <c r="AI256" s="162" t="s">
        <v>148</v>
      </c>
      <c r="AJ256" s="162" t="s">
        <v>73</v>
      </c>
      <c r="AK256" s="15" t="s">
        <v>146</v>
      </c>
      <c r="AL256" s="15" t="s">
        <v>27</v>
      </c>
      <c r="AM256" s="15" t="s">
        <v>67</v>
      </c>
      <c r="AN256" s="162" t="s">
        <v>141</v>
      </c>
    </row>
    <row r="257" spans="1:54" s="2" customFormat="1" ht="33" customHeight="1" x14ac:dyDescent="0.2">
      <c r="A257" s="31"/>
      <c r="B257" s="133"/>
      <c r="C257" s="168" t="s">
        <v>289</v>
      </c>
      <c r="D257" s="168" t="s">
        <v>159</v>
      </c>
      <c r="E257" s="169" t="s">
        <v>696</v>
      </c>
      <c r="F257" s="170" t="s">
        <v>3384</v>
      </c>
      <c r="G257" s="171" t="s">
        <v>161</v>
      </c>
      <c r="H257" s="172">
        <v>8494.2379999999994</v>
      </c>
      <c r="I257" s="173"/>
      <c r="J257" s="173"/>
      <c r="K257" s="174"/>
      <c r="L257" s="31"/>
      <c r="M257" s="31"/>
      <c r="N257" s="31"/>
      <c r="O257" s="31"/>
      <c r="P257" s="31"/>
      <c r="Q257" s="31"/>
      <c r="R257" s="31"/>
      <c r="S257" s="31"/>
      <c r="T257" s="31"/>
      <c r="AG257" s="145" t="s">
        <v>504</v>
      </c>
      <c r="AI257" s="145" t="s">
        <v>159</v>
      </c>
      <c r="AJ257" s="145" t="s">
        <v>73</v>
      </c>
      <c r="AN257" s="18" t="s">
        <v>141</v>
      </c>
      <c r="AT257" s="146" t="e">
        <f>IF(#REF!="základná",J257,0)</f>
        <v>#REF!</v>
      </c>
      <c r="AU257" s="146" t="e">
        <f>IF(#REF!="znížená",J257,0)</f>
        <v>#REF!</v>
      </c>
      <c r="AV257" s="146" t="e">
        <f>IF(#REF!="zákl. prenesená",J257,0)</f>
        <v>#REF!</v>
      </c>
      <c r="AW257" s="146" t="e">
        <f>IF(#REF!="zníž. prenesená",J257,0)</f>
        <v>#REF!</v>
      </c>
      <c r="AX257" s="146" t="e">
        <f>IF(#REF!="nulová",J257,0)</f>
        <v>#REF!</v>
      </c>
      <c r="AY257" s="18" t="s">
        <v>73</v>
      </c>
      <c r="AZ257" s="146">
        <f>ROUND(I257*H257,2)</f>
        <v>0</v>
      </c>
      <c r="BA257" s="18" t="s">
        <v>332</v>
      </c>
      <c r="BB257" s="145" t="s">
        <v>697</v>
      </c>
    </row>
    <row r="258" spans="1:54" s="13" customFormat="1" x14ac:dyDescent="0.2">
      <c r="B258" s="147"/>
      <c r="D258" s="148" t="s">
        <v>148</v>
      </c>
      <c r="E258" s="149" t="s">
        <v>1</v>
      </c>
      <c r="F258" s="150" t="s">
        <v>671</v>
      </c>
      <c r="H258" s="149" t="s">
        <v>1</v>
      </c>
      <c r="AI258" s="149" t="s">
        <v>148</v>
      </c>
      <c r="AJ258" s="149" t="s">
        <v>73</v>
      </c>
      <c r="AK258" s="13" t="s">
        <v>67</v>
      </c>
      <c r="AL258" s="13" t="s">
        <v>27</v>
      </c>
      <c r="AM258" s="13" t="s">
        <v>60</v>
      </c>
      <c r="AN258" s="149" t="s">
        <v>141</v>
      </c>
    </row>
    <row r="259" spans="1:54" s="13" customFormat="1" x14ac:dyDescent="0.2">
      <c r="B259" s="147"/>
      <c r="D259" s="148" t="s">
        <v>148</v>
      </c>
      <c r="E259" s="149" t="s">
        <v>1</v>
      </c>
      <c r="F259" s="150" t="s">
        <v>672</v>
      </c>
      <c r="H259" s="149" t="s">
        <v>1</v>
      </c>
      <c r="AI259" s="149" t="s">
        <v>148</v>
      </c>
      <c r="AJ259" s="149" t="s">
        <v>73</v>
      </c>
      <c r="AK259" s="13" t="s">
        <v>67</v>
      </c>
      <c r="AL259" s="13" t="s">
        <v>27</v>
      </c>
      <c r="AM259" s="13" t="s">
        <v>60</v>
      </c>
      <c r="AN259" s="149" t="s">
        <v>141</v>
      </c>
    </row>
    <row r="260" spans="1:54" s="13" customFormat="1" x14ac:dyDescent="0.2">
      <c r="B260" s="147"/>
      <c r="D260" s="148" t="s">
        <v>148</v>
      </c>
      <c r="E260" s="149" t="s">
        <v>1</v>
      </c>
      <c r="F260" s="150" t="s">
        <v>612</v>
      </c>
      <c r="H260" s="149" t="s">
        <v>1</v>
      </c>
      <c r="AI260" s="149" t="s">
        <v>148</v>
      </c>
      <c r="AJ260" s="149" t="s">
        <v>73</v>
      </c>
      <c r="AK260" s="13" t="s">
        <v>67</v>
      </c>
      <c r="AL260" s="13" t="s">
        <v>27</v>
      </c>
      <c r="AM260" s="13" t="s">
        <v>60</v>
      </c>
      <c r="AN260" s="149" t="s">
        <v>141</v>
      </c>
    </row>
    <row r="261" spans="1:54" s="14" customFormat="1" x14ac:dyDescent="0.2">
      <c r="B261" s="154"/>
      <c r="D261" s="148" t="s">
        <v>148</v>
      </c>
      <c r="E261" s="155" t="s">
        <v>1</v>
      </c>
      <c r="F261" s="156" t="s">
        <v>698</v>
      </c>
      <c r="H261" s="157">
        <v>944.84100000000001</v>
      </c>
      <c r="AI261" s="155" t="s">
        <v>148</v>
      </c>
      <c r="AJ261" s="155" t="s">
        <v>73</v>
      </c>
      <c r="AK261" s="14" t="s">
        <v>73</v>
      </c>
      <c r="AL261" s="14" t="s">
        <v>27</v>
      </c>
      <c r="AM261" s="14" t="s">
        <v>60</v>
      </c>
      <c r="AN261" s="155" t="s">
        <v>141</v>
      </c>
    </row>
    <row r="262" spans="1:54" s="14" customFormat="1" ht="22.5" x14ac:dyDescent="0.2">
      <c r="B262" s="154"/>
      <c r="D262" s="148" t="s">
        <v>148</v>
      </c>
      <c r="E262" s="155" t="s">
        <v>1</v>
      </c>
      <c r="F262" s="156" t="s">
        <v>699</v>
      </c>
      <c r="H262" s="157">
        <v>61.381999999999998</v>
      </c>
      <c r="AI262" s="155" t="s">
        <v>148</v>
      </c>
      <c r="AJ262" s="155" t="s">
        <v>73</v>
      </c>
      <c r="AK262" s="14" t="s">
        <v>73</v>
      </c>
      <c r="AL262" s="14" t="s">
        <v>27</v>
      </c>
      <c r="AM262" s="14" t="s">
        <v>60</v>
      </c>
      <c r="AN262" s="155" t="s">
        <v>141</v>
      </c>
    </row>
    <row r="263" spans="1:54" s="13" customFormat="1" x14ac:dyDescent="0.2">
      <c r="B263" s="147"/>
      <c r="D263" s="148" t="s">
        <v>148</v>
      </c>
      <c r="E263" s="149" t="s">
        <v>1</v>
      </c>
      <c r="F263" s="150" t="s">
        <v>614</v>
      </c>
      <c r="H263" s="149" t="s">
        <v>1</v>
      </c>
      <c r="AI263" s="149" t="s">
        <v>148</v>
      </c>
      <c r="AJ263" s="149" t="s">
        <v>73</v>
      </c>
      <c r="AK263" s="13" t="s">
        <v>67</v>
      </c>
      <c r="AL263" s="13" t="s">
        <v>27</v>
      </c>
      <c r="AM263" s="13" t="s">
        <v>60</v>
      </c>
      <c r="AN263" s="149" t="s">
        <v>141</v>
      </c>
    </row>
    <row r="264" spans="1:54" s="14" customFormat="1" x14ac:dyDescent="0.2">
      <c r="B264" s="154"/>
      <c r="D264" s="148" t="s">
        <v>148</v>
      </c>
      <c r="E264" s="155" t="s">
        <v>1</v>
      </c>
      <c r="F264" s="156" t="s">
        <v>700</v>
      </c>
      <c r="H264" s="157">
        <v>331.05700000000002</v>
      </c>
      <c r="AI264" s="155" t="s">
        <v>148</v>
      </c>
      <c r="AJ264" s="155" t="s">
        <v>73</v>
      </c>
      <c r="AK264" s="14" t="s">
        <v>73</v>
      </c>
      <c r="AL264" s="14" t="s">
        <v>27</v>
      </c>
      <c r="AM264" s="14" t="s">
        <v>60</v>
      </c>
      <c r="AN264" s="155" t="s">
        <v>141</v>
      </c>
    </row>
    <row r="265" spans="1:54" s="14" customFormat="1" x14ac:dyDescent="0.2">
      <c r="B265" s="154"/>
      <c r="D265" s="148" t="s">
        <v>148</v>
      </c>
      <c r="E265" s="155" t="s">
        <v>1</v>
      </c>
      <c r="F265" s="156" t="s">
        <v>701</v>
      </c>
      <c r="H265" s="157">
        <v>50.252000000000002</v>
      </c>
      <c r="AI265" s="155" t="s">
        <v>148</v>
      </c>
      <c r="AJ265" s="155" t="s">
        <v>73</v>
      </c>
      <c r="AK265" s="14" t="s">
        <v>73</v>
      </c>
      <c r="AL265" s="14" t="s">
        <v>27</v>
      </c>
      <c r="AM265" s="14" t="s">
        <v>60</v>
      </c>
      <c r="AN265" s="155" t="s">
        <v>141</v>
      </c>
    </row>
    <row r="266" spans="1:54" s="13" customFormat="1" x14ac:dyDescent="0.2">
      <c r="B266" s="147"/>
      <c r="D266" s="148" t="s">
        <v>148</v>
      </c>
      <c r="E266" s="149" t="s">
        <v>1</v>
      </c>
      <c r="F266" s="150" t="s">
        <v>616</v>
      </c>
      <c r="H266" s="149" t="s">
        <v>1</v>
      </c>
      <c r="AI266" s="149" t="s">
        <v>148</v>
      </c>
      <c r="AJ266" s="149" t="s">
        <v>73</v>
      </c>
      <c r="AK266" s="13" t="s">
        <v>67</v>
      </c>
      <c r="AL266" s="13" t="s">
        <v>27</v>
      </c>
      <c r="AM266" s="13" t="s">
        <v>60</v>
      </c>
      <c r="AN266" s="149" t="s">
        <v>141</v>
      </c>
    </row>
    <row r="267" spans="1:54" s="14" customFormat="1" x14ac:dyDescent="0.2">
      <c r="B267" s="154"/>
      <c r="D267" s="148" t="s">
        <v>148</v>
      </c>
      <c r="E267" s="155" t="s">
        <v>1</v>
      </c>
      <c r="F267" s="156" t="s">
        <v>702</v>
      </c>
      <c r="H267" s="157">
        <v>2390.9360000000001</v>
      </c>
      <c r="AI267" s="155" t="s">
        <v>148</v>
      </c>
      <c r="AJ267" s="155" t="s">
        <v>73</v>
      </c>
      <c r="AK267" s="14" t="s">
        <v>73</v>
      </c>
      <c r="AL267" s="14" t="s">
        <v>27</v>
      </c>
      <c r="AM267" s="14" t="s">
        <v>60</v>
      </c>
      <c r="AN267" s="155" t="s">
        <v>141</v>
      </c>
    </row>
    <row r="268" spans="1:54" s="14" customFormat="1" x14ac:dyDescent="0.2">
      <c r="B268" s="154"/>
      <c r="D268" s="148" t="s">
        <v>148</v>
      </c>
      <c r="E268" s="155" t="s">
        <v>1</v>
      </c>
      <c r="F268" s="156" t="s">
        <v>703</v>
      </c>
      <c r="H268" s="157">
        <v>47.207999999999998</v>
      </c>
      <c r="AI268" s="155" t="s">
        <v>148</v>
      </c>
      <c r="AJ268" s="155" t="s">
        <v>73</v>
      </c>
      <c r="AK268" s="14" t="s">
        <v>73</v>
      </c>
      <c r="AL268" s="14" t="s">
        <v>27</v>
      </c>
      <c r="AM268" s="14" t="s">
        <v>60</v>
      </c>
      <c r="AN268" s="155" t="s">
        <v>141</v>
      </c>
    </row>
    <row r="269" spans="1:54" s="14" customFormat="1" ht="22.5" x14ac:dyDescent="0.2">
      <c r="B269" s="154"/>
      <c r="D269" s="148" t="s">
        <v>148</v>
      </c>
      <c r="E269" s="155" t="s">
        <v>1</v>
      </c>
      <c r="F269" s="156" t="s">
        <v>704</v>
      </c>
      <c r="H269" s="157">
        <v>47.915999999999997</v>
      </c>
      <c r="AI269" s="155" t="s">
        <v>148</v>
      </c>
      <c r="AJ269" s="155" t="s">
        <v>73</v>
      </c>
      <c r="AK269" s="14" t="s">
        <v>73</v>
      </c>
      <c r="AL269" s="14" t="s">
        <v>27</v>
      </c>
      <c r="AM269" s="14" t="s">
        <v>60</v>
      </c>
      <c r="AN269" s="155" t="s">
        <v>141</v>
      </c>
    </row>
    <row r="270" spans="1:54" s="13" customFormat="1" x14ac:dyDescent="0.2">
      <c r="B270" s="147"/>
      <c r="D270" s="148" t="s">
        <v>148</v>
      </c>
      <c r="E270" s="149" t="s">
        <v>1</v>
      </c>
      <c r="F270" s="150" t="s">
        <v>618</v>
      </c>
      <c r="H270" s="149" t="s">
        <v>1</v>
      </c>
      <c r="AI270" s="149" t="s">
        <v>148</v>
      </c>
      <c r="AJ270" s="149" t="s">
        <v>73</v>
      </c>
      <c r="AK270" s="13" t="s">
        <v>67</v>
      </c>
      <c r="AL270" s="13" t="s">
        <v>27</v>
      </c>
      <c r="AM270" s="13" t="s">
        <v>60</v>
      </c>
      <c r="AN270" s="149" t="s">
        <v>141</v>
      </c>
    </row>
    <row r="271" spans="1:54" s="14" customFormat="1" x14ac:dyDescent="0.2">
      <c r="B271" s="154"/>
      <c r="D271" s="148" t="s">
        <v>148</v>
      </c>
      <c r="E271" s="155" t="s">
        <v>1</v>
      </c>
      <c r="F271" s="156" t="s">
        <v>705</v>
      </c>
      <c r="H271" s="157">
        <v>594.29700000000003</v>
      </c>
      <c r="AI271" s="155" t="s">
        <v>148</v>
      </c>
      <c r="AJ271" s="155" t="s">
        <v>73</v>
      </c>
      <c r="AK271" s="14" t="s">
        <v>73</v>
      </c>
      <c r="AL271" s="14" t="s">
        <v>27</v>
      </c>
      <c r="AM271" s="14" t="s">
        <v>60</v>
      </c>
      <c r="AN271" s="155" t="s">
        <v>141</v>
      </c>
    </row>
    <row r="272" spans="1:54" s="14" customFormat="1" x14ac:dyDescent="0.2">
      <c r="B272" s="154"/>
      <c r="D272" s="148" t="s">
        <v>148</v>
      </c>
      <c r="E272" s="155" t="s">
        <v>1</v>
      </c>
      <c r="F272" s="156" t="s">
        <v>706</v>
      </c>
      <c r="H272" s="157">
        <v>144.81299999999999</v>
      </c>
      <c r="AI272" s="155" t="s">
        <v>148</v>
      </c>
      <c r="AJ272" s="155" t="s">
        <v>73</v>
      </c>
      <c r="AK272" s="14" t="s">
        <v>73</v>
      </c>
      <c r="AL272" s="14" t="s">
        <v>27</v>
      </c>
      <c r="AM272" s="14" t="s">
        <v>60</v>
      </c>
      <c r="AN272" s="155" t="s">
        <v>141</v>
      </c>
    </row>
    <row r="273" spans="1:54" s="13" customFormat="1" x14ac:dyDescent="0.2">
      <c r="B273" s="147"/>
      <c r="D273" s="148" t="s">
        <v>148</v>
      </c>
      <c r="E273" s="149" t="s">
        <v>1</v>
      </c>
      <c r="F273" s="150" t="s">
        <v>620</v>
      </c>
      <c r="H273" s="149" t="s">
        <v>1</v>
      </c>
      <c r="AI273" s="149" t="s">
        <v>148</v>
      </c>
      <c r="AJ273" s="149" t="s">
        <v>73</v>
      </c>
      <c r="AK273" s="13" t="s">
        <v>67</v>
      </c>
      <c r="AL273" s="13" t="s">
        <v>27</v>
      </c>
      <c r="AM273" s="13" t="s">
        <v>60</v>
      </c>
      <c r="AN273" s="149" t="s">
        <v>141</v>
      </c>
    </row>
    <row r="274" spans="1:54" s="14" customFormat="1" ht="22.5" x14ac:dyDescent="0.2">
      <c r="B274" s="154"/>
      <c r="D274" s="148" t="s">
        <v>148</v>
      </c>
      <c r="E274" s="155" t="s">
        <v>1</v>
      </c>
      <c r="F274" s="156" t="s">
        <v>707</v>
      </c>
      <c r="H274" s="157">
        <v>2346.3989999999999</v>
      </c>
      <c r="AI274" s="155" t="s">
        <v>148</v>
      </c>
      <c r="AJ274" s="155" t="s">
        <v>73</v>
      </c>
      <c r="AK274" s="14" t="s">
        <v>73</v>
      </c>
      <c r="AL274" s="14" t="s">
        <v>27</v>
      </c>
      <c r="AM274" s="14" t="s">
        <v>60</v>
      </c>
      <c r="AN274" s="155" t="s">
        <v>141</v>
      </c>
    </row>
    <row r="275" spans="1:54" s="14" customFormat="1" x14ac:dyDescent="0.2">
      <c r="B275" s="154"/>
      <c r="D275" s="148" t="s">
        <v>148</v>
      </c>
      <c r="E275" s="155" t="s">
        <v>1</v>
      </c>
      <c r="F275" s="156" t="s">
        <v>708</v>
      </c>
      <c r="H275" s="157">
        <v>52.381</v>
      </c>
      <c r="AI275" s="155" t="s">
        <v>148</v>
      </c>
      <c r="AJ275" s="155" t="s">
        <v>73</v>
      </c>
      <c r="AK275" s="14" t="s">
        <v>73</v>
      </c>
      <c r="AL275" s="14" t="s">
        <v>27</v>
      </c>
      <c r="AM275" s="14" t="s">
        <v>60</v>
      </c>
      <c r="AN275" s="155" t="s">
        <v>141</v>
      </c>
    </row>
    <row r="276" spans="1:54" s="14" customFormat="1" x14ac:dyDescent="0.2">
      <c r="B276" s="154"/>
      <c r="D276" s="148" t="s">
        <v>148</v>
      </c>
      <c r="E276" s="155" t="s">
        <v>1</v>
      </c>
      <c r="F276" s="156" t="s">
        <v>709</v>
      </c>
      <c r="H276" s="157">
        <v>103.307</v>
      </c>
      <c r="AI276" s="155" t="s">
        <v>148</v>
      </c>
      <c r="AJ276" s="155" t="s">
        <v>73</v>
      </c>
      <c r="AK276" s="14" t="s">
        <v>73</v>
      </c>
      <c r="AL276" s="14" t="s">
        <v>27</v>
      </c>
      <c r="AM276" s="14" t="s">
        <v>60</v>
      </c>
      <c r="AN276" s="155" t="s">
        <v>141</v>
      </c>
    </row>
    <row r="277" spans="1:54" s="13" customFormat="1" x14ac:dyDescent="0.2">
      <c r="B277" s="147"/>
      <c r="D277" s="148" t="s">
        <v>148</v>
      </c>
      <c r="E277" s="149" t="s">
        <v>1</v>
      </c>
      <c r="F277" s="150" t="s">
        <v>622</v>
      </c>
      <c r="H277" s="149" t="s">
        <v>1</v>
      </c>
      <c r="AI277" s="149" t="s">
        <v>148</v>
      </c>
      <c r="AJ277" s="149" t="s">
        <v>73</v>
      </c>
      <c r="AK277" s="13" t="s">
        <v>67</v>
      </c>
      <c r="AL277" s="13" t="s">
        <v>27</v>
      </c>
      <c r="AM277" s="13" t="s">
        <v>60</v>
      </c>
      <c r="AN277" s="149" t="s">
        <v>141</v>
      </c>
    </row>
    <row r="278" spans="1:54" s="14" customFormat="1" x14ac:dyDescent="0.2">
      <c r="B278" s="154"/>
      <c r="D278" s="148" t="s">
        <v>148</v>
      </c>
      <c r="E278" s="155" t="s">
        <v>1</v>
      </c>
      <c r="F278" s="156" t="s">
        <v>710</v>
      </c>
      <c r="H278" s="157">
        <v>1121.1379999999999</v>
      </c>
      <c r="AI278" s="155" t="s">
        <v>148</v>
      </c>
      <c r="AJ278" s="155" t="s">
        <v>73</v>
      </c>
      <c r="AK278" s="14" t="s">
        <v>73</v>
      </c>
      <c r="AL278" s="14" t="s">
        <v>27</v>
      </c>
      <c r="AM278" s="14" t="s">
        <v>60</v>
      </c>
      <c r="AN278" s="155" t="s">
        <v>141</v>
      </c>
    </row>
    <row r="279" spans="1:54" s="14" customFormat="1" x14ac:dyDescent="0.2">
      <c r="B279" s="154"/>
      <c r="D279" s="148" t="s">
        <v>148</v>
      </c>
      <c r="E279" s="155" t="s">
        <v>1</v>
      </c>
      <c r="F279" s="156" t="s">
        <v>711</v>
      </c>
      <c r="H279" s="157">
        <v>105.994</v>
      </c>
      <c r="AI279" s="155" t="s">
        <v>148</v>
      </c>
      <c r="AJ279" s="155" t="s">
        <v>73</v>
      </c>
      <c r="AK279" s="14" t="s">
        <v>73</v>
      </c>
      <c r="AL279" s="14" t="s">
        <v>27</v>
      </c>
      <c r="AM279" s="14" t="s">
        <v>60</v>
      </c>
      <c r="AN279" s="155" t="s">
        <v>141</v>
      </c>
    </row>
    <row r="280" spans="1:54" s="14" customFormat="1" x14ac:dyDescent="0.2">
      <c r="B280" s="154"/>
      <c r="D280" s="148" t="s">
        <v>148</v>
      </c>
      <c r="E280" s="155" t="s">
        <v>1</v>
      </c>
      <c r="F280" s="156" t="s">
        <v>712</v>
      </c>
      <c r="H280" s="157">
        <v>34.625999999999998</v>
      </c>
      <c r="AI280" s="155" t="s">
        <v>148</v>
      </c>
      <c r="AJ280" s="155" t="s">
        <v>73</v>
      </c>
      <c r="AK280" s="14" t="s">
        <v>73</v>
      </c>
      <c r="AL280" s="14" t="s">
        <v>27</v>
      </c>
      <c r="AM280" s="14" t="s">
        <v>60</v>
      </c>
      <c r="AN280" s="155" t="s">
        <v>141</v>
      </c>
    </row>
    <row r="281" spans="1:54" s="14" customFormat="1" x14ac:dyDescent="0.2">
      <c r="B281" s="154"/>
      <c r="D281" s="148" t="s">
        <v>148</v>
      </c>
      <c r="E281" s="155" t="s">
        <v>1</v>
      </c>
      <c r="F281" s="156" t="s">
        <v>713</v>
      </c>
      <c r="H281" s="157">
        <v>117.691</v>
      </c>
      <c r="AI281" s="155" t="s">
        <v>148</v>
      </c>
      <c r="AJ281" s="155" t="s">
        <v>73</v>
      </c>
      <c r="AK281" s="14" t="s">
        <v>73</v>
      </c>
      <c r="AL281" s="14" t="s">
        <v>27</v>
      </c>
      <c r="AM281" s="14" t="s">
        <v>60</v>
      </c>
      <c r="AN281" s="155" t="s">
        <v>141</v>
      </c>
    </row>
    <row r="282" spans="1:54" s="15" customFormat="1" x14ac:dyDescent="0.2">
      <c r="B282" s="161"/>
      <c r="D282" s="148" t="s">
        <v>148</v>
      </c>
      <c r="E282" s="162" t="s">
        <v>1</v>
      </c>
      <c r="F282" s="163" t="s">
        <v>158</v>
      </c>
      <c r="H282" s="164">
        <v>8494.2380000000012</v>
      </c>
      <c r="AI282" s="162" t="s">
        <v>148</v>
      </c>
      <c r="AJ282" s="162" t="s">
        <v>73</v>
      </c>
      <c r="AK282" s="15" t="s">
        <v>146</v>
      </c>
      <c r="AL282" s="15" t="s">
        <v>27</v>
      </c>
      <c r="AM282" s="15" t="s">
        <v>67</v>
      </c>
      <c r="AN282" s="162" t="s">
        <v>141</v>
      </c>
    </row>
    <row r="283" spans="1:54" s="2" customFormat="1" ht="21.75" customHeight="1" x14ac:dyDescent="0.2">
      <c r="A283" s="31"/>
      <c r="B283" s="133"/>
      <c r="C283" s="134" t="s">
        <v>312</v>
      </c>
      <c r="D283" s="134" t="s">
        <v>143</v>
      </c>
      <c r="E283" s="135" t="s">
        <v>714</v>
      </c>
      <c r="F283" s="136" t="s">
        <v>715</v>
      </c>
      <c r="G283" s="137" t="s">
        <v>145</v>
      </c>
      <c r="H283" s="138">
        <v>31.66</v>
      </c>
      <c r="I283" s="139"/>
      <c r="J283" s="139"/>
      <c r="K283" s="140"/>
      <c r="L283" s="31"/>
      <c r="M283" s="31"/>
      <c r="N283" s="31"/>
      <c r="O283" s="31"/>
      <c r="P283" s="31"/>
      <c r="Q283" s="31"/>
      <c r="R283" s="31"/>
      <c r="S283" s="31"/>
      <c r="T283" s="31"/>
      <c r="AG283" s="145" t="s">
        <v>332</v>
      </c>
      <c r="AI283" s="145" t="s">
        <v>143</v>
      </c>
      <c r="AJ283" s="145" t="s">
        <v>73</v>
      </c>
      <c r="AN283" s="18" t="s">
        <v>141</v>
      </c>
      <c r="AT283" s="146" t="e">
        <f>IF(#REF!="základná",J283,0)</f>
        <v>#REF!</v>
      </c>
      <c r="AU283" s="146" t="e">
        <f>IF(#REF!="znížená",J283,0)</f>
        <v>#REF!</v>
      </c>
      <c r="AV283" s="146" t="e">
        <f>IF(#REF!="zákl. prenesená",J283,0)</f>
        <v>#REF!</v>
      </c>
      <c r="AW283" s="146" t="e">
        <f>IF(#REF!="zníž. prenesená",J283,0)</f>
        <v>#REF!</v>
      </c>
      <c r="AX283" s="146" t="e">
        <f>IF(#REF!="nulová",J283,0)</f>
        <v>#REF!</v>
      </c>
      <c r="AY283" s="18" t="s">
        <v>73</v>
      </c>
      <c r="AZ283" s="146">
        <f>ROUND(I283*H283,2)</f>
        <v>0</v>
      </c>
      <c r="BA283" s="18" t="s">
        <v>332</v>
      </c>
      <c r="BB283" s="145" t="s">
        <v>716</v>
      </c>
    </row>
    <row r="284" spans="1:54" s="13" customFormat="1" x14ac:dyDescent="0.2">
      <c r="B284" s="147"/>
      <c r="D284" s="148" t="s">
        <v>148</v>
      </c>
      <c r="E284" s="149" t="s">
        <v>1</v>
      </c>
      <c r="F284" s="150" t="s">
        <v>717</v>
      </c>
      <c r="H284" s="149" t="s">
        <v>1</v>
      </c>
      <c r="AI284" s="149" t="s">
        <v>148</v>
      </c>
      <c r="AJ284" s="149" t="s">
        <v>73</v>
      </c>
      <c r="AK284" s="13" t="s">
        <v>67</v>
      </c>
      <c r="AL284" s="13" t="s">
        <v>27</v>
      </c>
      <c r="AM284" s="13" t="s">
        <v>60</v>
      </c>
      <c r="AN284" s="149" t="s">
        <v>141</v>
      </c>
    </row>
    <row r="285" spans="1:54" s="13" customFormat="1" x14ac:dyDescent="0.2">
      <c r="B285" s="147"/>
      <c r="D285" s="148" t="s">
        <v>148</v>
      </c>
      <c r="E285" s="149" t="s">
        <v>1</v>
      </c>
      <c r="F285" s="150" t="s">
        <v>718</v>
      </c>
      <c r="H285" s="149" t="s">
        <v>1</v>
      </c>
      <c r="AI285" s="149" t="s">
        <v>148</v>
      </c>
      <c r="AJ285" s="149" t="s">
        <v>73</v>
      </c>
      <c r="AK285" s="13" t="s">
        <v>67</v>
      </c>
      <c r="AL285" s="13" t="s">
        <v>27</v>
      </c>
      <c r="AM285" s="13" t="s">
        <v>60</v>
      </c>
      <c r="AN285" s="149" t="s">
        <v>141</v>
      </c>
    </row>
    <row r="286" spans="1:54" s="14" customFormat="1" x14ac:dyDescent="0.2">
      <c r="B286" s="154"/>
      <c r="D286" s="148" t="s">
        <v>148</v>
      </c>
      <c r="E286" s="155" t="s">
        <v>1</v>
      </c>
      <c r="F286" s="156" t="s">
        <v>719</v>
      </c>
      <c r="H286" s="157">
        <v>7.6319999999999997</v>
      </c>
      <c r="AI286" s="155" t="s">
        <v>148</v>
      </c>
      <c r="AJ286" s="155" t="s">
        <v>73</v>
      </c>
      <c r="AK286" s="14" t="s">
        <v>73</v>
      </c>
      <c r="AL286" s="14" t="s">
        <v>27</v>
      </c>
      <c r="AM286" s="14" t="s">
        <v>60</v>
      </c>
      <c r="AN286" s="155" t="s">
        <v>141</v>
      </c>
    </row>
    <row r="287" spans="1:54" s="13" customFormat="1" x14ac:dyDescent="0.2">
      <c r="B287" s="147"/>
      <c r="D287" s="148" t="s">
        <v>148</v>
      </c>
      <c r="E287" s="149" t="s">
        <v>1</v>
      </c>
      <c r="F287" s="150" t="s">
        <v>720</v>
      </c>
      <c r="H287" s="149" t="s">
        <v>1</v>
      </c>
      <c r="AI287" s="149" t="s">
        <v>148</v>
      </c>
      <c r="AJ287" s="149" t="s">
        <v>73</v>
      </c>
      <c r="AK287" s="13" t="s">
        <v>67</v>
      </c>
      <c r="AL287" s="13" t="s">
        <v>27</v>
      </c>
      <c r="AM287" s="13" t="s">
        <v>60</v>
      </c>
      <c r="AN287" s="149" t="s">
        <v>141</v>
      </c>
    </row>
    <row r="288" spans="1:54" s="14" customFormat="1" x14ac:dyDescent="0.2">
      <c r="B288" s="154"/>
      <c r="D288" s="148" t="s">
        <v>148</v>
      </c>
      <c r="E288" s="155" t="s">
        <v>1</v>
      </c>
      <c r="F288" s="156" t="s">
        <v>721</v>
      </c>
      <c r="H288" s="157">
        <v>3.7440000000000002</v>
      </c>
      <c r="AI288" s="155" t="s">
        <v>148</v>
      </c>
      <c r="AJ288" s="155" t="s">
        <v>73</v>
      </c>
      <c r="AK288" s="14" t="s">
        <v>73</v>
      </c>
      <c r="AL288" s="14" t="s">
        <v>27</v>
      </c>
      <c r="AM288" s="14" t="s">
        <v>60</v>
      </c>
      <c r="AN288" s="155" t="s">
        <v>141</v>
      </c>
    </row>
    <row r="289" spans="1:54" s="13" customFormat="1" x14ac:dyDescent="0.2">
      <c r="B289" s="147"/>
      <c r="D289" s="148" t="s">
        <v>148</v>
      </c>
      <c r="E289" s="149" t="s">
        <v>1</v>
      </c>
      <c r="F289" s="150" t="s">
        <v>722</v>
      </c>
      <c r="H289" s="149" t="s">
        <v>1</v>
      </c>
      <c r="AI289" s="149" t="s">
        <v>148</v>
      </c>
      <c r="AJ289" s="149" t="s">
        <v>73</v>
      </c>
      <c r="AK289" s="13" t="s">
        <v>67</v>
      </c>
      <c r="AL289" s="13" t="s">
        <v>27</v>
      </c>
      <c r="AM289" s="13" t="s">
        <v>60</v>
      </c>
      <c r="AN289" s="149" t="s">
        <v>141</v>
      </c>
    </row>
    <row r="290" spans="1:54" s="14" customFormat="1" x14ac:dyDescent="0.2">
      <c r="B290" s="154"/>
      <c r="D290" s="148" t="s">
        <v>148</v>
      </c>
      <c r="E290" s="155" t="s">
        <v>1</v>
      </c>
      <c r="F290" s="156" t="s">
        <v>723</v>
      </c>
      <c r="H290" s="157">
        <v>4.5839999999999996</v>
      </c>
      <c r="AI290" s="155" t="s">
        <v>148</v>
      </c>
      <c r="AJ290" s="155" t="s">
        <v>73</v>
      </c>
      <c r="AK290" s="14" t="s">
        <v>73</v>
      </c>
      <c r="AL290" s="14" t="s">
        <v>27</v>
      </c>
      <c r="AM290" s="14" t="s">
        <v>60</v>
      </c>
      <c r="AN290" s="155" t="s">
        <v>141</v>
      </c>
    </row>
    <row r="291" spans="1:54" s="13" customFormat="1" x14ac:dyDescent="0.2">
      <c r="B291" s="147"/>
      <c r="D291" s="148" t="s">
        <v>148</v>
      </c>
      <c r="E291" s="149" t="s">
        <v>1</v>
      </c>
      <c r="F291" s="150" t="s">
        <v>724</v>
      </c>
      <c r="H291" s="149" t="s">
        <v>1</v>
      </c>
      <c r="AI291" s="149" t="s">
        <v>148</v>
      </c>
      <c r="AJ291" s="149" t="s">
        <v>73</v>
      </c>
      <c r="AK291" s="13" t="s">
        <v>67</v>
      </c>
      <c r="AL291" s="13" t="s">
        <v>27</v>
      </c>
      <c r="AM291" s="13" t="s">
        <v>60</v>
      </c>
      <c r="AN291" s="149" t="s">
        <v>141</v>
      </c>
    </row>
    <row r="292" spans="1:54" s="14" customFormat="1" x14ac:dyDescent="0.2">
      <c r="B292" s="154"/>
      <c r="D292" s="148" t="s">
        <v>148</v>
      </c>
      <c r="E292" s="155" t="s">
        <v>1</v>
      </c>
      <c r="F292" s="156" t="s">
        <v>725</v>
      </c>
      <c r="H292" s="157">
        <v>3.6</v>
      </c>
      <c r="AI292" s="155" t="s">
        <v>148</v>
      </c>
      <c r="AJ292" s="155" t="s">
        <v>73</v>
      </c>
      <c r="AK292" s="14" t="s">
        <v>73</v>
      </c>
      <c r="AL292" s="14" t="s">
        <v>27</v>
      </c>
      <c r="AM292" s="14" t="s">
        <v>60</v>
      </c>
      <c r="AN292" s="155" t="s">
        <v>141</v>
      </c>
    </row>
    <row r="293" spans="1:54" s="13" customFormat="1" x14ac:dyDescent="0.2">
      <c r="B293" s="147"/>
      <c r="D293" s="148" t="s">
        <v>148</v>
      </c>
      <c r="E293" s="149" t="s">
        <v>1</v>
      </c>
      <c r="F293" s="150" t="s">
        <v>726</v>
      </c>
      <c r="H293" s="149" t="s">
        <v>1</v>
      </c>
      <c r="AI293" s="149" t="s">
        <v>148</v>
      </c>
      <c r="AJ293" s="149" t="s">
        <v>73</v>
      </c>
      <c r="AK293" s="13" t="s">
        <v>67</v>
      </c>
      <c r="AL293" s="13" t="s">
        <v>27</v>
      </c>
      <c r="AM293" s="13" t="s">
        <v>60</v>
      </c>
      <c r="AN293" s="149" t="s">
        <v>141</v>
      </c>
    </row>
    <row r="294" spans="1:54" s="14" customFormat="1" x14ac:dyDescent="0.2">
      <c r="B294" s="154"/>
      <c r="D294" s="148" t="s">
        <v>148</v>
      </c>
      <c r="E294" s="155" t="s">
        <v>1</v>
      </c>
      <c r="F294" s="156" t="s">
        <v>727</v>
      </c>
      <c r="H294" s="157">
        <v>5.88</v>
      </c>
      <c r="AI294" s="155" t="s">
        <v>148</v>
      </c>
      <c r="AJ294" s="155" t="s">
        <v>73</v>
      </c>
      <c r="AK294" s="14" t="s">
        <v>73</v>
      </c>
      <c r="AL294" s="14" t="s">
        <v>27</v>
      </c>
      <c r="AM294" s="14" t="s">
        <v>60</v>
      </c>
      <c r="AN294" s="155" t="s">
        <v>141</v>
      </c>
    </row>
    <row r="295" spans="1:54" s="13" customFormat="1" x14ac:dyDescent="0.2">
      <c r="B295" s="147"/>
      <c r="D295" s="148" t="s">
        <v>148</v>
      </c>
      <c r="E295" s="149" t="s">
        <v>1</v>
      </c>
      <c r="F295" s="150" t="s">
        <v>728</v>
      </c>
      <c r="H295" s="149" t="s">
        <v>1</v>
      </c>
      <c r="AI295" s="149" t="s">
        <v>148</v>
      </c>
      <c r="AJ295" s="149" t="s">
        <v>73</v>
      </c>
      <c r="AK295" s="13" t="s">
        <v>67</v>
      </c>
      <c r="AL295" s="13" t="s">
        <v>27</v>
      </c>
      <c r="AM295" s="13" t="s">
        <v>60</v>
      </c>
      <c r="AN295" s="149" t="s">
        <v>141</v>
      </c>
    </row>
    <row r="296" spans="1:54" s="14" customFormat="1" x14ac:dyDescent="0.2">
      <c r="B296" s="154"/>
      <c r="D296" s="148" t="s">
        <v>148</v>
      </c>
      <c r="E296" s="155" t="s">
        <v>1</v>
      </c>
      <c r="F296" s="156" t="s">
        <v>729</v>
      </c>
      <c r="H296" s="157">
        <v>4.335</v>
      </c>
      <c r="AI296" s="155" t="s">
        <v>148</v>
      </c>
      <c r="AJ296" s="155" t="s">
        <v>73</v>
      </c>
      <c r="AK296" s="14" t="s">
        <v>73</v>
      </c>
      <c r="AL296" s="14" t="s">
        <v>27</v>
      </c>
      <c r="AM296" s="14" t="s">
        <v>60</v>
      </c>
      <c r="AN296" s="155" t="s">
        <v>141</v>
      </c>
    </row>
    <row r="297" spans="1:54" s="13" customFormat="1" x14ac:dyDescent="0.2">
      <c r="B297" s="147"/>
      <c r="D297" s="148" t="s">
        <v>148</v>
      </c>
      <c r="E297" s="149" t="s">
        <v>1</v>
      </c>
      <c r="F297" s="150" t="s">
        <v>730</v>
      </c>
      <c r="H297" s="149" t="s">
        <v>1</v>
      </c>
      <c r="AI297" s="149" t="s">
        <v>148</v>
      </c>
      <c r="AJ297" s="149" t="s">
        <v>73</v>
      </c>
      <c r="AK297" s="13" t="s">
        <v>67</v>
      </c>
      <c r="AL297" s="13" t="s">
        <v>27</v>
      </c>
      <c r="AM297" s="13" t="s">
        <v>60</v>
      </c>
      <c r="AN297" s="149" t="s">
        <v>141</v>
      </c>
    </row>
    <row r="298" spans="1:54" s="14" customFormat="1" x14ac:dyDescent="0.2">
      <c r="B298" s="154"/>
      <c r="D298" s="148" t="s">
        <v>148</v>
      </c>
      <c r="E298" s="155" t="s">
        <v>1</v>
      </c>
      <c r="F298" s="156" t="s">
        <v>731</v>
      </c>
      <c r="H298" s="157">
        <v>1.885</v>
      </c>
      <c r="AI298" s="155" t="s">
        <v>148</v>
      </c>
      <c r="AJ298" s="155" t="s">
        <v>73</v>
      </c>
      <c r="AK298" s="14" t="s">
        <v>73</v>
      </c>
      <c r="AL298" s="14" t="s">
        <v>27</v>
      </c>
      <c r="AM298" s="14" t="s">
        <v>60</v>
      </c>
      <c r="AN298" s="155" t="s">
        <v>141</v>
      </c>
    </row>
    <row r="299" spans="1:54" s="15" customFormat="1" x14ac:dyDescent="0.2">
      <c r="B299" s="161"/>
      <c r="D299" s="148" t="s">
        <v>148</v>
      </c>
      <c r="E299" s="162" t="s">
        <v>1</v>
      </c>
      <c r="F299" s="163" t="s">
        <v>158</v>
      </c>
      <c r="H299" s="164">
        <v>31.66</v>
      </c>
      <c r="AI299" s="162" t="s">
        <v>148</v>
      </c>
      <c r="AJ299" s="162" t="s">
        <v>73</v>
      </c>
      <c r="AK299" s="15" t="s">
        <v>146</v>
      </c>
      <c r="AL299" s="15" t="s">
        <v>27</v>
      </c>
      <c r="AM299" s="15" t="s">
        <v>67</v>
      </c>
      <c r="AN299" s="162" t="s">
        <v>141</v>
      </c>
    </row>
    <row r="300" spans="1:54" s="2" customFormat="1" ht="39" customHeight="1" x14ac:dyDescent="0.2">
      <c r="A300" s="31"/>
      <c r="B300" s="133"/>
      <c r="C300" s="168" t="s">
        <v>326</v>
      </c>
      <c r="D300" s="168" t="s">
        <v>159</v>
      </c>
      <c r="E300" s="169" t="s">
        <v>678</v>
      </c>
      <c r="F300" s="170" t="s">
        <v>3385</v>
      </c>
      <c r="G300" s="171" t="s">
        <v>145</v>
      </c>
      <c r="H300" s="172">
        <v>37.991999999999997</v>
      </c>
      <c r="I300" s="173"/>
      <c r="J300" s="173"/>
      <c r="K300" s="174"/>
      <c r="L300" s="31"/>
      <c r="M300" s="31"/>
      <c r="N300" s="31"/>
      <c r="O300" s="31"/>
      <c r="P300" s="31"/>
      <c r="Q300" s="31"/>
      <c r="R300" s="31"/>
      <c r="S300" s="31"/>
      <c r="T300" s="31"/>
      <c r="AG300" s="145" t="s">
        <v>504</v>
      </c>
      <c r="AI300" s="145" t="s">
        <v>159</v>
      </c>
      <c r="AJ300" s="145" t="s">
        <v>73</v>
      </c>
      <c r="AN300" s="18" t="s">
        <v>141</v>
      </c>
      <c r="AT300" s="146" t="e">
        <f>IF(#REF!="základná",J300,0)</f>
        <v>#REF!</v>
      </c>
      <c r="AU300" s="146" t="e">
        <f>IF(#REF!="znížená",J300,0)</f>
        <v>#REF!</v>
      </c>
      <c r="AV300" s="146" t="e">
        <f>IF(#REF!="zákl. prenesená",J300,0)</f>
        <v>#REF!</v>
      </c>
      <c r="AW300" s="146" t="e">
        <f>IF(#REF!="zníž. prenesená",J300,0)</f>
        <v>#REF!</v>
      </c>
      <c r="AX300" s="146" t="e">
        <f>IF(#REF!="nulová",J300,0)</f>
        <v>#REF!</v>
      </c>
      <c r="AY300" s="18" t="s">
        <v>73</v>
      </c>
      <c r="AZ300" s="146">
        <f>ROUND(I300*H300,2)</f>
        <v>0</v>
      </c>
      <c r="BA300" s="18" t="s">
        <v>332</v>
      </c>
      <c r="BB300" s="145" t="s">
        <v>732</v>
      </c>
    </row>
    <row r="301" spans="1:54" s="13" customFormat="1" x14ac:dyDescent="0.2">
      <c r="B301" s="147"/>
      <c r="D301" s="148" t="s">
        <v>148</v>
      </c>
      <c r="E301" s="149" t="s">
        <v>1</v>
      </c>
      <c r="F301" s="150" t="s">
        <v>717</v>
      </c>
      <c r="H301" s="149" t="s">
        <v>1</v>
      </c>
      <c r="AI301" s="149" t="s">
        <v>148</v>
      </c>
      <c r="AJ301" s="149" t="s">
        <v>73</v>
      </c>
      <c r="AK301" s="13" t="s">
        <v>67</v>
      </c>
      <c r="AL301" s="13" t="s">
        <v>27</v>
      </c>
      <c r="AM301" s="13" t="s">
        <v>60</v>
      </c>
      <c r="AN301" s="149" t="s">
        <v>141</v>
      </c>
    </row>
    <row r="302" spans="1:54" s="13" customFormat="1" x14ac:dyDescent="0.2">
      <c r="B302" s="147"/>
      <c r="D302" s="148" t="s">
        <v>148</v>
      </c>
      <c r="E302" s="149" t="s">
        <v>1</v>
      </c>
      <c r="F302" s="150" t="s">
        <v>718</v>
      </c>
      <c r="H302" s="149" t="s">
        <v>1</v>
      </c>
      <c r="AI302" s="149" t="s">
        <v>148</v>
      </c>
      <c r="AJ302" s="149" t="s">
        <v>73</v>
      </c>
      <c r="AK302" s="13" t="s">
        <v>67</v>
      </c>
      <c r="AL302" s="13" t="s">
        <v>27</v>
      </c>
      <c r="AM302" s="13" t="s">
        <v>60</v>
      </c>
      <c r="AN302" s="149" t="s">
        <v>141</v>
      </c>
    </row>
    <row r="303" spans="1:54" s="14" customFormat="1" x14ac:dyDescent="0.2">
      <c r="B303" s="154"/>
      <c r="D303" s="148" t="s">
        <v>148</v>
      </c>
      <c r="E303" s="155" t="s">
        <v>1</v>
      </c>
      <c r="F303" s="156" t="s">
        <v>733</v>
      </c>
      <c r="H303" s="157">
        <v>9.1579999999999995</v>
      </c>
      <c r="AI303" s="155" t="s">
        <v>148</v>
      </c>
      <c r="AJ303" s="155" t="s">
        <v>73</v>
      </c>
      <c r="AK303" s="14" t="s">
        <v>73</v>
      </c>
      <c r="AL303" s="14" t="s">
        <v>27</v>
      </c>
      <c r="AM303" s="14" t="s">
        <v>60</v>
      </c>
      <c r="AN303" s="155" t="s">
        <v>141</v>
      </c>
    </row>
    <row r="304" spans="1:54" s="13" customFormat="1" x14ac:dyDescent="0.2">
      <c r="B304" s="147"/>
      <c r="D304" s="148" t="s">
        <v>148</v>
      </c>
      <c r="E304" s="149" t="s">
        <v>1</v>
      </c>
      <c r="F304" s="150" t="s">
        <v>720</v>
      </c>
      <c r="H304" s="149" t="s">
        <v>1</v>
      </c>
      <c r="AI304" s="149" t="s">
        <v>148</v>
      </c>
      <c r="AJ304" s="149" t="s">
        <v>73</v>
      </c>
      <c r="AK304" s="13" t="s">
        <v>67</v>
      </c>
      <c r="AL304" s="13" t="s">
        <v>27</v>
      </c>
      <c r="AM304" s="13" t="s">
        <v>60</v>
      </c>
      <c r="AN304" s="149" t="s">
        <v>141</v>
      </c>
    </row>
    <row r="305" spans="1:54" s="14" customFormat="1" x14ac:dyDescent="0.2">
      <c r="B305" s="154"/>
      <c r="D305" s="148" t="s">
        <v>148</v>
      </c>
      <c r="E305" s="155" t="s">
        <v>1</v>
      </c>
      <c r="F305" s="156" t="s">
        <v>734</v>
      </c>
      <c r="H305" s="157">
        <v>4.4930000000000003</v>
      </c>
      <c r="AI305" s="155" t="s">
        <v>148</v>
      </c>
      <c r="AJ305" s="155" t="s">
        <v>73</v>
      </c>
      <c r="AK305" s="14" t="s">
        <v>73</v>
      </c>
      <c r="AL305" s="14" t="s">
        <v>27</v>
      </c>
      <c r="AM305" s="14" t="s">
        <v>60</v>
      </c>
      <c r="AN305" s="155" t="s">
        <v>141</v>
      </c>
    </row>
    <row r="306" spans="1:54" s="13" customFormat="1" x14ac:dyDescent="0.2">
      <c r="B306" s="147"/>
      <c r="D306" s="148" t="s">
        <v>148</v>
      </c>
      <c r="E306" s="149" t="s">
        <v>1</v>
      </c>
      <c r="F306" s="150" t="s">
        <v>722</v>
      </c>
      <c r="H306" s="149" t="s">
        <v>1</v>
      </c>
      <c r="AI306" s="149" t="s">
        <v>148</v>
      </c>
      <c r="AJ306" s="149" t="s">
        <v>73</v>
      </c>
      <c r="AK306" s="13" t="s">
        <v>67</v>
      </c>
      <c r="AL306" s="13" t="s">
        <v>27</v>
      </c>
      <c r="AM306" s="13" t="s">
        <v>60</v>
      </c>
      <c r="AN306" s="149" t="s">
        <v>141</v>
      </c>
    </row>
    <row r="307" spans="1:54" s="14" customFormat="1" x14ac:dyDescent="0.2">
      <c r="B307" s="154"/>
      <c r="D307" s="148" t="s">
        <v>148</v>
      </c>
      <c r="E307" s="155" t="s">
        <v>1</v>
      </c>
      <c r="F307" s="156" t="s">
        <v>735</v>
      </c>
      <c r="H307" s="157">
        <v>5.5010000000000003</v>
      </c>
      <c r="AI307" s="155" t="s">
        <v>148</v>
      </c>
      <c r="AJ307" s="155" t="s">
        <v>73</v>
      </c>
      <c r="AK307" s="14" t="s">
        <v>73</v>
      </c>
      <c r="AL307" s="14" t="s">
        <v>27</v>
      </c>
      <c r="AM307" s="14" t="s">
        <v>60</v>
      </c>
      <c r="AN307" s="155" t="s">
        <v>141</v>
      </c>
    </row>
    <row r="308" spans="1:54" s="13" customFormat="1" x14ac:dyDescent="0.2">
      <c r="B308" s="147"/>
      <c r="D308" s="148" t="s">
        <v>148</v>
      </c>
      <c r="E308" s="149" t="s">
        <v>1</v>
      </c>
      <c r="F308" s="150" t="s">
        <v>724</v>
      </c>
      <c r="H308" s="149" t="s">
        <v>1</v>
      </c>
      <c r="AI308" s="149" t="s">
        <v>148</v>
      </c>
      <c r="AJ308" s="149" t="s">
        <v>73</v>
      </c>
      <c r="AK308" s="13" t="s">
        <v>67</v>
      </c>
      <c r="AL308" s="13" t="s">
        <v>27</v>
      </c>
      <c r="AM308" s="13" t="s">
        <v>60</v>
      </c>
      <c r="AN308" s="149" t="s">
        <v>141</v>
      </c>
    </row>
    <row r="309" spans="1:54" s="14" customFormat="1" x14ac:dyDescent="0.2">
      <c r="B309" s="154"/>
      <c r="D309" s="148" t="s">
        <v>148</v>
      </c>
      <c r="E309" s="155" t="s">
        <v>1</v>
      </c>
      <c r="F309" s="156" t="s">
        <v>736</v>
      </c>
      <c r="H309" s="157">
        <v>4.32</v>
      </c>
      <c r="AI309" s="155" t="s">
        <v>148</v>
      </c>
      <c r="AJ309" s="155" t="s">
        <v>73</v>
      </c>
      <c r="AK309" s="14" t="s">
        <v>73</v>
      </c>
      <c r="AL309" s="14" t="s">
        <v>27</v>
      </c>
      <c r="AM309" s="14" t="s">
        <v>60</v>
      </c>
      <c r="AN309" s="155" t="s">
        <v>141</v>
      </c>
    </row>
    <row r="310" spans="1:54" s="13" customFormat="1" x14ac:dyDescent="0.2">
      <c r="B310" s="147"/>
      <c r="D310" s="148" t="s">
        <v>148</v>
      </c>
      <c r="E310" s="149" t="s">
        <v>1</v>
      </c>
      <c r="F310" s="150" t="s">
        <v>726</v>
      </c>
      <c r="H310" s="149" t="s">
        <v>1</v>
      </c>
      <c r="AI310" s="149" t="s">
        <v>148</v>
      </c>
      <c r="AJ310" s="149" t="s">
        <v>73</v>
      </c>
      <c r="AK310" s="13" t="s">
        <v>67</v>
      </c>
      <c r="AL310" s="13" t="s">
        <v>27</v>
      </c>
      <c r="AM310" s="13" t="s">
        <v>60</v>
      </c>
      <c r="AN310" s="149" t="s">
        <v>141</v>
      </c>
    </row>
    <row r="311" spans="1:54" s="14" customFormat="1" x14ac:dyDescent="0.2">
      <c r="B311" s="154"/>
      <c r="D311" s="148" t="s">
        <v>148</v>
      </c>
      <c r="E311" s="155" t="s">
        <v>1</v>
      </c>
      <c r="F311" s="156" t="s">
        <v>737</v>
      </c>
      <c r="H311" s="157">
        <v>7.056</v>
      </c>
      <c r="AI311" s="155" t="s">
        <v>148</v>
      </c>
      <c r="AJ311" s="155" t="s">
        <v>73</v>
      </c>
      <c r="AK311" s="14" t="s">
        <v>73</v>
      </c>
      <c r="AL311" s="14" t="s">
        <v>27</v>
      </c>
      <c r="AM311" s="14" t="s">
        <v>60</v>
      </c>
      <c r="AN311" s="155" t="s">
        <v>141</v>
      </c>
    </row>
    <row r="312" spans="1:54" s="13" customFormat="1" x14ac:dyDescent="0.2">
      <c r="B312" s="147"/>
      <c r="D312" s="148" t="s">
        <v>148</v>
      </c>
      <c r="E312" s="149" t="s">
        <v>1</v>
      </c>
      <c r="F312" s="150" t="s">
        <v>728</v>
      </c>
      <c r="H312" s="149" t="s">
        <v>1</v>
      </c>
      <c r="AI312" s="149" t="s">
        <v>148</v>
      </c>
      <c r="AJ312" s="149" t="s">
        <v>73</v>
      </c>
      <c r="AK312" s="13" t="s">
        <v>67</v>
      </c>
      <c r="AL312" s="13" t="s">
        <v>27</v>
      </c>
      <c r="AM312" s="13" t="s">
        <v>60</v>
      </c>
      <c r="AN312" s="149" t="s">
        <v>141</v>
      </c>
    </row>
    <row r="313" spans="1:54" s="14" customFormat="1" x14ac:dyDescent="0.2">
      <c r="B313" s="154"/>
      <c r="D313" s="148" t="s">
        <v>148</v>
      </c>
      <c r="E313" s="155" t="s">
        <v>1</v>
      </c>
      <c r="F313" s="156" t="s">
        <v>738</v>
      </c>
      <c r="H313" s="157">
        <v>5.202</v>
      </c>
      <c r="AI313" s="155" t="s">
        <v>148</v>
      </c>
      <c r="AJ313" s="155" t="s">
        <v>73</v>
      </c>
      <c r="AK313" s="14" t="s">
        <v>73</v>
      </c>
      <c r="AL313" s="14" t="s">
        <v>27</v>
      </c>
      <c r="AM313" s="14" t="s">
        <v>60</v>
      </c>
      <c r="AN313" s="155" t="s">
        <v>141</v>
      </c>
    </row>
    <row r="314" spans="1:54" s="13" customFormat="1" x14ac:dyDescent="0.2">
      <c r="B314" s="147"/>
      <c r="D314" s="148" t="s">
        <v>148</v>
      </c>
      <c r="E314" s="149" t="s">
        <v>1</v>
      </c>
      <c r="F314" s="150" t="s">
        <v>730</v>
      </c>
      <c r="H314" s="149" t="s">
        <v>1</v>
      </c>
      <c r="AI314" s="149" t="s">
        <v>148</v>
      </c>
      <c r="AJ314" s="149" t="s">
        <v>73</v>
      </c>
      <c r="AK314" s="13" t="s">
        <v>67</v>
      </c>
      <c r="AL314" s="13" t="s">
        <v>27</v>
      </c>
      <c r="AM314" s="13" t="s">
        <v>60</v>
      </c>
      <c r="AN314" s="149" t="s">
        <v>141</v>
      </c>
    </row>
    <row r="315" spans="1:54" s="14" customFormat="1" x14ac:dyDescent="0.2">
      <c r="B315" s="154"/>
      <c r="D315" s="148" t="s">
        <v>148</v>
      </c>
      <c r="E315" s="155" t="s">
        <v>1</v>
      </c>
      <c r="F315" s="156" t="s">
        <v>739</v>
      </c>
      <c r="H315" s="157">
        <v>2.262</v>
      </c>
      <c r="AI315" s="155" t="s">
        <v>148</v>
      </c>
      <c r="AJ315" s="155" t="s">
        <v>73</v>
      </c>
      <c r="AK315" s="14" t="s">
        <v>73</v>
      </c>
      <c r="AL315" s="14" t="s">
        <v>27</v>
      </c>
      <c r="AM315" s="14" t="s">
        <v>60</v>
      </c>
      <c r="AN315" s="155" t="s">
        <v>141</v>
      </c>
    </row>
    <row r="316" spans="1:54" s="15" customFormat="1" x14ac:dyDescent="0.2">
      <c r="B316" s="161"/>
      <c r="D316" s="148" t="s">
        <v>148</v>
      </c>
      <c r="E316" s="162" t="s">
        <v>1</v>
      </c>
      <c r="F316" s="163" t="s">
        <v>158</v>
      </c>
      <c r="H316" s="164">
        <v>37.991999999999997</v>
      </c>
      <c r="AI316" s="162" t="s">
        <v>148</v>
      </c>
      <c r="AJ316" s="162" t="s">
        <v>73</v>
      </c>
      <c r="AK316" s="15" t="s">
        <v>146</v>
      </c>
      <c r="AL316" s="15" t="s">
        <v>27</v>
      </c>
      <c r="AM316" s="15" t="s">
        <v>67</v>
      </c>
      <c r="AN316" s="162" t="s">
        <v>141</v>
      </c>
    </row>
    <row r="317" spans="1:54" s="2" customFormat="1" ht="33" customHeight="1" x14ac:dyDescent="0.2">
      <c r="A317" s="31"/>
      <c r="B317" s="133"/>
      <c r="C317" s="134" t="s">
        <v>332</v>
      </c>
      <c r="D317" s="134" t="s">
        <v>143</v>
      </c>
      <c r="E317" s="135" t="s">
        <v>740</v>
      </c>
      <c r="F317" s="136" t="s">
        <v>741</v>
      </c>
      <c r="G317" s="137" t="s">
        <v>161</v>
      </c>
      <c r="H317" s="138">
        <v>19</v>
      </c>
      <c r="I317" s="139"/>
      <c r="J317" s="139"/>
      <c r="K317" s="140"/>
      <c r="L317" s="31"/>
      <c r="M317" s="31"/>
      <c r="N317" s="31"/>
      <c r="O317" s="31"/>
      <c r="P317" s="31"/>
      <c r="Q317" s="31"/>
      <c r="R317" s="31"/>
      <c r="S317" s="31"/>
      <c r="T317" s="31"/>
      <c r="AG317" s="145" t="s">
        <v>332</v>
      </c>
      <c r="AI317" s="145" t="s">
        <v>143</v>
      </c>
      <c r="AJ317" s="145" t="s">
        <v>73</v>
      </c>
      <c r="AN317" s="18" t="s">
        <v>141</v>
      </c>
      <c r="AT317" s="146" t="e">
        <f>IF(#REF!="základná",J317,0)</f>
        <v>#REF!</v>
      </c>
      <c r="AU317" s="146" t="e">
        <f>IF(#REF!="znížená",J317,0)</f>
        <v>#REF!</v>
      </c>
      <c r="AV317" s="146" t="e">
        <f>IF(#REF!="zákl. prenesená",J317,0)</f>
        <v>#REF!</v>
      </c>
      <c r="AW317" s="146" t="e">
        <f>IF(#REF!="zníž. prenesená",J317,0)</f>
        <v>#REF!</v>
      </c>
      <c r="AX317" s="146" t="e">
        <f>IF(#REF!="nulová",J317,0)</f>
        <v>#REF!</v>
      </c>
      <c r="AY317" s="18" t="s">
        <v>73</v>
      </c>
      <c r="AZ317" s="146">
        <f>ROUND(I317*H317,2)</f>
        <v>0</v>
      </c>
      <c r="BA317" s="18" t="s">
        <v>332</v>
      </c>
      <c r="BB317" s="145" t="s">
        <v>742</v>
      </c>
    </row>
    <row r="318" spans="1:54" s="13" customFormat="1" x14ac:dyDescent="0.2">
      <c r="B318" s="147"/>
      <c r="D318" s="148" t="s">
        <v>148</v>
      </c>
      <c r="E318" s="149" t="s">
        <v>1</v>
      </c>
      <c r="F318" s="150" t="s">
        <v>743</v>
      </c>
      <c r="H318" s="149" t="s">
        <v>1</v>
      </c>
      <c r="AI318" s="149" t="s">
        <v>148</v>
      </c>
      <c r="AJ318" s="149" t="s">
        <v>73</v>
      </c>
      <c r="AK318" s="13" t="s">
        <v>67</v>
      </c>
      <c r="AL318" s="13" t="s">
        <v>27</v>
      </c>
      <c r="AM318" s="13" t="s">
        <v>60</v>
      </c>
      <c r="AN318" s="149" t="s">
        <v>141</v>
      </c>
    </row>
    <row r="319" spans="1:54" s="14" customFormat="1" x14ac:dyDescent="0.2">
      <c r="B319" s="154"/>
      <c r="D319" s="148" t="s">
        <v>148</v>
      </c>
      <c r="E319" s="155" t="s">
        <v>1</v>
      </c>
      <c r="F319" s="156" t="s">
        <v>365</v>
      </c>
      <c r="H319" s="157">
        <v>19</v>
      </c>
      <c r="AI319" s="155" t="s">
        <v>148</v>
      </c>
      <c r="AJ319" s="155" t="s">
        <v>73</v>
      </c>
      <c r="AK319" s="14" t="s">
        <v>73</v>
      </c>
      <c r="AL319" s="14" t="s">
        <v>27</v>
      </c>
      <c r="AM319" s="14" t="s">
        <v>60</v>
      </c>
      <c r="AN319" s="155" t="s">
        <v>141</v>
      </c>
    </row>
    <row r="320" spans="1:54" s="15" customFormat="1" x14ac:dyDescent="0.2">
      <c r="B320" s="161"/>
      <c r="D320" s="148" t="s">
        <v>148</v>
      </c>
      <c r="E320" s="162" t="s">
        <v>1</v>
      </c>
      <c r="F320" s="163" t="s">
        <v>158</v>
      </c>
      <c r="H320" s="164">
        <v>19</v>
      </c>
      <c r="AI320" s="162" t="s">
        <v>148</v>
      </c>
      <c r="AJ320" s="162" t="s">
        <v>73</v>
      </c>
      <c r="AK320" s="15" t="s">
        <v>146</v>
      </c>
      <c r="AL320" s="15" t="s">
        <v>27</v>
      </c>
      <c r="AM320" s="15" t="s">
        <v>67</v>
      </c>
      <c r="AN320" s="162" t="s">
        <v>141</v>
      </c>
    </row>
    <row r="321" spans="1:54" s="2" customFormat="1" ht="21.75" customHeight="1" x14ac:dyDescent="0.2">
      <c r="A321" s="31"/>
      <c r="B321" s="133"/>
      <c r="C321" s="134" t="s">
        <v>337</v>
      </c>
      <c r="D321" s="134" t="s">
        <v>143</v>
      </c>
      <c r="E321" s="135" t="s">
        <v>744</v>
      </c>
      <c r="F321" s="136" t="s">
        <v>745</v>
      </c>
      <c r="G321" s="137" t="s">
        <v>161</v>
      </c>
      <c r="H321" s="138">
        <v>19</v>
      </c>
      <c r="I321" s="139"/>
      <c r="J321" s="139"/>
      <c r="K321" s="140"/>
      <c r="L321" s="31"/>
      <c r="M321" s="31"/>
      <c r="N321" s="31"/>
      <c r="O321" s="31"/>
      <c r="P321" s="31"/>
      <c r="Q321" s="31"/>
      <c r="R321" s="31"/>
      <c r="S321" s="31"/>
      <c r="T321" s="31"/>
      <c r="AG321" s="145" t="s">
        <v>332</v>
      </c>
      <c r="AI321" s="145" t="s">
        <v>143</v>
      </c>
      <c r="AJ321" s="145" t="s">
        <v>73</v>
      </c>
      <c r="AN321" s="18" t="s">
        <v>141</v>
      </c>
      <c r="AT321" s="146" t="e">
        <f>IF(#REF!="základná",J321,0)</f>
        <v>#REF!</v>
      </c>
      <c r="AU321" s="146" t="e">
        <f>IF(#REF!="znížená",J321,0)</f>
        <v>#REF!</v>
      </c>
      <c r="AV321" s="146" t="e">
        <f>IF(#REF!="zákl. prenesená",J321,0)</f>
        <v>#REF!</v>
      </c>
      <c r="AW321" s="146" t="e">
        <f>IF(#REF!="zníž. prenesená",J321,0)</f>
        <v>#REF!</v>
      </c>
      <c r="AX321" s="146" t="e">
        <f>IF(#REF!="nulová",J321,0)</f>
        <v>#REF!</v>
      </c>
      <c r="AY321" s="18" t="s">
        <v>73</v>
      </c>
      <c r="AZ321" s="146">
        <f>ROUND(I321*H321,2)</f>
        <v>0</v>
      </c>
      <c r="BA321" s="18" t="s">
        <v>332</v>
      </c>
      <c r="BB321" s="145" t="s">
        <v>746</v>
      </c>
    </row>
    <row r="322" spans="1:54" s="13" customFormat="1" x14ac:dyDescent="0.2">
      <c r="B322" s="147"/>
      <c r="D322" s="148" t="s">
        <v>148</v>
      </c>
      <c r="E322" s="149" t="s">
        <v>1</v>
      </c>
      <c r="F322" s="150" t="s">
        <v>747</v>
      </c>
      <c r="H322" s="149" t="s">
        <v>1</v>
      </c>
      <c r="AI322" s="149" t="s">
        <v>148</v>
      </c>
      <c r="AJ322" s="149" t="s">
        <v>73</v>
      </c>
      <c r="AK322" s="13" t="s">
        <v>67</v>
      </c>
      <c r="AL322" s="13" t="s">
        <v>27</v>
      </c>
      <c r="AM322" s="13" t="s">
        <v>60</v>
      </c>
      <c r="AN322" s="149" t="s">
        <v>141</v>
      </c>
    </row>
    <row r="323" spans="1:54" s="14" customFormat="1" x14ac:dyDescent="0.2">
      <c r="B323" s="154"/>
      <c r="D323" s="148" t="s">
        <v>148</v>
      </c>
      <c r="E323" s="155" t="s">
        <v>1</v>
      </c>
      <c r="F323" s="156" t="s">
        <v>365</v>
      </c>
      <c r="H323" s="157">
        <v>19</v>
      </c>
      <c r="AI323" s="155" t="s">
        <v>148</v>
      </c>
      <c r="AJ323" s="155" t="s">
        <v>73</v>
      </c>
      <c r="AK323" s="14" t="s">
        <v>73</v>
      </c>
      <c r="AL323" s="14" t="s">
        <v>27</v>
      </c>
      <c r="AM323" s="14" t="s">
        <v>60</v>
      </c>
      <c r="AN323" s="155" t="s">
        <v>141</v>
      </c>
    </row>
    <row r="324" spans="1:54" s="15" customFormat="1" x14ac:dyDescent="0.2">
      <c r="B324" s="161"/>
      <c r="D324" s="148" t="s">
        <v>148</v>
      </c>
      <c r="E324" s="162" t="s">
        <v>1</v>
      </c>
      <c r="F324" s="163" t="s">
        <v>158</v>
      </c>
      <c r="H324" s="164">
        <v>19</v>
      </c>
      <c r="AI324" s="162" t="s">
        <v>148</v>
      </c>
      <c r="AJ324" s="162" t="s">
        <v>73</v>
      </c>
      <c r="AK324" s="15" t="s">
        <v>146</v>
      </c>
      <c r="AL324" s="15" t="s">
        <v>27</v>
      </c>
      <c r="AM324" s="15" t="s">
        <v>67</v>
      </c>
      <c r="AN324" s="162" t="s">
        <v>141</v>
      </c>
    </row>
    <row r="325" spans="1:54" s="2" customFormat="1" ht="33" customHeight="1" x14ac:dyDescent="0.2">
      <c r="A325" s="31"/>
      <c r="B325" s="133"/>
      <c r="C325" s="168" t="s">
        <v>354</v>
      </c>
      <c r="D325" s="168" t="s">
        <v>159</v>
      </c>
      <c r="E325" s="169" t="s">
        <v>678</v>
      </c>
      <c r="F325" s="170" t="s">
        <v>3386</v>
      </c>
      <c r="G325" s="171" t="s">
        <v>145</v>
      </c>
      <c r="H325" s="172">
        <v>5.415</v>
      </c>
      <c r="I325" s="173"/>
      <c r="J325" s="173"/>
      <c r="K325" s="174"/>
      <c r="L325" s="31"/>
      <c r="M325" s="31"/>
      <c r="N325" s="31"/>
      <c r="O325" s="31"/>
      <c r="P325" s="31"/>
      <c r="Q325" s="31"/>
      <c r="R325" s="31"/>
      <c r="S325" s="31"/>
      <c r="T325" s="31"/>
      <c r="AG325" s="145" t="s">
        <v>504</v>
      </c>
      <c r="AI325" s="145" t="s">
        <v>159</v>
      </c>
      <c r="AJ325" s="145" t="s">
        <v>73</v>
      </c>
      <c r="AN325" s="18" t="s">
        <v>141</v>
      </c>
      <c r="AT325" s="146" t="e">
        <f>IF(#REF!="základná",J325,0)</f>
        <v>#REF!</v>
      </c>
      <c r="AU325" s="146" t="e">
        <f>IF(#REF!="znížená",J325,0)</f>
        <v>#REF!</v>
      </c>
      <c r="AV325" s="146" t="e">
        <f>IF(#REF!="zákl. prenesená",J325,0)</f>
        <v>#REF!</v>
      </c>
      <c r="AW325" s="146" t="e">
        <f>IF(#REF!="zníž. prenesená",J325,0)</f>
        <v>#REF!</v>
      </c>
      <c r="AX325" s="146" t="e">
        <f>IF(#REF!="nulová",J325,0)</f>
        <v>#REF!</v>
      </c>
      <c r="AY325" s="18" t="s">
        <v>73</v>
      </c>
      <c r="AZ325" s="146">
        <f>ROUND(I325*H325,2)</f>
        <v>0</v>
      </c>
      <c r="BA325" s="18" t="s">
        <v>332</v>
      </c>
      <c r="BB325" s="145" t="s">
        <v>748</v>
      </c>
    </row>
    <row r="326" spans="1:54" s="13" customFormat="1" x14ac:dyDescent="0.2">
      <c r="B326" s="147"/>
      <c r="D326" s="148" t="s">
        <v>148</v>
      </c>
      <c r="E326" s="149" t="s">
        <v>1</v>
      </c>
      <c r="F326" s="150" t="s">
        <v>747</v>
      </c>
      <c r="H326" s="149" t="s">
        <v>1</v>
      </c>
      <c r="AI326" s="149" t="s">
        <v>148</v>
      </c>
      <c r="AJ326" s="149" t="s">
        <v>73</v>
      </c>
      <c r="AK326" s="13" t="s">
        <v>67</v>
      </c>
      <c r="AL326" s="13" t="s">
        <v>27</v>
      </c>
      <c r="AM326" s="13" t="s">
        <v>60</v>
      </c>
      <c r="AN326" s="149" t="s">
        <v>141</v>
      </c>
    </row>
    <row r="327" spans="1:54" s="14" customFormat="1" x14ac:dyDescent="0.2">
      <c r="B327" s="154"/>
      <c r="D327" s="148" t="s">
        <v>148</v>
      </c>
      <c r="E327" s="155" t="s">
        <v>1</v>
      </c>
      <c r="F327" s="156" t="s">
        <v>365</v>
      </c>
      <c r="H327" s="157">
        <v>19</v>
      </c>
      <c r="AI327" s="155" t="s">
        <v>148</v>
      </c>
      <c r="AJ327" s="155" t="s">
        <v>73</v>
      </c>
      <c r="AK327" s="14" t="s">
        <v>73</v>
      </c>
      <c r="AL327" s="14" t="s">
        <v>27</v>
      </c>
      <c r="AM327" s="14" t="s">
        <v>60</v>
      </c>
      <c r="AN327" s="155" t="s">
        <v>141</v>
      </c>
    </row>
    <row r="328" spans="1:54" s="15" customFormat="1" x14ac:dyDescent="0.2">
      <c r="B328" s="161"/>
      <c r="D328" s="148" t="s">
        <v>148</v>
      </c>
      <c r="E328" s="162" t="s">
        <v>1</v>
      </c>
      <c r="F328" s="163" t="s">
        <v>158</v>
      </c>
      <c r="H328" s="164">
        <v>19</v>
      </c>
      <c r="AI328" s="162" t="s">
        <v>148</v>
      </c>
      <c r="AJ328" s="162" t="s">
        <v>73</v>
      </c>
      <c r="AK328" s="15" t="s">
        <v>146</v>
      </c>
      <c r="AL328" s="15" t="s">
        <v>27</v>
      </c>
      <c r="AM328" s="15" t="s">
        <v>67</v>
      </c>
      <c r="AN328" s="162" t="s">
        <v>141</v>
      </c>
    </row>
    <row r="329" spans="1:54" s="14" customFormat="1" x14ac:dyDescent="0.2">
      <c r="B329" s="154"/>
      <c r="D329" s="148" t="s">
        <v>148</v>
      </c>
      <c r="F329" s="156" t="s">
        <v>749</v>
      </c>
      <c r="H329" s="157">
        <v>5.415</v>
      </c>
      <c r="AI329" s="155" t="s">
        <v>148</v>
      </c>
      <c r="AJ329" s="155" t="s">
        <v>73</v>
      </c>
      <c r="AK329" s="14" t="s">
        <v>73</v>
      </c>
      <c r="AL329" s="14" t="s">
        <v>2</v>
      </c>
      <c r="AM329" s="14" t="s">
        <v>67</v>
      </c>
      <c r="AN329" s="155" t="s">
        <v>141</v>
      </c>
    </row>
    <row r="330" spans="1:54" s="2" customFormat="1" ht="16.5" customHeight="1" x14ac:dyDescent="0.2">
      <c r="A330" s="31"/>
      <c r="B330" s="133"/>
      <c r="C330" s="226" t="s">
        <v>365</v>
      </c>
      <c r="D330" s="226" t="s">
        <v>143</v>
      </c>
      <c r="E330" s="227" t="s">
        <v>750</v>
      </c>
      <c r="F330" s="228" t="s">
        <v>751</v>
      </c>
      <c r="G330" s="229" t="s">
        <v>161</v>
      </c>
      <c r="H330" s="230">
        <v>70</v>
      </c>
      <c r="I330" s="248"/>
      <c r="J330" s="248"/>
      <c r="K330" s="140"/>
      <c r="L330" s="31"/>
      <c r="M330" s="31"/>
      <c r="N330" s="31"/>
      <c r="O330" s="31"/>
      <c r="P330" s="31"/>
      <c r="Q330" s="31"/>
      <c r="R330" s="31"/>
      <c r="S330" s="31"/>
      <c r="T330" s="31"/>
      <c r="AG330" s="145" t="s">
        <v>332</v>
      </c>
      <c r="AI330" s="145" t="s">
        <v>143</v>
      </c>
      <c r="AJ330" s="145" t="s">
        <v>73</v>
      </c>
      <c r="AN330" s="18" t="s">
        <v>141</v>
      </c>
      <c r="AT330" s="146" t="e">
        <f>IF(#REF!="základná",J330,0)</f>
        <v>#REF!</v>
      </c>
      <c r="AU330" s="146" t="e">
        <f>IF(#REF!="znížená",J330,0)</f>
        <v>#REF!</v>
      </c>
      <c r="AV330" s="146" t="e">
        <f>IF(#REF!="zákl. prenesená",J330,0)</f>
        <v>#REF!</v>
      </c>
      <c r="AW330" s="146" t="e">
        <f>IF(#REF!="zníž. prenesená",J330,0)</f>
        <v>#REF!</v>
      </c>
      <c r="AX330" s="146" t="e">
        <f>IF(#REF!="nulová",J330,0)</f>
        <v>#REF!</v>
      </c>
      <c r="AY330" s="18" t="s">
        <v>73</v>
      </c>
      <c r="AZ330" s="146">
        <f>ROUND(I330*H330,2)</f>
        <v>0</v>
      </c>
      <c r="BA330" s="18" t="s">
        <v>332</v>
      </c>
      <c r="BB330" s="145" t="s">
        <v>752</v>
      </c>
    </row>
    <row r="331" spans="1:54" s="13" customFormat="1" x14ac:dyDescent="0.2">
      <c r="B331" s="147"/>
      <c r="C331" s="231"/>
      <c r="D331" s="232" t="s">
        <v>148</v>
      </c>
      <c r="E331" s="233" t="s">
        <v>1</v>
      </c>
      <c r="F331" s="234" t="s">
        <v>743</v>
      </c>
      <c r="G331" s="231"/>
      <c r="H331" s="233" t="s">
        <v>1</v>
      </c>
      <c r="I331" s="231"/>
      <c r="J331" s="231"/>
      <c r="AI331" s="149" t="s">
        <v>148</v>
      </c>
      <c r="AJ331" s="149" t="s">
        <v>73</v>
      </c>
      <c r="AK331" s="13" t="s">
        <v>67</v>
      </c>
      <c r="AL331" s="13" t="s">
        <v>27</v>
      </c>
      <c r="AM331" s="13" t="s">
        <v>60</v>
      </c>
      <c r="AN331" s="149" t="s">
        <v>141</v>
      </c>
    </row>
    <row r="332" spans="1:54" s="14" customFormat="1" x14ac:dyDescent="0.2">
      <c r="B332" s="154"/>
      <c r="C332" s="235"/>
      <c r="D332" s="232" t="s">
        <v>148</v>
      </c>
      <c r="E332" s="236" t="s">
        <v>1</v>
      </c>
      <c r="F332" s="237" t="s">
        <v>3455</v>
      </c>
      <c r="G332" s="235"/>
      <c r="H332" s="238">
        <v>70</v>
      </c>
      <c r="I332" s="235"/>
      <c r="J332" s="235"/>
      <c r="AI332" s="155" t="s">
        <v>148</v>
      </c>
      <c r="AJ332" s="155" t="s">
        <v>73</v>
      </c>
      <c r="AK332" s="14" t="s">
        <v>73</v>
      </c>
      <c r="AL332" s="14" t="s">
        <v>27</v>
      </c>
      <c r="AM332" s="14" t="s">
        <v>60</v>
      </c>
      <c r="AN332" s="155" t="s">
        <v>141</v>
      </c>
    </row>
    <row r="333" spans="1:54" s="15" customFormat="1" x14ac:dyDescent="0.2">
      <c r="B333" s="161"/>
      <c r="C333" s="239"/>
      <c r="D333" s="232" t="s">
        <v>148</v>
      </c>
      <c r="E333" s="240" t="s">
        <v>1</v>
      </c>
      <c r="F333" s="241" t="s">
        <v>158</v>
      </c>
      <c r="G333" s="239"/>
      <c r="H333" s="242">
        <v>70</v>
      </c>
      <c r="I333" s="239"/>
      <c r="J333" s="239"/>
      <c r="AI333" s="162" t="s">
        <v>148</v>
      </c>
      <c r="AJ333" s="162" t="s">
        <v>73</v>
      </c>
      <c r="AK333" s="15" t="s">
        <v>146</v>
      </c>
      <c r="AL333" s="15" t="s">
        <v>27</v>
      </c>
      <c r="AM333" s="15" t="s">
        <v>67</v>
      </c>
      <c r="AN333" s="162" t="s">
        <v>141</v>
      </c>
    </row>
    <row r="334" spans="1:54" s="2" customFormat="1" ht="33" customHeight="1" x14ac:dyDescent="0.2">
      <c r="A334" s="31"/>
      <c r="B334" s="133"/>
      <c r="C334" s="243" t="s">
        <v>5</v>
      </c>
      <c r="D334" s="243" t="s">
        <v>159</v>
      </c>
      <c r="E334" s="244" t="s">
        <v>753</v>
      </c>
      <c r="F334" s="245" t="s">
        <v>3387</v>
      </c>
      <c r="G334" s="246" t="s">
        <v>145</v>
      </c>
      <c r="H334" s="247">
        <v>28</v>
      </c>
      <c r="I334" s="249"/>
      <c r="J334" s="249"/>
      <c r="K334" s="174"/>
      <c r="L334" s="31"/>
      <c r="M334" s="31"/>
      <c r="N334" s="31"/>
      <c r="O334" s="31"/>
      <c r="P334" s="31"/>
      <c r="Q334" s="31"/>
      <c r="R334" s="31"/>
      <c r="S334" s="31"/>
      <c r="T334" s="31"/>
      <c r="AG334" s="145" t="s">
        <v>504</v>
      </c>
      <c r="AI334" s="145" t="s">
        <v>159</v>
      </c>
      <c r="AJ334" s="145" t="s">
        <v>73</v>
      </c>
      <c r="AN334" s="18" t="s">
        <v>141</v>
      </c>
      <c r="AT334" s="146" t="e">
        <f>IF(#REF!="základná",J334,0)</f>
        <v>#REF!</v>
      </c>
      <c r="AU334" s="146" t="e">
        <f>IF(#REF!="znížená",J334,0)</f>
        <v>#REF!</v>
      </c>
      <c r="AV334" s="146" t="e">
        <f>IF(#REF!="zákl. prenesená",J334,0)</f>
        <v>#REF!</v>
      </c>
      <c r="AW334" s="146" t="e">
        <f>IF(#REF!="zníž. prenesená",J334,0)</f>
        <v>#REF!</v>
      </c>
      <c r="AX334" s="146" t="e">
        <f>IF(#REF!="nulová",J334,0)</f>
        <v>#REF!</v>
      </c>
      <c r="AY334" s="18" t="s">
        <v>73</v>
      </c>
      <c r="AZ334" s="146">
        <f>ROUND(I334*H334,2)</f>
        <v>0</v>
      </c>
      <c r="BA334" s="18" t="s">
        <v>332</v>
      </c>
      <c r="BB334" s="145" t="s">
        <v>754</v>
      </c>
    </row>
    <row r="335" spans="1:54" s="13" customFormat="1" x14ac:dyDescent="0.2">
      <c r="B335" s="147"/>
      <c r="C335" s="231"/>
      <c r="D335" s="232" t="s">
        <v>148</v>
      </c>
      <c r="E335" s="233" t="s">
        <v>1</v>
      </c>
      <c r="F335" s="234" t="s">
        <v>747</v>
      </c>
      <c r="G335" s="231"/>
      <c r="H335" s="233" t="s">
        <v>1</v>
      </c>
      <c r="I335" s="231"/>
      <c r="J335" s="231"/>
      <c r="AI335" s="149" t="s">
        <v>148</v>
      </c>
      <c r="AJ335" s="149" t="s">
        <v>73</v>
      </c>
      <c r="AK335" s="13" t="s">
        <v>67</v>
      </c>
      <c r="AL335" s="13" t="s">
        <v>27</v>
      </c>
      <c r="AM335" s="13" t="s">
        <v>60</v>
      </c>
      <c r="AN335" s="149" t="s">
        <v>141</v>
      </c>
    </row>
    <row r="336" spans="1:54" s="14" customFormat="1" x14ac:dyDescent="0.2">
      <c r="B336" s="154"/>
      <c r="C336" s="235"/>
      <c r="D336" s="232" t="s">
        <v>148</v>
      </c>
      <c r="E336" s="236" t="s">
        <v>1</v>
      </c>
      <c r="F336" s="237" t="s">
        <v>3456</v>
      </c>
      <c r="G336" s="235"/>
      <c r="H336" s="238">
        <v>28</v>
      </c>
      <c r="I336" s="235"/>
      <c r="J336" s="235"/>
      <c r="AI336" s="155" t="s">
        <v>148</v>
      </c>
      <c r="AJ336" s="155" t="s">
        <v>73</v>
      </c>
      <c r="AK336" s="14" t="s">
        <v>73</v>
      </c>
      <c r="AL336" s="14" t="s">
        <v>27</v>
      </c>
      <c r="AM336" s="14" t="s">
        <v>60</v>
      </c>
      <c r="AN336" s="155" t="s">
        <v>141</v>
      </c>
    </row>
    <row r="337" spans="1:54" s="15" customFormat="1" x14ac:dyDescent="0.2">
      <c r="B337" s="161"/>
      <c r="C337" s="239"/>
      <c r="D337" s="232" t="s">
        <v>148</v>
      </c>
      <c r="E337" s="240" t="s">
        <v>1</v>
      </c>
      <c r="F337" s="241" t="s">
        <v>158</v>
      </c>
      <c r="G337" s="239"/>
      <c r="H337" s="242">
        <v>28</v>
      </c>
      <c r="I337" s="239"/>
      <c r="J337" s="239"/>
      <c r="AI337" s="162" t="s">
        <v>148</v>
      </c>
      <c r="AJ337" s="162" t="s">
        <v>73</v>
      </c>
      <c r="AK337" s="15" t="s">
        <v>146</v>
      </c>
      <c r="AL337" s="15" t="s">
        <v>27</v>
      </c>
      <c r="AM337" s="15" t="s">
        <v>67</v>
      </c>
      <c r="AN337" s="162" t="s">
        <v>141</v>
      </c>
    </row>
    <row r="338" spans="1:54" s="2" customFormat="1" ht="21.75" customHeight="1" x14ac:dyDescent="0.2">
      <c r="A338" s="31"/>
      <c r="B338" s="133"/>
      <c r="C338" s="243" t="s">
        <v>379</v>
      </c>
      <c r="D338" s="243" t="s">
        <v>159</v>
      </c>
      <c r="E338" s="244" t="s">
        <v>755</v>
      </c>
      <c r="F338" s="245" t="s">
        <v>3388</v>
      </c>
      <c r="G338" s="246" t="s">
        <v>161</v>
      </c>
      <c r="H338" s="247">
        <v>70</v>
      </c>
      <c r="I338" s="249"/>
      <c r="J338" s="249"/>
      <c r="K338" s="174"/>
      <c r="L338" s="31"/>
      <c r="M338" s="31"/>
      <c r="N338" s="31"/>
      <c r="O338" s="31"/>
      <c r="P338" s="31"/>
      <c r="Q338" s="31"/>
      <c r="R338" s="31"/>
      <c r="S338" s="31"/>
      <c r="T338" s="31"/>
      <c r="AG338" s="145" t="s">
        <v>504</v>
      </c>
      <c r="AI338" s="145" t="s">
        <v>159</v>
      </c>
      <c r="AJ338" s="145" t="s">
        <v>73</v>
      </c>
      <c r="AN338" s="18" t="s">
        <v>141</v>
      </c>
      <c r="AT338" s="146" t="e">
        <f>IF(#REF!="základná",J338,0)</f>
        <v>#REF!</v>
      </c>
      <c r="AU338" s="146" t="e">
        <f>IF(#REF!="znížená",J338,0)</f>
        <v>#REF!</v>
      </c>
      <c r="AV338" s="146" t="e">
        <f>IF(#REF!="zákl. prenesená",J338,0)</f>
        <v>#REF!</v>
      </c>
      <c r="AW338" s="146" t="e">
        <f>IF(#REF!="zníž. prenesená",J338,0)</f>
        <v>#REF!</v>
      </c>
      <c r="AX338" s="146" t="e">
        <f>IF(#REF!="nulová",J338,0)</f>
        <v>#REF!</v>
      </c>
      <c r="AY338" s="18" t="s">
        <v>73</v>
      </c>
      <c r="AZ338" s="146">
        <f>ROUND(I338*H338,2)</f>
        <v>0</v>
      </c>
      <c r="BA338" s="18" t="s">
        <v>332</v>
      </c>
      <c r="BB338" s="145" t="s">
        <v>756</v>
      </c>
    </row>
    <row r="339" spans="1:54" s="13" customFormat="1" x14ac:dyDescent="0.2">
      <c r="B339" s="147"/>
      <c r="C339" s="231"/>
      <c r="D339" s="232" t="s">
        <v>148</v>
      </c>
      <c r="E339" s="233" t="s">
        <v>1</v>
      </c>
      <c r="F339" s="234" t="s">
        <v>747</v>
      </c>
      <c r="G339" s="231"/>
      <c r="H339" s="233" t="s">
        <v>1</v>
      </c>
      <c r="I339" s="231"/>
      <c r="J339" s="231"/>
      <c r="AI339" s="149" t="s">
        <v>148</v>
      </c>
      <c r="AJ339" s="149" t="s">
        <v>73</v>
      </c>
      <c r="AK339" s="13" t="s">
        <v>67</v>
      </c>
      <c r="AL339" s="13" t="s">
        <v>27</v>
      </c>
      <c r="AM339" s="13" t="s">
        <v>60</v>
      </c>
      <c r="AN339" s="149" t="s">
        <v>141</v>
      </c>
    </row>
    <row r="340" spans="1:54" s="14" customFormat="1" x14ac:dyDescent="0.2">
      <c r="B340" s="154"/>
      <c r="C340" s="235"/>
      <c r="D340" s="232" t="s">
        <v>148</v>
      </c>
      <c r="E340" s="236" t="s">
        <v>1</v>
      </c>
      <c r="F340" s="237" t="s">
        <v>3455</v>
      </c>
      <c r="G340" s="235"/>
      <c r="H340" s="238">
        <v>70</v>
      </c>
      <c r="I340" s="235"/>
      <c r="J340" s="235"/>
      <c r="AI340" s="155" t="s">
        <v>148</v>
      </c>
      <c r="AJ340" s="155" t="s">
        <v>73</v>
      </c>
      <c r="AK340" s="14" t="s">
        <v>73</v>
      </c>
      <c r="AL340" s="14" t="s">
        <v>27</v>
      </c>
      <c r="AM340" s="14" t="s">
        <v>60</v>
      </c>
      <c r="AN340" s="155" t="s">
        <v>141</v>
      </c>
    </row>
    <row r="341" spans="1:54" s="15" customFormat="1" x14ac:dyDescent="0.2">
      <c r="B341" s="161"/>
      <c r="C341" s="239"/>
      <c r="D341" s="232" t="s">
        <v>148</v>
      </c>
      <c r="E341" s="240" t="s">
        <v>1</v>
      </c>
      <c r="F341" s="241" t="s">
        <v>158</v>
      </c>
      <c r="G341" s="239"/>
      <c r="H341" s="242">
        <v>70</v>
      </c>
      <c r="I341" s="239"/>
      <c r="J341" s="239"/>
      <c r="AI341" s="162" t="s">
        <v>148</v>
      </c>
      <c r="AJ341" s="162" t="s">
        <v>73</v>
      </c>
      <c r="AK341" s="15" t="s">
        <v>146</v>
      </c>
      <c r="AL341" s="15" t="s">
        <v>27</v>
      </c>
      <c r="AM341" s="15" t="s">
        <v>67</v>
      </c>
      <c r="AN341" s="162" t="s">
        <v>141</v>
      </c>
    </row>
    <row r="342" spans="1:54" s="2" customFormat="1" ht="21.75" customHeight="1" x14ac:dyDescent="0.2">
      <c r="A342" s="31"/>
      <c r="B342" s="133"/>
      <c r="C342" s="243" t="s">
        <v>433</v>
      </c>
      <c r="D342" s="243" t="s">
        <v>159</v>
      </c>
      <c r="E342" s="244" t="s">
        <v>757</v>
      </c>
      <c r="F342" s="245" t="s">
        <v>3389</v>
      </c>
      <c r="G342" s="246" t="s">
        <v>161</v>
      </c>
      <c r="H342" s="247">
        <v>70</v>
      </c>
      <c r="I342" s="249"/>
      <c r="J342" s="249"/>
      <c r="K342" s="174"/>
      <c r="L342" s="31"/>
      <c r="M342" s="31"/>
      <c r="N342" s="31"/>
      <c r="O342" s="31"/>
      <c r="P342" s="31"/>
      <c r="Q342" s="31"/>
      <c r="R342" s="31"/>
      <c r="S342" s="31"/>
      <c r="T342" s="31"/>
      <c r="AG342" s="145" t="s">
        <v>504</v>
      </c>
      <c r="AI342" s="145" t="s">
        <v>159</v>
      </c>
      <c r="AJ342" s="145" t="s">
        <v>73</v>
      </c>
      <c r="AN342" s="18" t="s">
        <v>141</v>
      </c>
      <c r="AT342" s="146" t="e">
        <f>IF(#REF!="základná",J342,0)</f>
        <v>#REF!</v>
      </c>
      <c r="AU342" s="146" t="e">
        <f>IF(#REF!="znížená",J342,0)</f>
        <v>#REF!</v>
      </c>
      <c r="AV342" s="146" t="e">
        <f>IF(#REF!="zákl. prenesená",J342,0)</f>
        <v>#REF!</v>
      </c>
      <c r="AW342" s="146" t="e">
        <f>IF(#REF!="zníž. prenesená",J342,0)</f>
        <v>#REF!</v>
      </c>
      <c r="AX342" s="146" t="e">
        <f>IF(#REF!="nulová",J342,0)</f>
        <v>#REF!</v>
      </c>
      <c r="AY342" s="18" t="s">
        <v>73</v>
      </c>
      <c r="AZ342" s="146">
        <f>ROUND(I342*H342,2)</f>
        <v>0</v>
      </c>
      <c r="BA342" s="18" t="s">
        <v>332</v>
      </c>
      <c r="BB342" s="145" t="s">
        <v>758</v>
      </c>
    </row>
    <row r="343" spans="1:54" s="13" customFormat="1" x14ac:dyDescent="0.2">
      <c r="B343" s="147"/>
      <c r="C343" s="231"/>
      <c r="D343" s="232" t="s">
        <v>148</v>
      </c>
      <c r="E343" s="233" t="s">
        <v>1</v>
      </c>
      <c r="F343" s="234" t="s">
        <v>747</v>
      </c>
      <c r="G343" s="231"/>
      <c r="H343" s="233" t="s">
        <v>1</v>
      </c>
      <c r="I343" s="231"/>
      <c r="J343" s="231"/>
      <c r="AI343" s="149" t="s">
        <v>148</v>
      </c>
      <c r="AJ343" s="149" t="s">
        <v>73</v>
      </c>
      <c r="AK343" s="13" t="s">
        <v>67</v>
      </c>
      <c r="AL343" s="13" t="s">
        <v>27</v>
      </c>
      <c r="AM343" s="13" t="s">
        <v>60</v>
      </c>
      <c r="AN343" s="149" t="s">
        <v>141</v>
      </c>
    </row>
    <row r="344" spans="1:54" s="14" customFormat="1" x14ac:dyDescent="0.2">
      <c r="B344" s="154"/>
      <c r="C344" s="235"/>
      <c r="D344" s="232" t="s">
        <v>148</v>
      </c>
      <c r="E344" s="236" t="s">
        <v>1</v>
      </c>
      <c r="F344" s="237" t="s">
        <v>3455</v>
      </c>
      <c r="G344" s="235"/>
      <c r="H344" s="238">
        <v>70</v>
      </c>
      <c r="I344" s="235"/>
      <c r="J344" s="235"/>
      <c r="AI344" s="155" t="s">
        <v>148</v>
      </c>
      <c r="AJ344" s="155" t="s">
        <v>73</v>
      </c>
      <c r="AK344" s="14" t="s">
        <v>73</v>
      </c>
      <c r="AL344" s="14" t="s">
        <v>27</v>
      </c>
      <c r="AM344" s="14" t="s">
        <v>60</v>
      </c>
      <c r="AN344" s="155" t="s">
        <v>141</v>
      </c>
    </row>
    <row r="345" spans="1:54" s="15" customFormat="1" x14ac:dyDescent="0.2">
      <c r="B345" s="161"/>
      <c r="C345" s="239"/>
      <c r="D345" s="232" t="s">
        <v>148</v>
      </c>
      <c r="E345" s="240" t="s">
        <v>1</v>
      </c>
      <c r="F345" s="241" t="s">
        <v>158</v>
      </c>
      <c r="G345" s="239"/>
      <c r="H345" s="242">
        <v>70</v>
      </c>
      <c r="I345" s="239"/>
      <c r="J345" s="239"/>
      <c r="AI345" s="162" t="s">
        <v>148</v>
      </c>
      <c r="AJ345" s="162" t="s">
        <v>73</v>
      </c>
      <c r="AK345" s="15" t="s">
        <v>146</v>
      </c>
      <c r="AL345" s="15" t="s">
        <v>27</v>
      </c>
      <c r="AM345" s="15" t="s">
        <v>67</v>
      </c>
      <c r="AN345" s="162" t="s">
        <v>141</v>
      </c>
    </row>
    <row r="346" spans="1:54" s="2" customFormat="1" ht="21.75" customHeight="1" x14ac:dyDescent="0.2">
      <c r="A346" s="31"/>
      <c r="B346" s="133"/>
      <c r="C346" s="134" t="s">
        <v>438</v>
      </c>
      <c r="D346" s="134" t="s">
        <v>143</v>
      </c>
      <c r="E346" s="135" t="s">
        <v>759</v>
      </c>
      <c r="F346" s="136" t="s">
        <v>760</v>
      </c>
      <c r="G346" s="137" t="s">
        <v>145</v>
      </c>
      <c r="H346" s="138">
        <v>4425.491</v>
      </c>
      <c r="I346" s="139"/>
      <c r="J346" s="139"/>
      <c r="K346" s="140"/>
      <c r="L346" s="31"/>
      <c r="M346" s="31"/>
      <c r="N346" s="31"/>
      <c r="O346" s="31"/>
      <c r="P346" s="31"/>
      <c r="Q346" s="31"/>
      <c r="R346" s="31"/>
      <c r="S346" s="31"/>
      <c r="T346" s="31"/>
      <c r="AG346" s="145" t="s">
        <v>332</v>
      </c>
      <c r="AI346" s="145" t="s">
        <v>143</v>
      </c>
      <c r="AJ346" s="145" t="s">
        <v>73</v>
      </c>
      <c r="AN346" s="18" t="s">
        <v>141</v>
      </c>
      <c r="AT346" s="146" t="e">
        <f>IF(#REF!="základná",J346,0)</f>
        <v>#REF!</v>
      </c>
      <c r="AU346" s="146" t="e">
        <f>IF(#REF!="znížená",J346,0)</f>
        <v>#REF!</v>
      </c>
      <c r="AV346" s="146" t="e">
        <f>IF(#REF!="zákl. prenesená",J346,0)</f>
        <v>#REF!</v>
      </c>
      <c r="AW346" s="146" t="e">
        <f>IF(#REF!="zníž. prenesená",J346,0)</f>
        <v>#REF!</v>
      </c>
      <c r="AX346" s="146" t="e">
        <f>IF(#REF!="nulová",J346,0)</f>
        <v>#REF!</v>
      </c>
      <c r="AY346" s="18" t="s">
        <v>73</v>
      </c>
      <c r="AZ346" s="146">
        <f>ROUND(I346*H346,2)</f>
        <v>0</v>
      </c>
      <c r="BA346" s="18" t="s">
        <v>332</v>
      </c>
      <c r="BB346" s="145" t="s">
        <v>761</v>
      </c>
    </row>
    <row r="347" spans="1:54" s="13" customFormat="1" x14ac:dyDescent="0.2">
      <c r="B347" s="147"/>
      <c r="D347" s="148" t="s">
        <v>148</v>
      </c>
      <c r="E347" s="149" t="s">
        <v>1</v>
      </c>
      <c r="F347" s="150" t="s">
        <v>762</v>
      </c>
      <c r="H347" s="149" t="s">
        <v>1</v>
      </c>
      <c r="AI347" s="149" t="s">
        <v>148</v>
      </c>
      <c r="AJ347" s="149" t="s">
        <v>73</v>
      </c>
      <c r="AK347" s="13" t="s">
        <v>67</v>
      </c>
      <c r="AL347" s="13" t="s">
        <v>27</v>
      </c>
      <c r="AM347" s="13" t="s">
        <v>60</v>
      </c>
      <c r="AN347" s="149" t="s">
        <v>141</v>
      </c>
    </row>
    <row r="348" spans="1:54" s="13" customFormat="1" x14ac:dyDescent="0.2">
      <c r="B348" s="147"/>
      <c r="D348" s="148" t="s">
        <v>148</v>
      </c>
      <c r="E348" s="149" t="s">
        <v>1</v>
      </c>
      <c r="F348" s="150" t="s">
        <v>763</v>
      </c>
      <c r="H348" s="149" t="s">
        <v>1</v>
      </c>
      <c r="AI348" s="149" t="s">
        <v>148</v>
      </c>
      <c r="AJ348" s="149" t="s">
        <v>73</v>
      </c>
      <c r="AK348" s="13" t="s">
        <v>67</v>
      </c>
      <c r="AL348" s="13" t="s">
        <v>27</v>
      </c>
      <c r="AM348" s="13" t="s">
        <v>60</v>
      </c>
      <c r="AN348" s="149" t="s">
        <v>141</v>
      </c>
    </row>
    <row r="349" spans="1:54" s="13" customFormat="1" x14ac:dyDescent="0.2">
      <c r="B349" s="147"/>
      <c r="D349" s="148" t="s">
        <v>148</v>
      </c>
      <c r="E349" s="149" t="s">
        <v>1</v>
      </c>
      <c r="F349" s="150" t="s">
        <v>612</v>
      </c>
      <c r="H349" s="149" t="s">
        <v>1</v>
      </c>
      <c r="AI349" s="149" t="s">
        <v>148</v>
      </c>
      <c r="AJ349" s="149" t="s">
        <v>73</v>
      </c>
      <c r="AK349" s="13" t="s">
        <v>67</v>
      </c>
      <c r="AL349" s="13" t="s">
        <v>27</v>
      </c>
      <c r="AM349" s="13" t="s">
        <v>60</v>
      </c>
      <c r="AN349" s="149" t="s">
        <v>141</v>
      </c>
    </row>
    <row r="350" spans="1:54" s="14" customFormat="1" x14ac:dyDescent="0.2">
      <c r="B350" s="154"/>
      <c r="D350" s="148" t="s">
        <v>148</v>
      </c>
      <c r="E350" s="155" t="s">
        <v>1</v>
      </c>
      <c r="F350" s="156" t="s">
        <v>764</v>
      </c>
      <c r="H350" s="157">
        <v>497.94</v>
      </c>
      <c r="AI350" s="155" t="s">
        <v>148</v>
      </c>
      <c r="AJ350" s="155" t="s">
        <v>73</v>
      </c>
      <c r="AK350" s="14" t="s">
        <v>73</v>
      </c>
      <c r="AL350" s="14" t="s">
        <v>27</v>
      </c>
      <c r="AM350" s="14" t="s">
        <v>60</v>
      </c>
      <c r="AN350" s="155" t="s">
        <v>141</v>
      </c>
    </row>
    <row r="351" spans="1:54" s="14" customFormat="1" ht="22.5" x14ac:dyDescent="0.2">
      <c r="B351" s="154"/>
      <c r="D351" s="148" t="s">
        <v>148</v>
      </c>
      <c r="E351" s="155" t="s">
        <v>1</v>
      </c>
      <c r="F351" s="156" t="s">
        <v>765</v>
      </c>
      <c r="H351" s="157">
        <v>31.001000000000001</v>
      </c>
      <c r="AI351" s="155" t="s">
        <v>148</v>
      </c>
      <c r="AJ351" s="155" t="s">
        <v>73</v>
      </c>
      <c r="AK351" s="14" t="s">
        <v>73</v>
      </c>
      <c r="AL351" s="14" t="s">
        <v>27</v>
      </c>
      <c r="AM351" s="14" t="s">
        <v>60</v>
      </c>
      <c r="AN351" s="155" t="s">
        <v>141</v>
      </c>
    </row>
    <row r="352" spans="1:54" s="13" customFormat="1" x14ac:dyDescent="0.2">
      <c r="B352" s="147"/>
      <c r="D352" s="148" t="s">
        <v>148</v>
      </c>
      <c r="E352" s="149" t="s">
        <v>1</v>
      </c>
      <c r="F352" s="150" t="s">
        <v>614</v>
      </c>
      <c r="H352" s="149" t="s">
        <v>1</v>
      </c>
      <c r="AI352" s="149" t="s">
        <v>148</v>
      </c>
      <c r="AJ352" s="149" t="s">
        <v>73</v>
      </c>
      <c r="AK352" s="13" t="s">
        <v>67</v>
      </c>
      <c r="AL352" s="13" t="s">
        <v>27</v>
      </c>
      <c r="AM352" s="13" t="s">
        <v>60</v>
      </c>
      <c r="AN352" s="149" t="s">
        <v>141</v>
      </c>
    </row>
    <row r="353" spans="2:40" s="14" customFormat="1" x14ac:dyDescent="0.2">
      <c r="B353" s="154"/>
      <c r="D353" s="148" t="s">
        <v>148</v>
      </c>
      <c r="E353" s="155" t="s">
        <v>1</v>
      </c>
      <c r="F353" s="156" t="s">
        <v>766</v>
      </c>
      <c r="H353" s="157">
        <v>174.47</v>
      </c>
      <c r="AI353" s="155" t="s">
        <v>148</v>
      </c>
      <c r="AJ353" s="155" t="s">
        <v>73</v>
      </c>
      <c r="AK353" s="14" t="s">
        <v>73</v>
      </c>
      <c r="AL353" s="14" t="s">
        <v>27</v>
      </c>
      <c r="AM353" s="14" t="s">
        <v>60</v>
      </c>
      <c r="AN353" s="155" t="s">
        <v>141</v>
      </c>
    </row>
    <row r="354" spans="2:40" s="14" customFormat="1" x14ac:dyDescent="0.2">
      <c r="B354" s="154"/>
      <c r="D354" s="148" t="s">
        <v>148</v>
      </c>
      <c r="E354" s="155" t="s">
        <v>1</v>
      </c>
      <c r="F354" s="156" t="s">
        <v>767</v>
      </c>
      <c r="H354" s="157">
        <v>25.38</v>
      </c>
      <c r="AI354" s="155" t="s">
        <v>148</v>
      </c>
      <c r="AJ354" s="155" t="s">
        <v>73</v>
      </c>
      <c r="AK354" s="14" t="s">
        <v>73</v>
      </c>
      <c r="AL354" s="14" t="s">
        <v>27</v>
      </c>
      <c r="AM354" s="14" t="s">
        <v>60</v>
      </c>
      <c r="AN354" s="155" t="s">
        <v>141</v>
      </c>
    </row>
    <row r="355" spans="2:40" s="13" customFormat="1" x14ac:dyDescent="0.2">
      <c r="B355" s="147"/>
      <c r="D355" s="148" t="s">
        <v>148</v>
      </c>
      <c r="E355" s="149" t="s">
        <v>1</v>
      </c>
      <c r="F355" s="150" t="s">
        <v>616</v>
      </c>
      <c r="H355" s="149" t="s">
        <v>1</v>
      </c>
      <c r="AI355" s="149" t="s">
        <v>148</v>
      </c>
      <c r="AJ355" s="149" t="s">
        <v>73</v>
      </c>
      <c r="AK355" s="13" t="s">
        <v>67</v>
      </c>
      <c r="AL355" s="13" t="s">
        <v>27</v>
      </c>
      <c r="AM355" s="13" t="s">
        <v>60</v>
      </c>
      <c r="AN355" s="149" t="s">
        <v>141</v>
      </c>
    </row>
    <row r="356" spans="2:40" s="14" customFormat="1" x14ac:dyDescent="0.2">
      <c r="B356" s="154"/>
      <c r="D356" s="148" t="s">
        <v>148</v>
      </c>
      <c r="E356" s="155" t="s">
        <v>1</v>
      </c>
      <c r="F356" s="156" t="s">
        <v>768</v>
      </c>
      <c r="H356" s="157">
        <v>1260.046</v>
      </c>
      <c r="AI356" s="155" t="s">
        <v>148</v>
      </c>
      <c r="AJ356" s="155" t="s">
        <v>73</v>
      </c>
      <c r="AK356" s="14" t="s">
        <v>73</v>
      </c>
      <c r="AL356" s="14" t="s">
        <v>27</v>
      </c>
      <c r="AM356" s="14" t="s">
        <v>60</v>
      </c>
      <c r="AN356" s="155" t="s">
        <v>141</v>
      </c>
    </row>
    <row r="357" spans="2:40" s="14" customFormat="1" x14ac:dyDescent="0.2">
      <c r="B357" s="154"/>
      <c r="D357" s="148" t="s">
        <v>148</v>
      </c>
      <c r="E357" s="155" t="s">
        <v>1</v>
      </c>
      <c r="F357" s="156" t="s">
        <v>769</v>
      </c>
      <c r="H357" s="157">
        <v>23.843</v>
      </c>
      <c r="AI357" s="155" t="s">
        <v>148</v>
      </c>
      <c r="AJ357" s="155" t="s">
        <v>73</v>
      </c>
      <c r="AK357" s="14" t="s">
        <v>73</v>
      </c>
      <c r="AL357" s="14" t="s">
        <v>27</v>
      </c>
      <c r="AM357" s="14" t="s">
        <v>60</v>
      </c>
      <c r="AN357" s="155" t="s">
        <v>141</v>
      </c>
    </row>
    <row r="358" spans="2:40" s="14" customFormat="1" ht="22.5" x14ac:dyDescent="0.2">
      <c r="B358" s="154"/>
      <c r="D358" s="148" t="s">
        <v>148</v>
      </c>
      <c r="E358" s="155" t="s">
        <v>1</v>
      </c>
      <c r="F358" s="156" t="s">
        <v>770</v>
      </c>
      <c r="H358" s="157">
        <v>24.2</v>
      </c>
      <c r="AI358" s="155" t="s">
        <v>148</v>
      </c>
      <c r="AJ358" s="155" t="s">
        <v>73</v>
      </c>
      <c r="AK358" s="14" t="s">
        <v>73</v>
      </c>
      <c r="AL358" s="14" t="s">
        <v>27</v>
      </c>
      <c r="AM358" s="14" t="s">
        <v>60</v>
      </c>
      <c r="AN358" s="155" t="s">
        <v>141</v>
      </c>
    </row>
    <row r="359" spans="2:40" s="13" customFormat="1" x14ac:dyDescent="0.2">
      <c r="B359" s="147"/>
      <c r="D359" s="148" t="s">
        <v>148</v>
      </c>
      <c r="E359" s="149" t="s">
        <v>1</v>
      </c>
      <c r="F359" s="150" t="s">
        <v>618</v>
      </c>
      <c r="H359" s="149" t="s">
        <v>1</v>
      </c>
      <c r="AI359" s="149" t="s">
        <v>148</v>
      </c>
      <c r="AJ359" s="149" t="s">
        <v>73</v>
      </c>
      <c r="AK359" s="13" t="s">
        <v>67</v>
      </c>
      <c r="AL359" s="13" t="s">
        <v>27</v>
      </c>
      <c r="AM359" s="13" t="s">
        <v>60</v>
      </c>
      <c r="AN359" s="149" t="s">
        <v>141</v>
      </c>
    </row>
    <row r="360" spans="2:40" s="14" customFormat="1" x14ac:dyDescent="0.2">
      <c r="B360" s="154"/>
      <c r="D360" s="148" t="s">
        <v>148</v>
      </c>
      <c r="E360" s="155" t="s">
        <v>1</v>
      </c>
      <c r="F360" s="156" t="s">
        <v>771</v>
      </c>
      <c r="H360" s="157">
        <v>313.2</v>
      </c>
      <c r="AI360" s="155" t="s">
        <v>148</v>
      </c>
      <c r="AJ360" s="155" t="s">
        <v>73</v>
      </c>
      <c r="AK360" s="14" t="s">
        <v>73</v>
      </c>
      <c r="AL360" s="14" t="s">
        <v>27</v>
      </c>
      <c r="AM360" s="14" t="s">
        <v>60</v>
      </c>
      <c r="AN360" s="155" t="s">
        <v>141</v>
      </c>
    </row>
    <row r="361" spans="2:40" s="14" customFormat="1" x14ac:dyDescent="0.2">
      <c r="B361" s="154"/>
      <c r="D361" s="148" t="s">
        <v>148</v>
      </c>
      <c r="E361" s="155" t="s">
        <v>1</v>
      </c>
      <c r="F361" s="156" t="s">
        <v>660</v>
      </c>
      <c r="H361" s="157">
        <v>36.569000000000003</v>
      </c>
      <c r="AI361" s="155" t="s">
        <v>148</v>
      </c>
      <c r="AJ361" s="155" t="s">
        <v>73</v>
      </c>
      <c r="AK361" s="14" t="s">
        <v>73</v>
      </c>
      <c r="AL361" s="14" t="s">
        <v>27</v>
      </c>
      <c r="AM361" s="14" t="s">
        <v>60</v>
      </c>
      <c r="AN361" s="155" t="s">
        <v>141</v>
      </c>
    </row>
    <row r="362" spans="2:40" s="13" customFormat="1" x14ac:dyDescent="0.2">
      <c r="B362" s="147"/>
      <c r="D362" s="148" t="s">
        <v>148</v>
      </c>
      <c r="E362" s="149" t="s">
        <v>1</v>
      </c>
      <c r="F362" s="150" t="s">
        <v>620</v>
      </c>
      <c r="H362" s="149" t="s">
        <v>1</v>
      </c>
      <c r="AI362" s="149" t="s">
        <v>148</v>
      </c>
      <c r="AJ362" s="149" t="s">
        <v>73</v>
      </c>
      <c r="AK362" s="13" t="s">
        <v>67</v>
      </c>
      <c r="AL362" s="13" t="s">
        <v>27</v>
      </c>
      <c r="AM362" s="13" t="s">
        <v>60</v>
      </c>
      <c r="AN362" s="149" t="s">
        <v>141</v>
      </c>
    </row>
    <row r="363" spans="2:40" s="14" customFormat="1" ht="22.5" x14ac:dyDescent="0.2">
      <c r="B363" s="154"/>
      <c r="D363" s="148" t="s">
        <v>148</v>
      </c>
      <c r="E363" s="155" t="s">
        <v>1</v>
      </c>
      <c r="F363" s="156" t="s">
        <v>772</v>
      </c>
      <c r="H363" s="157">
        <v>1236.5740000000001</v>
      </c>
      <c r="AI363" s="155" t="s">
        <v>148</v>
      </c>
      <c r="AJ363" s="155" t="s">
        <v>73</v>
      </c>
      <c r="AK363" s="14" t="s">
        <v>73</v>
      </c>
      <c r="AL363" s="14" t="s">
        <v>27</v>
      </c>
      <c r="AM363" s="14" t="s">
        <v>60</v>
      </c>
      <c r="AN363" s="155" t="s">
        <v>141</v>
      </c>
    </row>
    <row r="364" spans="2:40" s="14" customFormat="1" x14ac:dyDescent="0.2">
      <c r="B364" s="154"/>
      <c r="D364" s="148" t="s">
        <v>148</v>
      </c>
      <c r="E364" s="155" t="s">
        <v>1</v>
      </c>
      <c r="F364" s="156" t="s">
        <v>773</v>
      </c>
      <c r="H364" s="157">
        <v>26.454999999999998</v>
      </c>
      <c r="AI364" s="155" t="s">
        <v>148</v>
      </c>
      <c r="AJ364" s="155" t="s">
        <v>73</v>
      </c>
      <c r="AK364" s="14" t="s">
        <v>73</v>
      </c>
      <c r="AL364" s="14" t="s">
        <v>27</v>
      </c>
      <c r="AM364" s="14" t="s">
        <v>60</v>
      </c>
      <c r="AN364" s="155" t="s">
        <v>141</v>
      </c>
    </row>
    <row r="365" spans="2:40" s="14" customFormat="1" x14ac:dyDescent="0.2">
      <c r="B365" s="154"/>
      <c r="D365" s="148" t="s">
        <v>148</v>
      </c>
      <c r="E365" s="155" t="s">
        <v>1</v>
      </c>
      <c r="F365" s="156" t="s">
        <v>774</v>
      </c>
      <c r="H365" s="157">
        <v>52.174999999999997</v>
      </c>
      <c r="AI365" s="155" t="s">
        <v>148</v>
      </c>
      <c r="AJ365" s="155" t="s">
        <v>73</v>
      </c>
      <c r="AK365" s="14" t="s">
        <v>73</v>
      </c>
      <c r="AL365" s="14" t="s">
        <v>27</v>
      </c>
      <c r="AM365" s="14" t="s">
        <v>60</v>
      </c>
      <c r="AN365" s="155" t="s">
        <v>141</v>
      </c>
    </row>
    <row r="366" spans="2:40" s="13" customFormat="1" x14ac:dyDescent="0.2">
      <c r="B366" s="147"/>
      <c r="D366" s="148" t="s">
        <v>148</v>
      </c>
      <c r="E366" s="149" t="s">
        <v>1</v>
      </c>
      <c r="F366" s="150" t="s">
        <v>622</v>
      </c>
      <c r="H366" s="149" t="s">
        <v>1</v>
      </c>
      <c r="AI366" s="149" t="s">
        <v>148</v>
      </c>
      <c r="AJ366" s="149" t="s">
        <v>73</v>
      </c>
      <c r="AK366" s="13" t="s">
        <v>67</v>
      </c>
      <c r="AL366" s="13" t="s">
        <v>27</v>
      </c>
      <c r="AM366" s="13" t="s">
        <v>60</v>
      </c>
      <c r="AN366" s="149" t="s">
        <v>141</v>
      </c>
    </row>
    <row r="367" spans="2:40" s="14" customFormat="1" x14ac:dyDescent="0.2">
      <c r="B367" s="154"/>
      <c r="D367" s="148" t="s">
        <v>148</v>
      </c>
      <c r="E367" s="155" t="s">
        <v>1</v>
      </c>
      <c r="F367" s="156" t="s">
        <v>775</v>
      </c>
      <c r="H367" s="157">
        <v>590.85</v>
      </c>
      <c r="AI367" s="155" t="s">
        <v>148</v>
      </c>
      <c r="AJ367" s="155" t="s">
        <v>73</v>
      </c>
      <c r="AK367" s="14" t="s">
        <v>73</v>
      </c>
      <c r="AL367" s="14" t="s">
        <v>27</v>
      </c>
      <c r="AM367" s="14" t="s">
        <v>60</v>
      </c>
      <c r="AN367" s="155" t="s">
        <v>141</v>
      </c>
    </row>
    <row r="368" spans="2:40" s="14" customFormat="1" x14ac:dyDescent="0.2">
      <c r="B368" s="154"/>
      <c r="D368" s="148" t="s">
        <v>148</v>
      </c>
      <c r="E368" s="155" t="s">
        <v>1</v>
      </c>
      <c r="F368" s="156" t="s">
        <v>776</v>
      </c>
      <c r="H368" s="157">
        <v>55.86</v>
      </c>
      <c r="AI368" s="155" t="s">
        <v>148</v>
      </c>
      <c r="AJ368" s="155" t="s">
        <v>73</v>
      </c>
      <c r="AK368" s="14" t="s">
        <v>73</v>
      </c>
      <c r="AL368" s="14" t="s">
        <v>27</v>
      </c>
      <c r="AM368" s="14" t="s">
        <v>60</v>
      </c>
      <c r="AN368" s="155" t="s">
        <v>141</v>
      </c>
    </row>
    <row r="369" spans="1:54" s="14" customFormat="1" x14ac:dyDescent="0.2">
      <c r="B369" s="154"/>
      <c r="D369" s="148" t="s">
        <v>148</v>
      </c>
      <c r="E369" s="155" t="s">
        <v>1</v>
      </c>
      <c r="F369" s="156" t="s">
        <v>777</v>
      </c>
      <c r="H369" s="157">
        <v>17.488</v>
      </c>
      <c r="AI369" s="155" t="s">
        <v>148</v>
      </c>
      <c r="AJ369" s="155" t="s">
        <v>73</v>
      </c>
      <c r="AK369" s="14" t="s">
        <v>73</v>
      </c>
      <c r="AL369" s="14" t="s">
        <v>27</v>
      </c>
      <c r="AM369" s="14" t="s">
        <v>60</v>
      </c>
      <c r="AN369" s="155" t="s">
        <v>141</v>
      </c>
    </row>
    <row r="370" spans="1:54" s="14" customFormat="1" x14ac:dyDescent="0.2">
      <c r="B370" s="154"/>
      <c r="D370" s="148" t="s">
        <v>148</v>
      </c>
      <c r="E370" s="155" t="s">
        <v>1</v>
      </c>
      <c r="F370" s="156" t="s">
        <v>778</v>
      </c>
      <c r="H370" s="157">
        <v>59.44</v>
      </c>
      <c r="AI370" s="155" t="s">
        <v>148</v>
      </c>
      <c r="AJ370" s="155" t="s">
        <v>73</v>
      </c>
      <c r="AK370" s="14" t="s">
        <v>73</v>
      </c>
      <c r="AL370" s="14" t="s">
        <v>27</v>
      </c>
      <c r="AM370" s="14" t="s">
        <v>60</v>
      </c>
      <c r="AN370" s="155" t="s">
        <v>141</v>
      </c>
    </row>
    <row r="371" spans="1:54" s="15" customFormat="1" x14ac:dyDescent="0.2">
      <c r="B371" s="161"/>
      <c r="D371" s="148" t="s">
        <v>148</v>
      </c>
      <c r="E371" s="162" t="s">
        <v>1</v>
      </c>
      <c r="F371" s="163" t="s">
        <v>158</v>
      </c>
      <c r="H371" s="164">
        <v>4425.491</v>
      </c>
      <c r="AI371" s="162" t="s">
        <v>148</v>
      </c>
      <c r="AJ371" s="162" t="s">
        <v>73</v>
      </c>
      <c r="AK371" s="15" t="s">
        <v>146</v>
      </c>
      <c r="AL371" s="15" t="s">
        <v>27</v>
      </c>
      <c r="AM371" s="15" t="s">
        <v>67</v>
      </c>
      <c r="AN371" s="162" t="s">
        <v>141</v>
      </c>
    </row>
    <row r="372" spans="1:54" s="2" customFormat="1" ht="21.75" customHeight="1" x14ac:dyDescent="0.2">
      <c r="A372" s="31"/>
      <c r="B372" s="133"/>
      <c r="C372" s="168" t="s">
        <v>443</v>
      </c>
      <c r="D372" s="168" t="s">
        <v>159</v>
      </c>
      <c r="E372" s="169" t="s">
        <v>779</v>
      </c>
      <c r="F372" s="170" t="s">
        <v>3390</v>
      </c>
      <c r="G372" s="171" t="s">
        <v>145</v>
      </c>
      <c r="H372" s="172">
        <v>5089.3130000000001</v>
      </c>
      <c r="I372" s="173"/>
      <c r="J372" s="173"/>
      <c r="K372" s="174"/>
      <c r="L372" s="31"/>
      <c r="M372" s="31"/>
      <c r="N372" s="31"/>
      <c r="O372" s="31"/>
      <c r="P372" s="31"/>
      <c r="Q372" s="31"/>
      <c r="R372" s="31"/>
      <c r="S372" s="31"/>
      <c r="T372" s="31"/>
      <c r="AG372" s="145" t="s">
        <v>504</v>
      </c>
      <c r="AI372" s="145" t="s">
        <v>159</v>
      </c>
      <c r="AJ372" s="145" t="s">
        <v>73</v>
      </c>
      <c r="AN372" s="18" t="s">
        <v>141</v>
      </c>
      <c r="AT372" s="146" t="e">
        <f>IF(#REF!="základná",J372,0)</f>
        <v>#REF!</v>
      </c>
      <c r="AU372" s="146" t="e">
        <f>IF(#REF!="znížená",J372,0)</f>
        <v>#REF!</v>
      </c>
      <c r="AV372" s="146" t="e">
        <f>IF(#REF!="zákl. prenesená",J372,0)</f>
        <v>#REF!</v>
      </c>
      <c r="AW372" s="146" t="e">
        <f>IF(#REF!="zníž. prenesená",J372,0)</f>
        <v>#REF!</v>
      </c>
      <c r="AX372" s="146" t="e">
        <f>IF(#REF!="nulová",J372,0)</f>
        <v>#REF!</v>
      </c>
      <c r="AY372" s="18" t="s">
        <v>73</v>
      </c>
      <c r="AZ372" s="146">
        <f>ROUND(I372*H372,2)</f>
        <v>0</v>
      </c>
      <c r="BA372" s="18" t="s">
        <v>332</v>
      </c>
      <c r="BB372" s="145" t="s">
        <v>780</v>
      </c>
    </row>
    <row r="373" spans="1:54" s="13" customFormat="1" x14ac:dyDescent="0.2">
      <c r="B373" s="147"/>
      <c r="D373" s="148" t="s">
        <v>148</v>
      </c>
      <c r="E373" s="149" t="s">
        <v>1</v>
      </c>
      <c r="F373" s="150" t="s">
        <v>762</v>
      </c>
      <c r="H373" s="149" t="s">
        <v>1</v>
      </c>
      <c r="AI373" s="149" t="s">
        <v>148</v>
      </c>
      <c r="AJ373" s="149" t="s">
        <v>73</v>
      </c>
      <c r="AK373" s="13" t="s">
        <v>67</v>
      </c>
      <c r="AL373" s="13" t="s">
        <v>27</v>
      </c>
      <c r="AM373" s="13" t="s">
        <v>60</v>
      </c>
      <c r="AN373" s="149" t="s">
        <v>141</v>
      </c>
    </row>
    <row r="374" spans="1:54" s="13" customFormat="1" x14ac:dyDescent="0.2">
      <c r="B374" s="147"/>
      <c r="D374" s="148" t="s">
        <v>148</v>
      </c>
      <c r="E374" s="149" t="s">
        <v>1</v>
      </c>
      <c r="F374" s="150" t="s">
        <v>763</v>
      </c>
      <c r="H374" s="149" t="s">
        <v>1</v>
      </c>
      <c r="AI374" s="149" t="s">
        <v>148</v>
      </c>
      <c r="AJ374" s="149" t="s">
        <v>73</v>
      </c>
      <c r="AK374" s="13" t="s">
        <v>67</v>
      </c>
      <c r="AL374" s="13" t="s">
        <v>27</v>
      </c>
      <c r="AM374" s="13" t="s">
        <v>60</v>
      </c>
      <c r="AN374" s="149" t="s">
        <v>141</v>
      </c>
    </row>
    <row r="375" spans="1:54" s="13" customFormat="1" x14ac:dyDescent="0.2">
      <c r="B375" s="147"/>
      <c r="D375" s="148" t="s">
        <v>148</v>
      </c>
      <c r="E375" s="149" t="s">
        <v>1</v>
      </c>
      <c r="F375" s="150" t="s">
        <v>612</v>
      </c>
      <c r="H375" s="149" t="s">
        <v>1</v>
      </c>
      <c r="AI375" s="149" t="s">
        <v>148</v>
      </c>
      <c r="AJ375" s="149" t="s">
        <v>73</v>
      </c>
      <c r="AK375" s="13" t="s">
        <v>67</v>
      </c>
      <c r="AL375" s="13" t="s">
        <v>27</v>
      </c>
      <c r="AM375" s="13" t="s">
        <v>60</v>
      </c>
      <c r="AN375" s="149" t="s">
        <v>141</v>
      </c>
    </row>
    <row r="376" spans="1:54" s="14" customFormat="1" x14ac:dyDescent="0.2">
      <c r="B376" s="154"/>
      <c r="D376" s="148" t="s">
        <v>148</v>
      </c>
      <c r="E376" s="155" t="s">
        <v>1</v>
      </c>
      <c r="F376" s="156" t="s">
        <v>781</v>
      </c>
      <c r="H376" s="157">
        <v>572.63099999999997</v>
      </c>
      <c r="AI376" s="155" t="s">
        <v>148</v>
      </c>
      <c r="AJ376" s="155" t="s">
        <v>73</v>
      </c>
      <c r="AK376" s="14" t="s">
        <v>73</v>
      </c>
      <c r="AL376" s="14" t="s">
        <v>27</v>
      </c>
      <c r="AM376" s="14" t="s">
        <v>60</v>
      </c>
      <c r="AN376" s="155" t="s">
        <v>141</v>
      </c>
    </row>
    <row r="377" spans="1:54" s="14" customFormat="1" ht="22.5" x14ac:dyDescent="0.2">
      <c r="B377" s="154"/>
      <c r="D377" s="148" t="s">
        <v>148</v>
      </c>
      <c r="E377" s="155" t="s">
        <v>1</v>
      </c>
      <c r="F377" s="156" t="s">
        <v>782</v>
      </c>
      <c r="H377" s="157">
        <v>35.651000000000003</v>
      </c>
      <c r="AI377" s="155" t="s">
        <v>148</v>
      </c>
      <c r="AJ377" s="155" t="s">
        <v>73</v>
      </c>
      <c r="AK377" s="14" t="s">
        <v>73</v>
      </c>
      <c r="AL377" s="14" t="s">
        <v>27</v>
      </c>
      <c r="AM377" s="14" t="s">
        <v>60</v>
      </c>
      <c r="AN377" s="155" t="s">
        <v>141</v>
      </c>
    </row>
    <row r="378" spans="1:54" s="13" customFormat="1" x14ac:dyDescent="0.2">
      <c r="B378" s="147"/>
      <c r="D378" s="148" t="s">
        <v>148</v>
      </c>
      <c r="E378" s="149" t="s">
        <v>1</v>
      </c>
      <c r="F378" s="150" t="s">
        <v>614</v>
      </c>
      <c r="H378" s="149" t="s">
        <v>1</v>
      </c>
      <c r="AI378" s="149" t="s">
        <v>148</v>
      </c>
      <c r="AJ378" s="149" t="s">
        <v>73</v>
      </c>
      <c r="AK378" s="13" t="s">
        <v>67</v>
      </c>
      <c r="AL378" s="13" t="s">
        <v>27</v>
      </c>
      <c r="AM378" s="13" t="s">
        <v>60</v>
      </c>
      <c r="AN378" s="149" t="s">
        <v>141</v>
      </c>
    </row>
    <row r="379" spans="1:54" s="14" customFormat="1" x14ac:dyDescent="0.2">
      <c r="B379" s="154"/>
      <c r="D379" s="148" t="s">
        <v>148</v>
      </c>
      <c r="E379" s="155" t="s">
        <v>1</v>
      </c>
      <c r="F379" s="156" t="s">
        <v>783</v>
      </c>
      <c r="H379" s="157">
        <v>200.64099999999999</v>
      </c>
      <c r="AI379" s="155" t="s">
        <v>148</v>
      </c>
      <c r="AJ379" s="155" t="s">
        <v>73</v>
      </c>
      <c r="AK379" s="14" t="s">
        <v>73</v>
      </c>
      <c r="AL379" s="14" t="s">
        <v>27</v>
      </c>
      <c r="AM379" s="14" t="s">
        <v>60</v>
      </c>
      <c r="AN379" s="155" t="s">
        <v>141</v>
      </c>
    </row>
    <row r="380" spans="1:54" s="14" customFormat="1" x14ac:dyDescent="0.2">
      <c r="B380" s="154"/>
      <c r="D380" s="148" t="s">
        <v>148</v>
      </c>
      <c r="E380" s="155" t="s">
        <v>1</v>
      </c>
      <c r="F380" s="156" t="s">
        <v>784</v>
      </c>
      <c r="H380" s="157">
        <v>29.187000000000001</v>
      </c>
      <c r="AI380" s="155" t="s">
        <v>148</v>
      </c>
      <c r="AJ380" s="155" t="s">
        <v>73</v>
      </c>
      <c r="AK380" s="14" t="s">
        <v>73</v>
      </c>
      <c r="AL380" s="14" t="s">
        <v>27</v>
      </c>
      <c r="AM380" s="14" t="s">
        <v>60</v>
      </c>
      <c r="AN380" s="155" t="s">
        <v>141</v>
      </c>
    </row>
    <row r="381" spans="1:54" s="13" customFormat="1" x14ac:dyDescent="0.2">
      <c r="B381" s="147"/>
      <c r="D381" s="148" t="s">
        <v>148</v>
      </c>
      <c r="E381" s="149" t="s">
        <v>1</v>
      </c>
      <c r="F381" s="150" t="s">
        <v>616</v>
      </c>
      <c r="H381" s="149" t="s">
        <v>1</v>
      </c>
      <c r="AI381" s="149" t="s">
        <v>148</v>
      </c>
      <c r="AJ381" s="149" t="s">
        <v>73</v>
      </c>
      <c r="AK381" s="13" t="s">
        <v>67</v>
      </c>
      <c r="AL381" s="13" t="s">
        <v>27</v>
      </c>
      <c r="AM381" s="13" t="s">
        <v>60</v>
      </c>
      <c r="AN381" s="149" t="s">
        <v>141</v>
      </c>
    </row>
    <row r="382" spans="1:54" s="14" customFormat="1" x14ac:dyDescent="0.2">
      <c r="B382" s="154"/>
      <c r="D382" s="148" t="s">
        <v>148</v>
      </c>
      <c r="E382" s="155" t="s">
        <v>1</v>
      </c>
      <c r="F382" s="156" t="s">
        <v>785</v>
      </c>
      <c r="H382" s="157">
        <v>1449.0519999999999</v>
      </c>
      <c r="AI382" s="155" t="s">
        <v>148</v>
      </c>
      <c r="AJ382" s="155" t="s">
        <v>73</v>
      </c>
      <c r="AK382" s="14" t="s">
        <v>73</v>
      </c>
      <c r="AL382" s="14" t="s">
        <v>27</v>
      </c>
      <c r="AM382" s="14" t="s">
        <v>60</v>
      </c>
      <c r="AN382" s="155" t="s">
        <v>141</v>
      </c>
    </row>
    <row r="383" spans="1:54" s="14" customFormat="1" x14ac:dyDescent="0.2">
      <c r="B383" s="154"/>
      <c r="D383" s="148" t="s">
        <v>148</v>
      </c>
      <c r="E383" s="155" t="s">
        <v>1</v>
      </c>
      <c r="F383" s="156" t="s">
        <v>786</v>
      </c>
      <c r="H383" s="157">
        <v>27.419</v>
      </c>
      <c r="AI383" s="155" t="s">
        <v>148</v>
      </c>
      <c r="AJ383" s="155" t="s">
        <v>73</v>
      </c>
      <c r="AK383" s="14" t="s">
        <v>73</v>
      </c>
      <c r="AL383" s="14" t="s">
        <v>27</v>
      </c>
      <c r="AM383" s="14" t="s">
        <v>60</v>
      </c>
      <c r="AN383" s="155" t="s">
        <v>141</v>
      </c>
    </row>
    <row r="384" spans="1:54" s="14" customFormat="1" ht="22.5" x14ac:dyDescent="0.2">
      <c r="B384" s="154"/>
      <c r="D384" s="148" t="s">
        <v>148</v>
      </c>
      <c r="E384" s="155" t="s">
        <v>1</v>
      </c>
      <c r="F384" s="156" t="s">
        <v>787</v>
      </c>
      <c r="H384" s="157">
        <v>27.83</v>
      </c>
      <c r="AI384" s="155" t="s">
        <v>148</v>
      </c>
      <c r="AJ384" s="155" t="s">
        <v>73</v>
      </c>
      <c r="AK384" s="14" t="s">
        <v>73</v>
      </c>
      <c r="AL384" s="14" t="s">
        <v>27</v>
      </c>
      <c r="AM384" s="14" t="s">
        <v>60</v>
      </c>
      <c r="AN384" s="155" t="s">
        <v>141</v>
      </c>
    </row>
    <row r="385" spans="1:54" s="13" customFormat="1" x14ac:dyDescent="0.2">
      <c r="B385" s="147"/>
      <c r="D385" s="148" t="s">
        <v>148</v>
      </c>
      <c r="E385" s="149" t="s">
        <v>1</v>
      </c>
      <c r="F385" s="150" t="s">
        <v>618</v>
      </c>
      <c r="H385" s="149" t="s">
        <v>1</v>
      </c>
      <c r="AI385" s="149" t="s">
        <v>148</v>
      </c>
      <c r="AJ385" s="149" t="s">
        <v>73</v>
      </c>
      <c r="AK385" s="13" t="s">
        <v>67</v>
      </c>
      <c r="AL385" s="13" t="s">
        <v>27</v>
      </c>
      <c r="AM385" s="13" t="s">
        <v>60</v>
      </c>
      <c r="AN385" s="149" t="s">
        <v>141</v>
      </c>
    </row>
    <row r="386" spans="1:54" s="14" customFormat="1" x14ac:dyDescent="0.2">
      <c r="B386" s="154"/>
      <c r="D386" s="148" t="s">
        <v>148</v>
      </c>
      <c r="E386" s="155" t="s">
        <v>1</v>
      </c>
      <c r="F386" s="156" t="s">
        <v>788</v>
      </c>
      <c r="H386" s="157">
        <v>360.18</v>
      </c>
      <c r="AI386" s="155" t="s">
        <v>148</v>
      </c>
      <c r="AJ386" s="155" t="s">
        <v>73</v>
      </c>
      <c r="AK386" s="14" t="s">
        <v>73</v>
      </c>
      <c r="AL386" s="14" t="s">
        <v>27</v>
      </c>
      <c r="AM386" s="14" t="s">
        <v>60</v>
      </c>
      <c r="AN386" s="155" t="s">
        <v>141</v>
      </c>
    </row>
    <row r="387" spans="1:54" s="14" customFormat="1" x14ac:dyDescent="0.2">
      <c r="B387" s="154"/>
      <c r="D387" s="148" t="s">
        <v>148</v>
      </c>
      <c r="E387" s="155" t="s">
        <v>1</v>
      </c>
      <c r="F387" s="156" t="s">
        <v>789</v>
      </c>
      <c r="H387" s="157">
        <v>42.054000000000002</v>
      </c>
      <c r="AI387" s="155" t="s">
        <v>148</v>
      </c>
      <c r="AJ387" s="155" t="s">
        <v>73</v>
      </c>
      <c r="AK387" s="14" t="s">
        <v>73</v>
      </c>
      <c r="AL387" s="14" t="s">
        <v>27</v>
      </c>
      <c r="AM387" s="14" t="s">
        <v>60</v>
      </c>
      <c r="AN387" s="155" t="s">
        <v>141</v>
      </c>
    </row>
    <row r="388" spans="1:54" s="13" customFormat="1" x14ac:dyDescent="0.2">
      <c r="B388" s="147"/>
      <c r="D388" s="148" t="s">
        <v>148</v>
      </c>
      <c r="E388" s="149" t="s">
        <v>1</v>
      </c>
      <c r="F388" s="150" t="s">
        <v>620</v>
      </c>
      <c r="H388" s="149" t="s">
        <v>1</v>
      </c>
      <c r="AI388" s="149" t="s">
        <v>148</v>
      </c>
      <c r="AJ388" s="149" t="s">
        <v>73</v>
      </c>
      <c r="AK388" s="13" t="s">
        <v>67</v>
      </c>
      <c r="AL388" s="13" t="s">
        <v>27</v>
      </c>
      <c r="AM388" s="13" t="s">
        <v>60</v>
      </c>
      <c r="AN388" s="149" t="s">
        <v>141</v>
      </c>
    </row>
    <row r="389" spans="1:54" s="14" customFormat="1" ht="22.5" x14ac:dyDescent="0.2">
      <c r="B389" s="154"/>
      <c r="D389" s="148" t="s">
        <v>148</v>
      </c>
      <c r="E389" s="155" t="s">
        <v>1</v>
      </c>
      <c r="F389" s="156" t="s">
        <v>790</v>
      </c>
      <c r="H389" s="157">
        <v>1422.06</v>
      </c>
      <c r="AI389" s="155" t="s">
        <v>148</v>
      </c>
      <c r="AJ389" s="155" t="s">
        <v>73</v>
      </c>
      <c r="AK389" s="14" t="s">
        <v>73</v>
      </c>
      <c r="AL389" s="14" t="s">
        <v>27</v>
      </c>
      <c r="AM389" s="14" t="s">
        <v>60</v>
      </c>
      <c r="AN389" s="155" t="s">
        <v>141</v>
      </c>
    </row>
    <row r="390" spans="1:54" s="14" customFormat="1" x14ac:dyDescent="0.2">
      <c r="B390" s="154"/>
      <c r="D390" s="148" t="s">
        <v>148</v>
      </c>
      <c r="E390" s="155" t="s">
        <v>1</v>
      </c>
      <c r="F390" s="156" t="s">
        <v>791</v>
      </c>
      <c r="H390" s="157">
        <v>30.422999999999998</v>
      </c>
      <c r="AI390" s="155" t="s">
        <v>148</v>
      </c>
      <c r="AJ390" s="155" t="s">
        <v>73</v>
      </c>
      <c r="AK390" s="14" t="s">
        <v>73</v>
      </c>
      <c r="AL390" s="14" t="s">
        <v>27</v>
      </c>
      <c r="AM390" s="14" t="s">
        <v>60</v>
      </c>
      <c r="AN390" s="155" t="s">
        <v>141</v>
      </c>
    </row>
    <row r="391" spans="1:54" s="14" customFormat="1" x14ac:dyDescent="0.2">
      <c r="B391" s="154"/>
      <c r="D391" s="148" t="s">
        <v>148</v>
      </c>
      <c r="E391" s="155" t="s">
        <v>1</v>
      </c>
      <c r="F391" s="156" t="s">
        <v>792</v>
      </c>
      <c r="H391" s="157">
        <v>60.000999999999998</v>
      </c>
      <c r="AI391" s="155" t="s">
        <v>148</v>
      </c>
      <c r="AJ391" s="155" t="s">
        <v>73</v>
      </c>
      <c r="AK391" s="14" t="s">
        <v>73</v>
      </c>
      <c r="AL391" s="14" t="s">
        <v>27</v>
      </c>
      <c r="AM391" s="14" t="s">
        <v>60</v>
      </c>
      <c r="AN391" s="155" t="s">
        <v>141</v>
      </c>
    </row>
    <row r="392" spans="1:54" s="13" customFormat="1" x14ac:dyDescent="0.2">
      <c r="B392" s="147"/>
      <c r="D392" s="148" t="s">
        <v>148</v>
      </c>
      <c r="E392" s="149" t="s">
        <v>1</v>
      </c>
      <c r="F392" s="150" t="s">
        <v>622</v>
      </c>
      <c r="H392" s="149" t="s">
        <v>1</v>
      </c>
      <c r="AI392" s="149" t="s">
        <v>148</v>
      </c>
      <c r="AJ392" s="149" t="s">
        <v>73</v>
      </c>
      <c r="AK392" s="13" t="s">
        <v>67</v>
      </c>
      <c r="AL392" s="13" t="s">
        <v>27</v>
      </c>
      <c r="AM392" s="13" t="s">
        <v>60</v>
      </c>
      <c r="AN392" s="149" t="s">
        <v>141</v>
      </c>
    </row>
    <row r="393" spans="1:54" s="14" customFormat="1" x14ac:dyDescent="0.2">
      <c r="B393" s="154"/>
      <c r="D393" s="148" t="s">
        <v>148</v>
      </c>
      <c r="E393" s="155" t="s">
        <v>1</v>
      </c>
      <c r="F393" s="156" t="s">
        <v>793</v>
      </c>
      <c r="H393" s="157">
        <v>679.47799999999995</v>
      </c>
      <c r="AI393" s="155" t="s">
        <v>148</v>
      </c>
      <c r="AJ393" s="155" t="s">
        <v>73</v>
      </c>
      <c r="AK393" s="14" t="s">
        <v>73</v>
      </c>
      <c r="AL393" s="14" t="s">
        <v>27</v>
      </c>
      <c r="AM393" s="14" t="s">
        <v>60</v>
      </c>
      <c r="AN393" s="155" t="s">
        <v>141</v>
      </c>
    </row>
    <row r="394" spans="1:54" s="14" customFormat="1" x14ac:dyDescent="0.2">
      <c r="B394" s="154"/>
      <c r="D394" s="148" t="s">
        <v>148</v>
      </c>
      <c r="E394" s="155" t="s">
        <v>1</v>
      </c>
      <c r="F394" s="156" t="s">
        <v>794</v>
      </c>
      <c r="H394" s="157">
        <v>64.239000000000004</v>
      </c>
      <c r="AI394" s="155" t="s">
        <v>148</v>
      </c>
      <c r="AJ394" s="155" t="s">
        <v>73</v>
      </c>
      <c r="AK394" s="14" t="s">
        <v>73</v>
      </c>
      <c r="AL394" s="14" t="s">
        <v>27</v>
      </c>
      <c r="AM394" s="14" t="s">
        <v>60</v>
      </c>
      <c r="AN394" s="155" t="s">
        <v>141</v>
      </c>
    </row>
    <row r="395" spans="1:54" s="14" customFormat="1" x14ac:dyDescent="0.2">
      <c r="B395" s="154"/>
      <c r="D395" s="148" t="s">
        <v>148</v>
      </c>
      <c r="E395" s="155" t="s">
        <v>1</v>
      </c>
      <c r="F395" s="156" t="s">
        <v>795</v>
      </c>
      <c r="H395" s="157">
        <v>20.111000000000001</v>
      </c>
      <c r="AI395" s="155" t="s">
        <v>148</v>
      </c>
      <c r="AJ395" s="155" t="s">
        <v>73</v>
      </c>
      <c r="AK395" s="14" t="s">
        <v>73</v>
      </c>
      <c r="AL395" s="14" t="s">
        <v>27</v>
      </c>
      <c r="AM395" s="14" t="s">
        <v>60</v>
      </c>
      <c r="AN395" s="155" t="s">
        <v>141</v>
      </c>
    </row>
    <row r="396" spans="1:54" s="14" customFormat="1" x14ac:dyDescent="0.2">
      <c r="B396" s="154"/>
      <c r="D396" s="148" t="s">
        <v>148</v>
      </c>
      <c r="E396" s="155" t="s">
        <v>1</v>
      </c>
      <c r="F396" s="156" t="s">
        <v>796</v>
      </c>
      <c r="H396" s="157">
        <v>68.355999999999995</v>
      </c>
      <c r="AI396" s="155" t="s">
        <v>148</v>
      </c>
      <c r="AJ396" s="155" t="s">
        <v>73</v>
      </c>
      <c r="AK396" s="14" t="s">
        <v>73</v>
      </c>
      <c r="AL396" s="14" t="s">
        <v>27</v>
      </c>
      <c r="AM396" s="14" t="s">
        <v>60</v>
      </c>
      <c r="AN396" s="155" t="s">
        <v>141</v>
      </c>
    </row>
    <row r="397" spans="1:54" s="15" customFormat="1" x14ac:dyDescent="0.2">
      <c r="B397" s="161"/>
      <c r="D397" s="148" t="s">
        <v>148</v>
      </c>
      <c r="E397" s="162" t="s">
        <v>1</v>
      </c>
      <c r="F397" s="163" t="s">
        <v>158</v>
      </c>
      <c r="H397" s="164">
        <v>5089.3130000000001</v>
      </c>
      <c r="AI397" s="162" t="s">
        <v>148</v>
      </c>
      <c r="AJ397" s="162" t="s">
        <v>73</v>
      </c>
      <c r="AK397" s="15" t="s">
        <v>146</v>
      </c>
      <c r="AL397" s="15" t="s">
        <v>27</v>
      </c>
      <c r="AM397" s="15" t="s">
        <v>67</v>
      </c>
      <c r="AN397" s="162" t="s">
        <v>141</v>
      </c>
    </row>
    <row r="398" spans="1:54" s="2" customFormat="1" ht="21.75" customHeight="1" x14ac:dyDescent="0.2">
      <c r="A398" s="31"/>
      <c r="B398" s="133"/>
      <c r="C398" s="134" t="s">
        <v>461</v>
      </c>
      <c r="D398" s="134" t="s">
        <v>143</v>
      </c>
      <c r="E398" s="135" t="s">
        <v>797</v>
      </c>
      <c r="F398" s="136" t="s">
        <v>798</v>
      </c>
      <c r="G398" s="137" t="s">
        <v>145</v>
      </c>
      <c r="H398" s="138">
        <v>2060.7040000000002</v>
      </c>
      <c r="I398" s="139"/>
      <c r="J398" s="139"/>
      <c r="K398" s="140"/>
      <c r="L398" s="31"/>
      <c r="M398" s="31"/>
      <c r="N398" s="31"/>
      <c r="O398" s="31"/>
      <c r="P398" s="31"/>
      <c r="Q398" s="31"/>
      <c r="R398" s="31"/>
      <c r="S398" s="31"/>
      <c r="T398" s="31"/>
      <c r="AG398" s="145" t="s">
        <v>332</v>
      </c>
      <c r="AI398" s="145" t="s">
        <v>143</v>
      </c>
      <c r="AJ398" s="145" t="s">
        <v>73</v>
      </c>
      <c r="AN398" s="18" t="s">
        <v>141</v>
      </c>
      <c r="AT398" s="146" t="e">
        <f>IF(#REF!="základná",J398,0)</f>
        <v>#REF!</v>
      </c>
      <c r="AU398" s="146" t="e">
        <f>IF(#REF!="znížená",J398,0)</f>
        <v>#REF!</v>
      </c>
      <c r="AV398" s="146" t="e">
        <f>IF(#REF!="zákl. prenesená",J398,0)</f>
        <v>#REF!</v>
      </c>
      <c r="AW398" s="146" t="e">
        <f>IF(#REF!="zníž. prenesená",J398,0)</f>
        <v>#REF!</v>
      </c>
      <c r="AX398" s="146" t="e">
        <f>IF(#REF!="nulová",J398,0)</f>
        <v>#REF!</v>
      </c>
      <c r="AY398" s="18" t="s">
        <v>73</v>
      </c>
      <c r="AZ398" s="146">
        <f>ROUND(I398*H398,2)</f>
        <v>0</v>
      </c>
      <c r="BA398" s="18" t="s">
        <v>332</v>
      </c>
      <c r="BB398" s="145" t="s">
        <v>799</v>
      </c>
    </row>
    <row r="399" spans="1:54" s="13" customFormat="1" x14ac:dyDescent="0.2">
      <c r="B399" s="147"/>
      <c r="D399" s="148" t="s">
        <v>148</v>
      </c>
      <c r="E399" s="149" t="s">
        <v>1</v>
      </c>
      <c r="F399" s="150" t="s">
        <v>800</v>
      </c>
      <c r="H399" s="149" t="s">
        <v>1</v>
      </c>
      <c r="AI399" s="149" t="s">
        <v>148</v>
      </c>
      <c r="AJ399" s="149" t="s">
        <v>73</v>
      </c>
      <c r="AK399" s="13" t="s">
        <v>67</v>
      </c>
      <c r="AL399" s="13" t="s">
        <v>27</v>
      </c>
      <c r="AM399" s="13" t="s">
        <v>60</v>
      </c>
      <c r="AN399" s="149" t="s">
        <v>141</v>
      </c>
    </row>
    <row r="400" spans="1:54" s="13" customFormat="1" x14ac:dyDescent="0.2">
      <c r="B400" s="147"/>
      <c r="D400" s="148" t="s">
        <v>148</v>
      </c>
      <c r="E400" s="149" t="s">
        <v>1</v>
      </c>
      <c r="F400" s="150" t="s">
        <v>612</v>
      </c>
      <c r="H400" s="149" t="s">
        <v>1</v>
      </c>
      <c r="AI400" s="149" t="s">
        <v>148</v>
      </c>
      <c r="AJ400" s="149" t="s">
        <v>73</v>
      </c>
      <c r="AK400" s="13" t="s">
        <v>67</v>
      </c>
      <c r="AL400" s="13" t="s">
        <v>27</v>
      </c>
      <c r="AM400" s="13" t="s">
        <v>60</v>
      </c>
      <c r="AN400" s="149" t="s">
        <v>141</v>
      </c>
    </row>
    <row r="401" spans="1:54" s="14" customFormat="1" x14ac:dyDescent="0.2">
      <c r="B401" s="154"/>
      <c r="D401" s="148" t="s">
        <v>148</v>
      </c>
      <c r="E401" s="155" t="s">
        <v>1</v>
      </c>
      <c r="F401" s="156" t="s">
        <v>652</v>
      </c>
      <c r="H401" s="157">
        <v>245.76499999999999</v>
      </c>
      <c r="AI401" s="155" t="s">
        <v>148</v>
      </c>
      <c r="AJ401" s="155" t="s">
        <v>73</v>
      </c>
      <c r="AK401" s="14" t="s">
        <v>73</v>
      </c>
      <c r="AL401" s="14" t="s">
        <v>27</v>
      </c>
      <c r="AM401" s="14" t="s">
        <v>60</v>
      </c>
      <c r="AN401" s="155" t="s">
        <v>141</v>
      </c>
    </row>
    <row r="402" spans="1:54" s="13" customFormat="1" x14ac:dyDescent="0.2">
      <c r="B402" s="147"/>
      <c r="D402" s="148" t="s">
        <v>148</v>
      </c>
      <c r="E402" s="149" t="s">
        <v>1</v>
      </c>
      <c r="F402" s="150" t="s">
        <v>614</v>
      </c>
      <c r="H402" s="149" t="s">
        <v>1</v>
      </c>
      <c r="AI402" s="149" t="s">
        <v>148</v>
      </c>
      <c r="AJ402" s="149" t="s">
        <v>73</v>
      </c>
      <c r="AK402" s="13" t="s">
        <v>67</v>
      </c>
      <c r="AL402" s="13" t="s">
        <v>27</v>
      </c>
      <c r="AM402" s="13" t="s">
        <v>60</v>
      </c>
      <c r="AN402" s="149" t="s">
        <v>141</v>
      </c>
    </row>
    <row r="403" spans="1:54" s="14" customFormat="1" x14ac:dyDescent="0.2">
      <c r="B403" s="154"/>
      <c r="D403" s="148" t="s">
        <v>148</v>
      </c>
      <c r="E403" s="155" t="s">
        <v>1</v>
      </c>
      <c r="F403" s="156" t="s">
        <v>654</v>
      </c>
      <c r="H403" s="157">
        <v>86.765000000000001</v>
      </c>
      <c r="AI403" s="155" t="s">
        <v>148</v>
      </c>
      <c r="AJ403" s="155" t="s">
        <v>73</v>
      </c>
      <c r="AK403" s="14" t="s">
        <v>73</v>
      </c>
      <c r="AL403" s="14" t="s">
        <v>27</v>
      </c>
      <c r="AM403" s="14" t="s">
        <v>60</v>
      </c>
      <c r="AN403" s="155" t="s">
        <v>141</v>
      </c>
    </row>
    <row r="404" spans="1:54" s="13" customFormat="1" x14ac:dyDescent="0.2">
      <c r="B404" s="147"/>
      <c r="D404" s="148" t="s">
        <v>148</v>
      </c>
      <c r="E404" s="149" t="s">
        <v>1</v>
      </c>
      <c r="F404" s="150" t="s">
        <v>616</v>
      </c>
      <c r="H404" s="149" t="s">
        <v>1</v>
      </c>
      <c r="AI404" s="149" t="s">
        <v>148</v>
      </c>
      <c r="AJ404" s="149" t="s">
        <v>73</v>
      </c>
      <c r="AK404" s="13" t="s">
        <v>67</v>
      </c>
      <c r="AL404" s="13" t="s">
        <v>27</v>
      </c>
      <c r="AM404" s="13" t="s">
        <v>60</v>
      </c>
      <c r="AN404" s="149" t="s">
        <v>141</v>
      </c>
    </row>
    <row r="405" spans="1:54" s="14" customFormat="1" x14ac:dyDescent="0.2">
      <c r="B405" s="154"/>
      <c r="D405" s="148" t="s">
        <v>148</v>
      </c>
      <c r="E405" s="155" t="s">
        <v>1</v>
      </c>
      <c r="F405" s="156" t="s">
        <v>656</v>
      </c>
      <c r="H405" s="157">
        <v>621.125</v>
      </c>
      <c r="AI405" s="155" t="s">
        <v>148</v>
      </c>
      <c r="AJ405" s="155" t="s">
        <v>73</v>
      </c>
      <c r="AK405" s="14" t="s">
        <v>73</v>
      </c>
      <c r="AL405" s="14" t="s">
        <v>27</v>
      </c>
      <c r="AM405" s="14" t="s">
        <v>60</v>
      </c>
      <c r="AN405" s="155" t="s">
        <v>141</v>
      </c>
    </row>
    <row r="406" spans="1:54" s="13" customFormat="1" x14ac:dyDescent="0.2">
      <c r="B406" s="147"/>
      <c r="D406" s="148" t="s">
        <v>148</v>
      </c>
      <c r="E406" s="149" t="s">
        <v>1</v>
      </c>
      <c r="F406" s="150" t="s">
        <v>618</v>
      </c>
      <c r="H406" s="149" t="s">
        <v>1</v>
      </c>
      <c r="AI406" s="149" t="s">
        <v>148</v>
      </c>
      <c r="AJ406" s="149" t="s">
        <v>73</v>
      </c>
      <c r="AK406" s="13" t="s">
        <v>67</v>
      </c>
      <c r="AL406" s="13" t="s">
        <v>27</v>
      </c>
      <c r="AM406" s="13" t="s">
        <v>60</v>
      </c>
      <c r="AN406" s="149" t="s">
        <v>141</v>
      </c>
    </row>
    <row r="407" spans="1:54" s="14" customFormat="1" x14ac:dyDescent="0.2">
      <c r="B407" s="154"/>
      <c r="D407" s="148" t="s">
        <v>148</v>
      </c>
      <c r="E407" s="155" t="s">
        <v>1</v>
      </c>
      <c r="F407" s="156" t="s">
        <v>659</v>
      </c>
      <c r="H407" s="157">
        <v>147.84</v>
      </c>
      <c r="AI407" s="155" t="s">
        <v>148</v>
      </c>
      <c r="AJ407" s="155" t="s">
        <v>73</v>
      </c>
      <c r="AK407" s="14" t="s">
        <v>73</v>
      </c>
      <c r="AL407" s="14" t="s">
        <v>27</v>
      </c>
      <c r="AM407" s="14" t="s">
        <v>60</v>
      </c>
      <c r="AN407" s="155" t="s">
        <v>141</v>
      </c>
    </row>
    <row r="408" spans="1:54" s="13" customFormat="1" x14ac:dyDescent="0.2">
      <c r="B408" s="147"/>
      <c r="D408" s="148" t="s">
        <v>148</v>
      </c>
      <c r="E408" s="149" t="s">
        <v>1</v>
      </c>
      <c r="F408" s="150" t="s">
        <v>620</v>
      </c>
      <c r="H408" s="149" t="s">
        <v>1</v>
      </c>
      <c r="AI408" s="149" t="s">
        <v>148</v>
      </c>
      <c r="AJ408" s="149" t="s">
        <v>73</v>
      </c>
      <c r="AK408" s="13" t="s">
        <v>67</v>
      </c>
      <c r="AL408" s="13" t="s">
        <v>27</v>
      </c>
      <c r="AM408" s="13" t="s">
        <v>60</v>
      </c>
      <c r="AN408" s="149" t="s">
        <v>141</v>
      </c>
    </row>
    <row r="409" spans="1:54" s="14" customFormat="1" x14ac:dyDescent="0.2">
      <c r="B409" s="154"/>
      <c r="D409" s="148" t="s">
        <v>148</v>
      </c>
      <c r="E409" s="155" t="s">
        <v>1</v>
      </c>
      <c r="F409" s="156" t="s">
        <v>661</v>
      </c>
      <c r="H409" s="157">
        <v>635.85400000000004</v>
      </c>
      <c r="AI409" s="155" t="s">
        <v>148</v>
      </c>
      <c r="AJ409" s="155" t="s">
        <v>73</v>
      </c>
      <c r="AK409" s="14" t="s">
        <v>73</v>
      </c>
      <c r="AL409" s="14" t="s">
        <v>27</v>
      </c>
      <c r="AM409" s="14" t="s">
        <v>60</v>
      </c>
      <c r="AN409" s="155" t="s">
        <v>141</v>
      </c>
    </row>
    <row r="410" spans="1:54" s="13" customFormat="1" x14ac:dyDescent="0.2">
      <c r="B410" s="147"/>
      <c r="D410" s="148" t="s">
        <v>148</v>
      </c>
      <c r="E410" s="149" t="s">
        <v>1</v>
      </c>
      <c r="F410" s="150" t="s">
        <v>622</v>
      </c>
      <c r="H410" s="149" t="s">
        <v>1</v>
      </c>
      <c r="AI410" s="149" t="s">
        <v>148</v>
      </c>
      <c r="AJ410" s="149" t="s">
        <v>73</v>
      </c>
      <c r="AK410" s="13" t="s">
        <v>67</v>
      </c>
      <c r="AL410" s="13" t="s">
        <v>27</v>
      </c>
      <c r="AM410" s="13" t="s">
        <v>60</v>
      </c>
      <c r="AN410" s="149" t="s">
        <v>141</v>
      </c>
    </row>
    <row r="411" spans="1:54" s="14" customFormat="1" x14ac:dyDescent="0.2">
      <c r="B411" s="154"/>
      <c r="D411" s="148" t="s">
        <v>148</v>
      </c>
      <c r="E411" s="155" t="s">
        <v>1</v>
      </c>
      <c r="F411" s="156" t="s">
        <v>664</v>
      </c>
      <c r="H411" s="157">
        <v>295.42500000000001</v>
      </c>
      <c r="AI411" s="155" t="s">
        <v>148</v>
      </c>
      <c r="AJ411" s="155" t="s">
        <v>73</v>
      </c>
      <c r="AK411" s="14" t="s">
        <v>73</v>
      </c>
      <c r="AL411" s="14" t="s">
        <v>27</v>
      </c>
      <c r="AM411" s="14" t="s">
        <v>60</v>
      </c>
      <c r="AN411" s="155" t="s">
        <v>141</v>
      </c>
    </row>
    <row r="412" spans="1:54" s="14" customFormat="1" x14ac:dyDescent="0.2">
      <c r="B412" s="154"/>
      <c r="D412" s="148" t="s">
        <v>148</v>
      </c>
      <c r="E412" s="155" t="s">
        <v>1</v>
      </c>
      <c r="F412" s="156" t="s">
        <v>665</v>
      </c>
      <c r="H412" s="157">
        <v>27.93</v>
      </c>
      <c r="AI412" s="155" t="s">
        <v>148</v>
      </c>
      <c r="AJ412" s="155" t="s">
        <v>73</v>
      </c>
      <c r="AK412" s="14" t="s">
        <v>73</v>
      </c>
      <c r="AL412" s="14" t="s">
        <v>27</v>
      </c>
      <c r="AM412" s="14" t="s">
        <v>60</v>
      </c>
      <c r="AN412" s="155" t="s">
        <v>141</v>
      </c>
    </row>
    <row r="413" spans="1:54" s="15" customFormat="1" x14ac:dyDescent="0.2">
      <c r="B413" s="161"/>
      <c r="D413" s="148" t="s">
        <v>148</v>
      </c>
      <c r="E413" s="162" t="s">
        <v>1</v>
      </c>
      <c r="F413" s="163" t="s">
        <v>158</v>
      </c>
      <c r="H413" s="164">
        <v>2060.7040000000002</v>
      </c>
      <c r="AI413" s="162" t="s">
        <v>148</v>
      </c>
      <c r="AJ413" s="162" t="s">
        <v>73</v>
      </c>
      <c r="AK413" s="15" t="s">
        <v>146</v>
      </c>
      <c r="AL413" s="15" t="s">
        <v>27</v>
      </c>
      <c r="AM413" s="15" t="s">
        <v>67</v>
      </c>
      <c r="AN413" s="162" t="s">
        <v>141</v>
      </c>
    </row>
    <row r="414" spans="1:54" s="2" customFormat="1" ht="21.75" customHeight="1" x14ac:dyDescent="0.2">
      <c r="A414" s="31"/>
      <c r="B414" s="133"/>
      <c r="C414" s="134" t="s">
        <v>476</v>
      </c>
      <c r="D414" s="134" t="s">
        <v>143</v>
      </c>
      <c r="E414" s="135" t="s">
        <v>801</v>
      </c>
      <c r="F414" s="192" t="s">
        <v>802</v>
      </c>
      <c r="G414" s="193" t="s">
        <v>543</v>
      </c>
      <c r="H414" s="194"/>
      <c r="I414" s="195"/>
      <c r="J414" s="195"/>
      <c r="K414" s="140"/>
      <c r="L414" s="31"/>
      <c r="M414" s="31"/>
      <c r="N414" s="31"/>
      <c r="O414" s="31"/>
      <c r="P414" s="31"/>
      <c r="Q414" s="31"/>
      <c r="R414" s="31"/>
      <c r="S414" s="31"/>
      <c r="T414" s="31"/>
      <c r="AG414" s="145" t="s">
        <v>332</v>
      </c>
      <c r="AI414" s="145" t="s">
        <v>143</v>
      </c>
      <c r="AJ414" s="145" t="s">
        <v>73</v>
      </c>
      <c r="AN414" s="18" t="s">
        <v>141</v>
      </c>
      <c r="AT414" s="146" t="e">
        <f>IF(#REF!="základná",J414,0)</f>
        <v>#REF!</v>
      </c>
      <c r="AU414" s="146" t="e">
        <f>IF(#REF!="znížená",J414,0)</f>
        <v>#REF!</v>
      </c>
      <c r="AV414" s="146" t="e">
        <f>IF(#REF!="zákl. prenesená",J414,0)</f>
        <v>#REF!</v>
      </c>
      <c r="AW414" s="146" t="e">
        <f>IF(#REF!="zníž. prenesená",J414,0)</f>
        <v>#REF!</v>
      </c>
      <c r="AX414" s="146" t="e">
        <f>IF(#REF!="nulová",J414,0)</f>
        <v>#REF!</v>
      </c>
      <c r="AY414" s="18" t="s">
        <v>73</v>
      </c>
      <c r="AZ414" s="146">
        <f>ROUND(I414*H414,2)</f>
        <v>0</v>
      </c>
      <c r="BA414" s="18" t="s">
        <v>332</v>
      </c>
      <c r="BB414" s="145" t="s">
        <v>803</v>
      </c>
    </row>
    <row r="415" spans="1:54" s="12" customFormat="1" ht="22.9" customHeight="1" x14ac:dyDescent="0.2">
      <c r="B415" s="121"/>
      <c r="D415" s="122" t="s">
        <v>59</v>
      </c>
      <c r="E415" s="131" t="s">
        <v>516</v>
      </c>
      <c r="F415" s="131" t="s">
        <v>517</v>
      </c>
      <c r="J415" s="132"/>
      <c r="AG415" s="122" t="s">
        <v>73</v>
      </c>
      <c r="AI415" s="129" t="s">
        <v>59</v>
      </c>
      <c r="AJ415" s="129" t="s">
        <v>67</v>
      </c>
      <c r="AN415" s="122" t="s">
        <v>141</v>
      </c>
      <c r="AZ415" s="130">
        <f>SUM(AZ416:AZ569)</f>
        <v>0</v>
      </c>
    </row>
    <row r="416" spans="1:54" s="2" customFormat="1" ht="21.75" customHeight="1" x14ac:dyDescent="0.2">
      <c r="A416" s="31"/>
      <c r="B416" s="133"/>
      <c r="C416" s="134" t="s">
        <v>481</v>
      </c>
      <c r="D416" s="134" t="s">
        <v>143</v>
      </c>
      <c r="E416" s="135" t="s">
        <v>804</v>
      </c>
      <c r="F416" s="136" t="s">
        <v>805</v>
      </c>
      <c r="G416" s="137" t="s">
        <v>145</v>
      </c>
      <c r="H416" s="138">
        <v>1928.2070000000001</v>
      </c>
      <c r="I416" s="139"/>
      <c r="J416" s="139"/>
      <c r="K416" s="140"/>
      <c r="L416" s="31"/>
      <c r="M416" s="31"/>
      <c r="N416" s="31"/>
      <c r="O416" s="31"/>
      <c r="P416" s="31"/>
      <c r="Q416" s="31"/>
      <c r="R416" s="31"/>
      <c r="S416" s="31"/>
      <c r="T416" s="31"/>
      <c r="AG416" s="145" t="s">
        <v>332</v>
      </c>
      <c r="AI416" s="145" t="s">
        <v>143</v>
      </c>
      <c r="AJ416" s="145" t="s">
        <v>73</v>
      </c>
      <c r="AN416" s="18" t="s">
        <v>141</v>
      </c>
      <c r="AT416" s="146" t="e">
        <f>IF(#REF!="základná",J416,0)</f>
        <v>#REF!</v>
      </c>
      <c r="AU416" s="146" t="e">
        <f>IF(#REF!="znížená",J416,0)</f>
        <v>#REF!</v>
      </c>
      <c r="AV416" s="146" t="e">
        <f>IF(#REF!="zákl. prenesená",J416,0)</f>
        <v>#REF!</v>
      </c>
      <c r="AW416" s="146" t="e">
        <f>IF(#REF!="zníž. prenesená",J416,0)</f>
        <v>#REF!</v>
      </c>
      <c r="AX416" s="146" t="e">
        <f>IF(#REF!="nulová",J416,0)</f>
        <v>#REF!</v>
      </c>
      <c r="AY416" s="18" t="s">
        <v>73</v>
      </c>
      <c r="AZ416" s="146">
        <f>ROUND(I416*H416,2)</f>
        <v>0</v>
      </c>
      <c r="BA416" s="18" t="s">
        <v>332</v>
      </c>
      <c r="BB416" s="145" t="s">
        <v>806</v>
      </c>
    </row>
    <row r="417" spans="1:54" s="13" customFormat="1" x14ac:dyDescent="0.2">
      <c r="B417" s="147"/>
      <c r="D417" s="148" t="s">
        <v>148</v>
      </c>
      <c r="E417" s="149" t="s">
        <v>1</v>
      </c>
      <c r="F417" s="150" t="s">
        <v>807</v>
      </c>
      <c r="H417" s="149" t="s">
        <v>1</v>
      </c>
      <c r="AI417" s="149" t="s">
        <v>148</v>
      </c>
      <c r="AJ417" s="149" t="s">
        <v>73</v>
      </c>
      <c r="AK417" s="13" t="s">
        <v>67</v>
      </c>
      <c r="AL417" s="13" t="s">
        <v>27</v>
      </c>
      <c r="AM417" s="13" t="s">
        <v>60</v>
      </c>
      <c r="AN417" s="149" t="s">
        <v>141</v>
      </c>
    </row>
    <row r="418" spans="1:54" s="13" customFormat="1" x14ac:dyDescent="0.2">
      <c r="B418" s="147"/>
      <c r="D418" s="148" t="s">
        <v>148</v>
      </c>
      <c r="E418" s="149" t="s">
        <v>1</v>
      </c>
      <c r="F418" s="150" t="s">
        <v>612</v>
      </c>
      <c r="H418" s="149" t="s">
        <v>1</v>
      </c>
      <c r="AI418" s="149" t="s">
        <v>148</v>
      </c>
      <c r="AJ418" s="149" t="s">
        <v>73</v>
      </c>
      <c r="AK418" s="13" t="s">
        <v>67</v>
      </c>
      <c r="AL418" s="13" t="s">
        <v>27</v>
      </c>
      <c r="AM418" s="13" t="s">
        <v>60</v>
      </c>
      <c r="AN418" s="149" t="s">
        <v>141</v>
      </c>
    </row>
    <row r="419" spans="1:54" s="14" customFormat="1" x14ac:dyDescent="0.2">
      <c r="B419" s="154"/>
      <c r="D419" s="148" t="s">
        <v>148</v>
      </c>
      <c r="E419" s="155" t="s">
        <v>1</v>
      </c>
      <c r="F419" s="156" t="s">
        <v>808</v>
      </c>
      <c r="H419" s="157">
        <v>224.13</v>
      </c>
      <c r="AI419" s="155" t="s">
        <v>148</v>
      </c>
      <c r="AJ419" s="155" t="s">
        <v>73</v>
      </c>
      <c r="AK419" s="14" t="s">
        <v>73</v>
      </c>
      <c r="AL419" s="14" t="s">
        <v>27</v>
      </c>
      <c r="AM419" s="14" t="s">
        <v>60</v>
      </c>
      <c r="AN419" s="155" t="s">
        <v>141</v>
      </c>
    </row>
    <row r="420" spans="1:54" s="13" customFormat="1" x14ac:dyDescent="0.2">
      <c r="B420" s="147"/>
      <c r="D420" s="148" t="s">
        <v>148</v>
      </c>
      <c r="E420" s="149" t="s">
        <v>1</v>
      </c>
      <c r="F420" s="150" t="s">
        <v>614</v>
      </c>
      <c r="H420" s="149" t="s">
        <v>1</v>
      </c>
      <c r="AI420" s="149" t="s">
        <v>148</v>
      </c>
      <c r="AJ420" s="149" t="s">
        <v>73</v>
      </c>
      <c r="AK420" s="13" t="s">
        <v>67</v>
      </c>
      <c r="AL420" s="13" t="s">
        <v>27</v>
      </c>
      <c r="AM420" s="13" t="s">
        <v>60</v>
      </c>
      <c r="AN420" s="149" t="s">
        <v>141</v>
      </c>
    </row>
    <row r="421" spans="1:54" s="14" customFormat="1" x14ac:dyDescent="0.2">
      <c r="B421" s="154"/>
      <c r="D421" s="148" t="s">
        <v>148</v>
      </c>
      <c r="E421" s="155" t="s">
        <v>1</v>
      </c>
      <c r="F421" s="156" t="s">
        <v>809</v>
      </c>
      <c r="H421" s="157">
        <v>76.48</v>
      </c>
      <c r="AI421" s="155" t="s">
        <v>148</v>
      </c>
      <c r="AJ421" s="155" t="s">
        <v>73</v>
      </c>
      <c r="AK421" s="14" t="s">
        <v>73</v>
      </c>
      <c r="AL421" s="14" t="s">
        <v>27</v>
      </c>
      <c r="AM421" s="14" t="s">
        <v>60</v>
      </c>
      <c r="AN421" s="155" t="s">
        <v>141</v>
      </c>
    </row>
    <row r="422" spans="1:54" s="13" customFormat="1" x14ac:dyDescent="0.2">
      <c r="B422" s="147"/>
      <c r="D422" s="148" t="s">
        <v>148</v>
      </c>
      <c r="E422" s="149" t="s">
        <v>1</v>
      </c>
      <c r="F422" s="150" t="s">
        <v>616</v>
      </c>
      <c r="H422" s="149" t="s">
        <v>1</v>
      </c>
      <c r="AI422" s="149" t="s">
        <v>148</v>
      </c>
      <c r="AJ422" s="149" t="s">
        <v>73</v>
      </c>
      <c r="AK422" s="13" t="s">
        <v>67</v>
      </c>
      <c r="AL422" s="13" t="s">
        <v>27</v>
      </c>
      <c r="AM422" s="13" t="s">
        <v>60</v>
      </c>
      <c r="AN422" s="149" t="s">
        <v>141</v>
      </c>
    </row>
    <row r="423" spans="1:54" s="14" customFormat="1" x14ac:dyDescent="0.2">
      <c r="B423" s="154"/>
      <c r="D423" s="148" t="s">
        <v>148</v>
      </c>
      <c r="E423" s="155" t="s">
        <v>1</v>
      </c>
      <c r="F423" s="156" t="s">
        <v>810</v>
      </c>
      <c r="H423" s="157">
        <v>590.428</v>
      </c>
      <c r="AI423" s="155" t="s">
        <v>148</v>
      </c>
      <c r="AJ423" s="155" t="s">
        <v>73</v>
      </c>
      <c r="AK423" s="14" t="s">
        <v>73</v>
      </c>
      <c r="AL423" s="14" t="s">
        <v>27</v>
      </c>
      <c r="AM423" s="14" t="s">
        <v>60</v>
      </c>
      <c r="AN423" s="155" t="s">
        <v>141</v>
      </c>
    </row>
    <row r="424" spans="1:54" s="13" customFormat="1" x14ac:dyDescent="0.2">
      <c r="B424" s="147"/>
      <c r="D424" s="148" t="s">
        <v>148</v>
      </c>
      <c r="E424" s="149" t="s">
        <v>1</v>
      </c>
      <c r="F424" s="150" t="s">
        <v>618</v>
      </c>
      <c r="H424" s="149" t="s">
        <v>1</v>
      </c>
      <c r="AI424" s="149" t="s">
        <v>148</v>
      </c>
      <c r="AJ424" s="149" t="s">
        <v>73</v>
      </c>
      <c r="AK424" s="13" t="s">
        <v>67</v>
      </c>
      <c r="AL424" s="13" t="s">
        <v>27</v>
      </c>
      <c r="AM424" s="13" t="s">
        <v>60</v>
      </c>
      <c r="AN424" s="149" t="s">
        <v>141</v>
      </c>
    </row>
    <row r="425" spans="1:54" s="14" customFormat="1" x14ac:dyDescent="0.2">
      <c r="B425" s="154"/>
      <c r="D425" s="148" t="s">
        <v>148</v>
      </c>
      <c r="E425" s="155" t="s">
        <v>1</v>
      </c>
      <c r="F425" s="156" t="s">
        <v>811</v>
      </c>
      <c r="H425" s="157">
        <v>130.25800000000001</v>
      </c>
      <c r="AI425" s="155" t="s">
        <v>148</v>
      </c>
      <c r="AJ425" s="155" t="s">
        <v>73</v>
      </c>
      <c r="AK425" s="14" t="s">
        <v>73</v>
      </c>
      <c r="AL425" s="14" t="s">
        <v>27</v>
      </c>
      <c r="AM425" s="14" t="s">
        <v>60</v>
      </c>
      <c r="AN425" s="155" t="s">
        <v>141</v>
      </c>
    </row>
    <row r="426" spans="1:54" s="13" customFormat="1" x14ac:dyDescent="0.2">
      <c r="B426" s="147"/>
      <c r="D426" s="148" t="s">
        <v>148</v>
      </c>
      <c r="E426" s="149" t="s">
        <v>1</v>
      </c>
      <c r="F426" s="150" t="s">
        <v>620</v>
      </c>
      <c r="H426" s="149" t="s">
        <v>1</v>
      </c>
      <c r="AI426" s="149" t="s">
        <v>148</v>
      </c>
      <c r="AJ426" s="149" t="s">
        <v>73</v>
      </c>
      <c r="AK426" s="13" t="s">
        <v>67</v>
      </c>
      <c r="AL426" s="13" t="s">
        <v>27</v>
      </c>
      <c r="AM426" s="13" t="s">
        <v>60</v>
      </c>
      <c r="AN426" s="149" t="s">
        <v>141</v>
      </c>
    </row>
    <row r="427" spans="1:54" s="14" customFormat="1" x14ac:dyDescent="0.2">
      <c r="B427" s="154"/>
      <c r="D427" s="148" t="s">
        <v>148</v>
      </c>
      <c r="E427" s="155" t="s">
        <v>1</v>
      </c>
      <c r="F427" s="156" t="s">
        <v>812</v>
      </c>
      <c r="H427" s="157">
        <v>610.39099999999996</v>
      </c>
      <c r="AI427" s="155" t="s">
        <v>148</v>
      </c>
      <c r="AJ427" s="155" t="s">
        <v>73</v>
      </c>
      <c r="AK427" s="14" t="s">
        <v>73</v>
      </c>
      <c r="AL427" s="14" t="s">
        <v>27</v>
      </c>
      <c r="AM427" s="14" t="s">
        <v>60</v>
      </c>
      <c r="AN427" s="155" t="s">
        <v>141</v>
      </c>
    </row>
    <row r="428" spans="1:54" s="13" customFormat="1" x14ac:dyDescent="0.2">
      <c r="B428" s="147"/>
      <c r="D428" s="148" t="s">
        <v>148</v>
      </c>
      <c r="E428" s="149" t="s">
        <v>1</v>
      </c>
      <c r="F428" s="150" t="s">
        <v>622</v>
      </c>
      <c r="H428" s="149" t="s">
        <v>1</v>
      </c>
      <c r="AI428" s="149" t="s">
        <v>148</v>
      </c>
      <c r="AJ428" s="149" t="s">
        <v>73</v>
      </c>
      <c r="AK428" s="13" t="s">
        <v>67</v>
      </c>
      <c r="AL428" s="13" t="s">
        <v>27</v>
      </c>
      <c r="AM428" s="13" t="s">
        <v>60</v>
      </c>
      <c r="AN428" s="149" t="s">
        <v>141</v>
      </c>
    </row>
    <row r="429" spans="1:54" s="14" customFormat="1" x14ac:dyDescent="0.2">
      <c r="B429" s="154"/>
      <c r="D429" s="148" t="s">
        <v>148</v>
      </c>
      <c r="E429" s="155" t="s">
        <v>1</v>
      </c>
      <c r="F429" s="156" t="s">
        <v>813</v>
      </c>
      <c r="H429" s="157">
        <v>269.25</v>
      </c>
      <c r="AI429" s="155" t="s">
        <v>148</v>
      </c>
      <c r="AJ429" s="155" t="s">
        <v>73</v>
      </c>
      <c r="AK429" s="14" t="s">
        <v>73</v>
      </c>
      <c r="AL429" s="14" t="s">
        <v>27</v>
      </c>
      <c r="AM429" s="14" t="s">
        <v>60</v>
      </c>
      <c r="AN429" s="155" t="s">
        <v>141</v>
      </c>
    </row>
    <row r="430" spans="1:54" s="14" customFormat="1" x14ac:dyDescent="0.2">
      <c r="B430" s="154"/>
      <c r="D430" s="148" t="s">
        <v>148</v>
      </c>
      <c r="E430" s="155" t="s">
        <v>1</v>
      </c>
      <c r="F430" s="156" t="s">
        <v>814</v>
      </c>
      <c r="H430" s="157">
        <v>27.27</v>
      </c>
      <c r="AI430" s="155" t="s">
        <v>148</v>
      </c>
      <c r="AJ430" s="155" t="s">
        <v>73</v>
      </c>
      <c r="AK430" s="14" t="s">
        <v>73</v>
      </c>
      <c r="AL430" s="14" t="s">
        <v>27</v>
      </c>
      <c r="AM430" s="14" t="s">
        <v>60</v>
      </c>
      <c r="AN430" s="155" t="s">
        <v>141</v>
      </c>
    </row>
    <row r="431" spans="1:54" s="15" customFormat="1" x14ac:dyDescent="0.2">
      <c r="B431" s="161"/>
      <c r="D431" s="148" t="s">
        <v>148</v>
      </c>
      <c r="E431" s="162" t="s">
        <v>1</v>
      </c>
      <c r="F431" s="163" t="s">
        <v>158</v>
      </c>
      <c r="H431" s="164">
        <v>1928.2070000000001</v>
      </c>
      <c r="AI431" s="162" t="s">
        <v>148</v>
      </c>
      <c r="AJ431" s="162" t="s">
        <v>73</v>
      </c>
      <c r="AK431" s="15" t="s">
        <v>146</v>
      </c>
      <c r="AL431" s="15" t="s">
        <v>27</v>
      </c>
      <c r="AM431" s="15" t="s">
        <v>67</v>
      </c>
      <c r="AN431" s="162" t="s">
        <v>141</v>
      </c>
    </row>
    <row r="432" spans="1:54" s="2" customFormat="1" ht="33" customHeight="1" x14ac:dyDescent="0.2">
      <c r="A432" s="31"/>
      <c r="B432" s="133"/>
      <c r="C432" s="168" t="s">
        <v>486</v>
      </c>
      <c r="D432" s="168" t="s">
        <v>159</v>
      </c>
      <c r="E432" s="169" t="s">
        <v>815</v>
      </c>
      <c r="F432" s="170" t="s">
        <v>3391</v>
      </c>
      <c r="G432" s="171" t="s">
        <v>145</v>
      </c>
      <c r="H432" s="172">
        <v>1966.77</v>
      </c>
      <c r="I432" s="173"/>
      <c r="J432" s="173"/>
      <c r="K432" s="174"/>
      <c r="L432" s="31"/>
      <c r="M432" s="31"/>
      <c r="N432" s="31"/>
      <c r="O432" s="31"/>
      <c r="P432" s="31"/>
      <c r="Q432" s="31"/>
      <c r="R432" s="31"/>
      <c r="S432" s="31"/>
      <c r="T432" s="31"/>
      <c r="AG432" s="145" t="s">
        <v>504</v>
      </c>
      <c r="AI432" s="145" t="s">
        <v>159</v>
      </c>
      <c r="AJ432" s="145" t="s">
        <v>73</v>
      </c>
      <c r="AN432" s="18" t="s">
        <v>141</v>
      </c>
      <c r="AT432" s="146" t="e">
        <f>IF(#REF!="základná",J432,0)</f>
        <v>#REF!</v>
      </c>
      <c r="AU432" s="146" t="e">
        <f>IF(#REF!="znížená",J432,0)</f>
        <v>#REF!</v>
      </c>
      <c r="AV432" s="146" t="e">
        <f>IF(#REF!="zákl. prenesená",J432,0)</f>
        <v>#REF!</v>
      </c>
      <c r="AW432" s="146" t="e">
        <f>IF(#REF!="zníž. prenesená",J432,0)</f>
        <v>#REF!</v>
      </c>
      <c r="AX432" s="146" t="e">
        <f>IF(#REF!="nulová",J432,0)</f>
        <v>#REF!</v>
      </c>
      <c r="AY432" s="18" t="s">
        <v>73</v>
      </c>
      <c r="AZ432" s="146">
        <f>ROUND(I432*H432,2)</f>
        <v>0</v>
      </c>
      <c r="BA432" s="18" t="s">
        <v>332</v>
      </c>
      <c r="BB432" s="145" t="s">
        <v>816</v>
      </c>
    </row>
    <row r="433" spans="1:54" s="13" customFormat="1" x14ac:dyDescent="0.2">
      <c r="B433" s="147"/>
      <c r="D433" s="148" t="s">
        <v>148</v>
      </c>
      <c r="E433" s="149" t="s">
        <v>1</v>
      </c>
      <c r="F433" s="150" t="s">
        <v>817</v>
      </c>
      <c r="H433" s="149" t="s">
        <v>1</v>
      </c>
      <c r="AI433" s="149" t="s">
        <v>148</v>
      </c>
      <c r="AJ433" s="149" t="s">
        <v>73</v>
      </c>
      <c r="AK433" s="13" t="s">
        <v>67</v>
      </c>
      <c r="AL433" s="13" t="s">
        <v>27</v>
      </c>
      <c r="AM433" s="13" t="s">
        <v>60</v>
      </c>
      <c r="AN433" s="149" t="s">
        <v>141</v>
      </c>
    </row>
    <row r="434" spans="1:54" s="13" customFormat="1" x14ac:dyDescent="0.2">
      <c r="B434" s="147"/>
      <c r="D434" s="148" t="s">
        <v>148</v>
      </c>
      <c r="E434" s="149" t="s">
        <v>1</v>
      </c>
      <c r="F434" s="150" t="s">
        <v>612</v>
      </c>
      <c r="H434" s="149" t="s">
        <v>1</v>
      </c>
      <c r="AI434" s="149" t="s">
        <v>148</v>
      </c>
      <c r="AJ434" s="149" t="s">
        <v>73</v>
      </c>
      <c r="AK434" s="13" t="s">
        <v>67</v>
      </c>
      <c r="AL434" s="13" t="s">
        <v>27</v>
      </c>
      <c r="AM434" s="13" t="s">
        <v>60</v>
      </c>
      <c r="AN434" s="149" t="s">
        <v>141</v>
      </c>
    </row>
    <row r="435" spans="1:54" s="14" customFormat="1" x14ac:dyDescent="0.2">
      <c r="B435" s="154"/>
      <c r="D435" s="148" t="s">
        <v>148</v>
      </c>
      <c r="E435" s="155" t="s">
        <v>1</v>
      </c>
      <c r="F435" s="156" t="s">
        <v>818</v>
      </c>
      <c r="H435" s="157">
        <v>228.61199999999999</v>
      </c>
      <c r="AI435" s="155" t="s">
        <v>148</v>
      </c>
      <c r="AJ435" s="155" t="s">
        <v>73</v>
      </c>
      <c r="AK435" s="14" t="s">
        <v>73</v>
      </c>
      <c r="AL435" s="14" t="s">
        <v>27</v>
      </c>
      <c r="AM435" s="14" t="s">
        <v>60</v>
      </c>
      <c r="AN435" s="155" t="s">
        <v>141</v>
      </c>
    </row>
    <row r="436" spans="1:54" s="13" customFormat="1" x14ac:dyDescent="0.2">
      <c r="B436" s="147"/>
      <c r="D436" s="148" t="s">
        <v>148</v>
      </c>
      <c r="E436" s="149" t="s">
        <v>1</v>
      </c>
      <c r="F436" s="150" t="s">
        <v>614</v>
      </c>
      <c r="H436" s="149" t="s">
        <v>1</v>
      </c>
      <c r="AI436" s="149" t="s">
        <v>148</v>
      </c>
      <c r="AJ436" s="149" t="s">
        <v>73</v>
      </c>
      <c r="AK436" s="13" t="s">
        <v>67</v>
      </c>
      <c r="AL436" s="13" t="s">
        <v>27</v>
      </c>
      <c r="AM436" s="13" t="s">
        <v>60</v>
      </c>
      <c r="AN436" s="149" t="s">
        <v>141</v>
      </c>
    </row>
    <row r="437" spans="1:54" s="14" customFormat="1" x14ac:dyDescent="0.2">
      <c r="B437" s="154"/>
      <c r="D437" s="148" t="s">
        <v>148</v>
      </c>
      <c r="E437" s="155" t="s">
        <v>1</v>
      </c>
      <c r="F437" s="156" t="s">
        <v>819</v>
      </c>
      <c r="H437" s="157">
        <v>78.010000000000005</v>
      </c>
      <c r="AI437" s="155" t="s">
        <v>148</v>
      </c>
      <c r="AJ437" s="155" t="s">
        <v>73</v>
      </c>
      <c r="AK437" s="14" t="s">
        <v>73</v>
      </c>
      <c r="AL437" s="14" t="s">
        <v>27</v>
      </c>
      <c r="AM437" s="14" t="s">
        <v>60</v>
      </c>
      <c r="AN437" s="155" t="s">
        <v>141</v>
      </c>
    </row>
    <row r="438" spans="1:54" s="13" customFormat="1" x14ac:dyDescent="0.2">
      <c r="B438" s="147"/>
      <c r="D438" s="148" t="s">
        <v>148</v>
      </c>
      <c r="E438" s="149" t="s">
        <v>1</v>
      </c>
      <c r="F438" s="150" t="s">
        <v>616</v>
      </c>
      <c r="H438" s="149" t="s">
        <v>1</v>
      </c>
      <c r="AI438" s="149" t="s">
        <v>148</v>
      </c>
      <c r="AJ438" s="149" t="s">
        <v>73</v>
      </c>
      <c r="AK438" s="13" t="s">
        <v>67</v>
      </c>
      <c r="AL438" s="13" t="s">
        <v>27</v>
      </c>
      <c r="AM438" s="13" t="s">
        <v>60</v>
      </c>
      <c r="AN438" s="149" t="s">
        <v>141</v>
      </c>
    </row>
    <row r="439" spans="1:54" s="14" customFormat="1" x14ac:dyDescent="0.2">
      <c r="B439" s="154"/>
      <c r="D439" s="148" t="s">
        <v>148</v>
      </c>
      <c r="E439" s="155" t="s">
        <v>1</v>
      </c>
      <c r="F439" s="156" t="s">
        <v>820</v>
      </c>
      <c r="H439" s="157">
        <v>602.23599999999999</v>
      </c>
      <c r="AI439" s="155" t="s">
        <v>148</v>
      </c>
      <c r="AJ439" s="155" t="s">
        <v>73</v>
      </c>
      <c r="AK439" s="14" t="s">
        <v>73</v>
      </c>
      <c r="AL439" s="14" t="s">
        <v>27</v>
      </c>
      <c r="AM439" s="14" t="s">
        <v>60</v>
      </c>
      <c r="AN439" s="155" t="s">
        <v>141</v>
      </c>
    </row>
    <row r="440" spans="1:54" s="13" customFormat="1" x14ac:dyDescent="0.2">
      <c r="B440" s="147"/>
      <c r="D440" s="148" t="s">
        <v>148</v>
      </c>
      <c r="E440" s="149" t="s">
        <v>1</v>
      </c>
      <c r="F440" s="150" t="s">
        <v>618</v>
      </c>
      <c r="H440" s="149" t="s">
        <v>1</v>
      </c>
      <c r="AI440" s="149" t="s">
        <v>148</v>
      </c>
      <c r="AJ440" s="149" t="s">
        <v>73</v>
      </c>
      <c r="AK440" s="13" t="s">
        <v>67</v>
      </c>
      <c r="AL440" s="13" t="s">
        <v>27</v>
      </c>
      <c r="AM440" s="13" t="s">
        <v>60</v>
      </c>
      <c r="AN440" s="149" t="s">
        <v>141</v>
      </c>
    </row>
    <row r="441" spans="1:54" s="14" customFormat="1" x14ac:dyDescent="0.2">
      <c r="B441" s="154"/>
      <c r="D441" s="148" t="s">
        <v>148</v>
      </c>
      <c r="E441" s="155" t="s">
        <v>1</v>
      </c>
      <c r="F441" s="156" t="s">
        <v>821</v>
      </c>
      <c r="H441" s="157">
        <v>132.863</v>
      </c>
      <c r="AI441" s="155" t="s">
        <v>148</v>
      </c>
      <c r="AJ441" s="155" t="s">
        <v>73</v>
      </c>
      <c r="AK441" s="14" t="s">
        <v>73</v>
      </c>
      <c r="AL441" s="14" t="s">
        <v>27</v>
      </c>
      <c r="AM441" s="14" t="s">
        <v>60</v>
      </c>
      <c r="AN441" s="155" t="s">
        <v>141</v>
      </c>
    </row>
    <row r="442" spans="1:54" s="13" customFormat="1" x14ac:dyDescent="0.2">
      <c r="B442" s="147"/>
      <c r="D442" s="148" t="s">
        <v>148</v>
      </c>
      <c r="E442" s="149" t="s">
        <v>1</v>
      </c>
      <c r="F442" s="150" t="s">
        <v>620</v>
      </c>
      <c r="H442" s="149" t="s">
        <v>1</v>
      </c>
      <c r="AI442" s="149" t="s">
        <v>148</v>
      </c>
      <c r="AJ442" s="149" t="s">
        <v>73</v>
      </c>
      <c r="AK442" s="13" t="s">
        <v>67</v>
      </c>
      <c r="AL442" s="13" t="s">
        <v>27</v>
      </c>
      <c r="AM442" s="13" t="s">
        <v>60</v>
      </c>
      <c r="AN442" s="149" t="s">
        <v>141</v>
      </c>
    </row>
    <row r="443" spans="1:54" s="14" customFormat="1" x14ac:dyDescent="0.2">
      <c r="B443" s="154"/>
      <c r="D443" s="148" t="s">
        <v>148</v>
      </c>
      <c r="E443" s="155" t="s">
        <v>1</v>
      </c>
      <c r="F443" s="156" t="s">
        <v>822</v>
      </c>
      <c r="H443" s="157">
        <v>622.59900000000005</v>
      </c>
      <c r="AI443" s="155" t="s">
        <v>148</v>
      </c>
      <c r="AJ443" s="155" t="s">
        <v>73</v>
      </c>
      <c r="AK443" s="14" t="s">
        <v>73</v>
      </c>
      <c r="AL443" s="14" t="s">
        <v>27</v>
      </c>
      <c r="AM443" s="14" t="s">
        <v>60</v>
      </c>
      <c r="AN443" s="155" t="s">
        <v>141</v>
      </c>
    </row>
    <row r="444" spans="1:54" s="13" customFormat="1" x14ac:dyDescent="0.2">
      <c r="B444" s="147"/>
      <c r="D444" s="148" t="s">
        <v>148</v>
      </c>
      <c r="E444" s="149" t="s">
        <v>1</v>
      </c>
      <c r="F444" s="150" t="s">
        <v>622</v>
      </c>
      <c r="H444" s="149" t="s">
        <v>1</v>
      </c>
      <c r="AI444" s="149" t="s">
        <v>148</v>
      </c>
      <c r="AJ444" s="149" t="s">
        <v>73</v>
      </c>
      <c r="AK444" s="13" t="s">
        <v>67</v>
      </c>
      <c r="AL444" s="13" t="s">
        <v>27</v>
      </c>
      <c r="AM444" s="13" t="s">
        <v>60</v>
      </c>
      <c r="AN444" s="149" t="s">
        <v>141</v>
      </c>
    </row>
    <row r="445" spans="1:54" s="14" customFormat="1" x14ac:dyDescent="0.2">
      <c r="B445" s="154"/>
      <c r="D445" s="148" t="s">
        <v>148</v>
      </c>
      <c r="E445" s="155" t="s">
        <v>1</v>
      </c>
      <c r="F445" s="156" t="s">
        <v>823</v>
      </c>
      <c r="H445" s="157">
        <v>274.63499999999999</v>
      </c>
      <c r="AI445" s="155" t="s">
        <v>148</v>
      </c>
      <c r="AJ445" s="155" t="s">
        <v>73</v>
      </c>
      <c r="AK445" s="14" t="s">
        <v>73</v>
      </c>
      <c r="AL445" s="14" t="s">
        <v>27</v>
      </c>
      <c r="AM445" s="14" t="s">
        <v>60</v>
      </c>
      <c r="AN445" s="155" t="s">
        <v>141</v>
      </c>
    </row>
    <row r="446" spans="1:54" s="14" customFormat="1" x14ac:dyDescent="0.2">
      <c r="B446" s="154"/>
      <c r="D446" s="148" t="s">
        <v>148</v>
      </c>
      <c r="E446" s="155" t="s">
        <v>1</v>
      </c>
      <c r="F446" s="156" t="s">
        <v>824</v>
      </c>
      <c r="H446" s="157">
        <v>27.815000000000001</v>
      </c>
      <c r="AI446" s="155" t="s">
        <v>148</v>
      </c>
      <c r="AJ446" s="155" t="s">
        <v>73</v>
      </c>
      <c r="AK446" s="14" t="s">
        <v>73</v>
      </c>
      <c r="AL446" s="14" t="s">
        <v>27</v>
      </c>
      <c r="AM446" s="14" t="s">
        <v>60</v>
      </c>
      <c r="AN446" s="155" t="s">
        <v>141</v>
      </c>
    </row>
    <row r="447" spans="1:54" s="15" customFormat="1" x14ac:dyDescent="0.2">
      <c r="B447" s="161"/>
      <c r="D447" s="148" t="s">
        <v>148</v>
      </c>
      <c r="E447" s="162" t="s">
        <v>1</v>
      </c>
      <c r="F447" s="163" t="s">
        <v>158</v>
      </c>
      <c r="H447" s="164">
        <v>1966.7700000000002</v>
      </c>
      <c r="AI447" s="162" t="s">
        <v>148</v>
      </c>
      <c r="AJ447" s="162" t="s">
        <v>73</v>
      </c>
      <c r="AK447" s="15" t="s">
        <v>146</v>
      </c>
      <c r="AL447" s="15" t="s">
        <v>27</v>
      </c>
      <c r="AM447" s="15" t="s">
        <v>67</v>
      </c>
      <c r="AN447" s="162" t="s">
        <v>141</v>
      </c>
    </row>
    <row r="448" spans="1:54" s="2" customFormat="1" ht="21.75" customHeight="1" x14ac:dyDescent="0.2">
      <c r="A448" s="31"/>
      <c r="B448" s="133"/>
      <c r="C448" s="134" t="s">
        <v>491</v>
      </c>
      <c r="D448" s="134" t="s">
        <v>143</v>
      </c>
      <c r="E448" s="135" t="s">
        <v>825</v>
      </c>
      <c r="F448" s="136" t="s">
        <v>826</v>
      </c>
      <c r="G448" s="137" t="s">
        <v>145</v>
      </c>
      <c r="H448" s="138">
        <v>151.863</v>
      </c>
      <c r="I448" s="139"/>
      <c r="J448" s="139"/>
      <c r="K448" s="140"/>
      <c r="L448" s="31"/>
      <c r="M448" s="31"/>
      <c r="N448" s="31"/>
      <c r="O448" s="31"/>
      <c r="P448" s="31"/>
      <c r="Q448" s="31"/>
      <c r="R448" s="31"/>
      <c r="S448" s="31"/>
      <c r="T448" s="31"/>
      <c r="AG448" s="145" t="s">
        <v>332</v>
      </c>
      <c r="AI448" s="145" t="s">
        <v>143</v>
      </c>
      <c r="AJ448" s="145" t="s">
        <v>73</v>
      </c>
      <c r="AN448" s="18" t="s">
        <v>141</v>
      </c>
      <c r="AT448" s="146" t="e">
        <f>IF(#REF!="základná",J448,0)</f>
        <v>#REF!</v>
      </c>
      <c r="AU448" s="146" t="e">
        <f>IF(#REF!="znížená",J448,0)</f>
        <v>#REF!</v>
      </c>
      <c r="AV448" s="146" t="e">
        <f>IF(#REF!="zákl. prenesená",J448,0)</f>
        <v>#REF!</v>
      </c>
      <c r="AW448" s="146" t="e">
        <f>IF(#REF!="zníž. prenesená",J448,0)</f>
        <v>#REF!</v>
      </c>
      <c r="AX448" s="146" t="e">
        <f>IF(#REF!="nulová",J448,0)</f>
        <v>#REF!</v>
      </c>
      <c r="AY448" s="18" t="s">
        <v>73</v>
      </c>
      <c r="AZ448" s="146">
        <f>ROUND(I448*H448,2)</f>
        <v>0</v>
      </c>
      <c r="BA448" s="18" t="s">
        <v>332</v>
      </c>
      <c r="BB448" s="145" t="s">
        <v>827</v>
      </c>
    </row>
    <row r="449" spans="2:40" s="13" customFormat="1" x14ac:dyDescent="0.2">
      <c r="B449" s="147"/>
      <c r="D449" s="148" t="s">
        <v>148</v>
      </c>
      <c r="E449" s="149" t="s">
        <v>1</v>
      </c>
      <c r="F449" s="150" t="s">
        <v>828</v>
      </c>
      <c r="H449" s="149" t="s">
        <v>1</v>
      </c>
      <c r="AI449" s="149" t="s">
        <v>148</v>
      </c>
      <c r="AJ449" s="149" t="s">
        <v>73</v>
      </c>
      <c r="AK449" s="13" t="s">
        <v>67</v>
      </c>
      <c r="AL449" s="13" t="s">
        <v>27</v>
      </c>
      <c r="AM449" s="13" t="s">
        <v>60</v>
      </c>
      <c r="AN449" s="149" t="s">
        <v>141</v>
      </c>
    </row>
    <row r="450" spans="2:40" s="13" customFormat="1" x14ac:dyDescent="0.2">
      <c r="B450" s="147"/>
      <c r="D450" s="148" t="s">
        <v>148</v>
      </c>
      <c r="E450" s="149" t="s">
        <v>1</v>
      </c>
      <c r="F450" s="150" t="s">
        <v>612</v>
      </c>
      <c r="H450" s="149" t="s">
        <v>1</v>
      </c>
      <c r="AI450" s="149" t="s">
        <v>148</v>
      </c>
      <c r="AJ450" s="149" t="s">
        <v>73</v>
      </c>
      <c r="AK450" s="13" t="s">
        <v>67</v>
      </c>
      <c r="AL450" s="13" t="s">
        <v>27</v>
      </c>
      <c r="AM450" s="13" t="s">
        <v>60</v>
      </c>
      <c r="AN450" s="149" t="s">
        <v>141</v>
      </c>
    </row>
    <row r="451" spans="2:40" s="14" customFormat="1" x14ac:dyDescent="0.2">
      <c r="B451" s="154"/>
      <c r="D451" s="148" t="s">
        <v>148</v>
      </c>
      <c r="E451" s="155" t="s">
        <v>1</v>
      </c>
      <c r="F451" s="156" t="s">
        <v>829</v>
      </c>
      <c r="H451" s="157">
        <v>10.65</v>
      </c>
      <c r="AI451" s="155" t="s">
        <v>148</v>
      </c>
      <c r="AJ451" s="155" t="s">
        <v>73</v>
      </c>
      <c r="AK451" s="14" t="s">
        <v>73</v>
      </c>
      <c r="AL451" s="14" t="s">
        <v>27</v>
      </c>
      <c r="AM451" s="14" t="s">
        <v>60</v>
      </c>
      <c r="AN451" s="155" t="s">
        <v>141</v>
      </c>
    </row>
    <row r="452" spans="2:40" s="14" customFormat="1" x14ac:dyDescent="0.2">
      <c r="B452" s="154"/>
      <c r="D452" s="148" t="s">
        <v>148</v>
      </c>
      <c r="E452" s="155" t="s">
        <v>1</v>
      </c>
      <c r="F452" s="156" t="s">
        <v>830</v>
      </c>
      <c r="H452" s="157">
        <v>14.654999999999999</v>
      </c>
      <c r="AI452" s="155" t="s">
        <v>148</v>
      </c>
      <c r="AJ452" s="155" t="s">
        <v>73</v>
      </c>
      <c r="AK452" s="14" t="s">
        <v>73</v>
      </c>
      <c r="AL452" s="14" t="s">
        <v>27</v>
      </c>
      <c r="AM452" s="14" t="s">
        <v>60</v>
      </c>
      <c r="AN452" s="155" t="s">
        <v>141</v>
      </c>
    </row>
    <row r="453" spans="2:40" s="13" customFormat="1" x14ac:dyDescent="0.2">
      <c r="B453" s="147"/>
      <c r="D453" s="148" t="s">
        <v>148</v>
      </c>
      <c r="E453" s="149" t="s">
        <v>1</v>
      </c>
      <c r="F453" s="150" t="s">
        <v>614</v>
      </c>
      <c r="H453" s="149" t="s">
        <v>1</v>
      </c>
      <c r="AI453" s="149" t="s">
        <v>148</v>
      </c>
      <c r="AJ453" s="149" t="s">
        <v>73</v>
      </c>
      <c r="AK453" s="13" t="s">
        <v>67</v>
      </c>
      <c r="AL453" s="13" t="s">
        <v>27</v>
      </c>
      <c r="AM453" s="13" t="s">
        <v>60</v>
      </c>
      <c r="AN453" s="149" t="s">
        <v>141</v>
      </c>
    </row>
    <row r="454" spans="2:40" s="14" customFormat="1" x14ac:dyDescent="0.2">
      <c r="B454" s="154"/>
      <c r="D454" s="148" t="s">
        <v>148</v>
      </c>
      <c r="E454" s="155" t="s">
        <v>1</v>
      </c>
      <c r="F454" s="156" t="s">
        <v>831</v>
      </c>
      <c r="H454" s="157">
        <v>11.01</v>
      </c>
      <c r="AI454" s="155" t="s">
        <v>148</v>
      </c>
      <c r="AJ454" s="155" t="s">
        <v>73</v>
      </c>
      <c r="AK454" s="14" t="s">
        <v>73</v>
      </c>
      <c r="AL454" s="14" t="s">
        <v>27</v>
      </c>
      <c r="AM454" s="14" t="s">
        <v>60</v>
      </c>
      <c r="AN454" s="155" t="s">
        <v>141</v>
      </c>
    </row>
    <row r="455" spans="2:40" s="13" customFormat="1" x14ac:dyDescent="0.2">
      <c r="B455" s="147"/>
      <c r="D455" s="148" t="s">
        <v>148</v>
      </c>
      <c r="E455" s="149" t="s">
        <v>1</v>
      </c>
      <c r="F455" s="150" t="s">
        <v>616</v>
      </c>
      <c r="H455" s="149" t="s">
        <v>1</v>
      </c>
      <c r="AI455" s="149" t="s">
        <v>148</v>
      </c>
      <c r="AJ455" s="149" t="s">
        <v>73</v>
      </c>
      <c r="AK455" s="13" t="s">
        <v>67</v>
      </c>
      <c r="AL455" s="13" t="s">
        <v>27</v>
      </c>
      <c r="AM455" s="13" t="s">
        <v>60</v>
      </c>
      <c r="AN455" s="149" t="s">
        <v>141</v>
      </c>
    </row>
    <row r="456" spans="2:40" s="14" customFormat="1" x14ac:dyDescent="0.2">
      <c r="B456" s="154"/>
      <c r="D456" s="148" t="s">
        <v>148</v>
      </c>
      <c r="E456" s="155" t="s">
        <v>1</v>
      </c>
      <c r="F456" s="156" t="s">
        <v>832</v>
      </c>
      <c r="H456" s="157">
        <v>25.5</v>
      </c>
      <c r="AI456" s="155" t="s">
        <v>148</v>
      </c>
      <c r="AJ456" s="155" t="s">
        <v>73</v>
      </c>
      <c r="AK456" s="14" t="s">
        <v>73</v>
      </c>
      <c r="AL456" s="14" t="s">
        <v>27</v>
      </c>
      <c r="AM456" s="14" t="s">
        <v>60</v>
      </c>
      <c r="AN456" s="155" t="s">
        <v>141</v>
      </c>
    </row>
    <row r="457" spans="2:40" s="14" customFormat="1" x14ac:dyDescent="0.2">
      <c r="B457" s="154"/>
      <c r="D457" s="148" t="s">
        <v>148</v>
      </c>
      <c r="E457" s="155" t="s">
        <v>1</v>
      </c>
      <c r="F457" s="156" t="s">
        <v>833</v>
      </c>
      <c r="H457" s="157">
        <v>9.8699999999999992</v>
      </c>
      <c r="AI457" s="155" t="s">
        <v>148</v>
      </c>
      <c r="AJ457" s="155" t="s">
        <v>73</v>
      </c>
      <c r="AK457" s="14" t="s">
        <v>73</v>
      </c>
      <c r="AL457" s="14" t="s">
        <v>27</v>
      </c>
      <c r="AM457" s="14" t="s">
        <v>60</v>
      </c>
      <c r="AN457" s="155" t="s">
        <v>141</v>
      </c>
    </row>
    <row r="458" spans="2:40" s="13" customFormat="1" x14ac:dyDescent="0.2">
      <c r="B458" s="147"/>
      <c r="D458" s="148" t="s">
        <v>148</v>
      </c>
      <c r="E458" s="149" t="s">
        <v>1</v>
      </c>
      <c r="F458" s="150" t="s">
        <v>618</v>
      </c>
      <c r="H458" s="149" t="s">
        <v>1</v>
      </c>
      <c r="AI458" s="149" t="s">
        <v>148</v>
      </c>
      <c r="AJ458" s="149" t="s">
        <v>73</v>
      </c>
      <c r="AK458" s="13" t="s">
        <v>67</v>
      </c>
      <c r="AL458" s="13" t="s">
        <v>27</v>
      </c>
      <c r="AM458" s="13" t="s">
        <v>60</v>
      </c>
      <c r="AN458" s="149" t="s">
        <v>141</v>
      </c>
    </row>
    <row r="459" spans="2:40" s="14" customFormat="1" x14ac:dyDescent="0.2">
      <c r="B459" s="154"/>
      <c r="D459" s="148" t="s">
        <v>148</v>
      </c>
      <c r="E459" s="155" t="s">
        <v>1</v>
      </c>
      <c r="F459" s="156" t="s">
        <v>834</v>
      </c>
      <c r="H459" s="157">
        <v>16.893000000000001</v>
      </c>
      <c r="AI459" s="155" t="s">
        <v>148</v>
      </c>
      <c r="AJ459" s="155" t="s">
        <v>73</v>
      </c>
      <c r="AK459" s="14" t="s">
        <v>73</v>
      </c>
      <c r="AL459" s="14" t="s">
        <v>27</v>
      </c>
      <c r="AM459" s="14" t="s">
        <v>60</v>
      </c>
      <c r="AN459" s="155" t="s">
        <v>141</v>
      </c>
    </row>
    <row r="460" spans="2:40" s="13" customFormat="1" x14ac:dyDescent="0.2">
      <c r="B460" s="147"/>
      <c r="D460" s="148" t="s">
        <v>148</v>
      </c>
      <c r="E460" s="149" t="s">
        <v>1</v>
      </c>
      <c r="F460" s="150" t="s">
        <v>620</v>
      </c>
      <c r="H460" s="149" t="s">
        <v>1</v>
      </c>
      <c r="AI460" s="149" t="s">
        <v>148</v>
      </c>
      <c r="AJ460" s="149" t="s">
        <v>73</v>
      </c>
      <c r="AK460" s="13" t="s">
        <v>67</v>
      </c>
      <c r="AL460" s="13" t="s">
        <v>27</v>
      </c>
      <c r="AM460" s="13" t="s">
        <v>60</v>
      </c>
      <c r="AN460" s="149" t="s">
        <v>141</v>
      </c>
    </row>
    <row r="461" spans="2:40" s="14" customFormat="1" x14ac:dyDescent="0.2">
      <c r="B461" s="154"/>
      <c r="D461" s="148" t="s">
        <v>148</v>
      </c>
      <c r="E461" s="155" t="s">
        <v>1</v>
      </c>
      <c r="F461" s="156" t="s">
        <v>835</v>
      </c>
      <c r="H461" s="157">
        <v>35.655000000000001</v>
      </c>
      <c r="AI461" s="155" t="s">
        <v>148</v>
      </c>
      <c r="AJ461" s="155" t="s">
        <v>73</v>
      </c>
      <c r="AK461" s="14" t="s">
        <v>73</v>
      </c>
      <c r="AL461" s="14" t="s">
        <v>27</v>
      </c>
      <c r="AM461" s="14" t="s">
        <v>60</v>
      </c>
      <c r="AN461" s="155" t="s">
        <v>141</v>
      </c>
    </row>
    <row r="462" spans="2:40" s="13" customFormat="1" x14ac:dyDescent="0.2">
      <c r="B462" s="147"/>
      <c r="D462" s="148" t="s">
        <v>148</v>
      </c>
      <c r="E462" s="149" t="s">
        <v>1</v>
      </c>
      <c r="F462" s="150" t="s">
        <v>622</v>
      </c>
      <c r="H462" s="149" t="s">
        <v>1</v>
      </c>
      <c r="AI462" s="149" t="s">
        <v>148</v>
      </c>
      <c r="AJ462" s="149" t="s">
        <v>73</v>
      </c>
      <c r="AK462" s="13" t="s">
        <v>67</v>
      </c>
      <c r="AL462" s="13" t="s">
        <v>27</v>
      </c>
      <c r="AM462" s="13" t="s">
        <v>60</v>
      </c>
      <c r="AN462" s="149" t="s">
        <v>141</v>
      </c>
    </row>
    <row r="463" spans="2:40" s="14" customFormat="1" x14ac:dyDescent="0.2">
      <c r="B463" s="154"/>
      <c r="D463" s="148" t="s">
        <v>148</v>
      </c>
      <c r="E463" s="155" t="s">
        <v>1</v>
      </c>
      <c r="F463" s="156" t="s">
        <v>836</v>
      </c>
      <c r="H463" s="157">
        <v>21.45</v>
      </c>
      <c r="AI463" s="155" t="s">
        <v>148</v>
      </c>
      <c r="AJ463" s="155" t="s">
        <v>73</v>
      </c>
      <c r="AK463" s="14" t="s">
        <v>73</v>
      </c>
      <c r="AL463" s="14" t="s">
        <v>27</v>
      </c>
      <c r="AM463" s="14" t="s">
        <v>60</v>
      </c>
      <c r="AN463" s="155" t="s">
        <v>141</v>
      </c>
    </row>
    <row r="464" spans="2:40" s="14" customFormat="1" x14ac:dyDescent="0.2">
      <c r="B464" s="154"/>
      <c r="D464" s="148" t="s">
        <v>148</v>
      </c>
      <c r="E464" s="155" t="s">
        <v>1</v>
      </c>
      <c r="F464" s="156" t="s">
        <v>837</v>
      </c>
      <c r="H464" s="157">
        <v>6.18</v>
      </c>
      <c r="AI464" s="155" t="s">
        <v>148</v>
      </c>
      <c r="AJ464" s="155" t="s">
        <v>73</v>
      </c>
      <c r="AK464" s="14" t="s">
        <v>73</v>
      </c>
      <c r="AL464" s="14" t="s">
        <v>27</v>
      </c>
      <c r="AM464" s="14" t="s">
        <v>60</v>
      </c>
      <c r="AN464" s="155" t="s">
        <v>141</v>
      </c>
    </row>
    <row r="465" spans="1:54" s="15" customFormat="1" x14ac:dyDescent="0.2">
      <c r="B465" s="161"/>
      <c r="D465" s="148" t="s">
        <v>148</v>
      </c>
      <c r="E465" s="162" t="s">
        <v>1</v>
      </c>
      <c r="F465" s="163" t="s">
        <v>158</v>
      </c>
      <c r="H465" s="164">
        <v>151.863</v>
      </c>
      <c r="AI465" s="162" t="s">
        <v>148</v>
      </c>
      <c r="AJ465" s="162" t="s">
        <v>73</v>
      </c>
      <c r="AK465" s="15" t="s">
        <v>146</v>
      </c>
      <c r="AL465" s="15" t="s">
        <v>27</v>
      </c>
      <c r="AM465" s="15" t="s">
        <v>67</v>
      </c>
      <c r="AN465" s="162" t="s">
        <v>141</v>
      </c>
    </row>
    <row r="466" spans="1:54" s="2" customFormat="1" ht="33" customHeight="1" x14ac:dyDescent="0.2">
      <c r="A466" s="31"/>
      <c r="B466" s="133"/>
      <c r="C466" s="168" t="s">
        <v>495</v>
      </c>
      <c r="D466" s="168" t="s">
        <v>159</v>
      </c>
      <c r="E466" s="169" t="s">
        <v>838</v>
      </c>
      <c r="F466" s="170" t="s">
        <v>3392</v>
      </c>
      <c r="G466" s="171" t="s">
        <v>145</v>
      </c>
      <c r="H466" s="172">
        <v>154.9</v>
      </c>
      <c r="I466" s="173"/>
      <c r="J466" s="173"/>
      <c r="K466" s="174"/>
      <c r="L466" s="31"/>
      <c r="M466" s="31"/>
      <c r="N466" s="31"/>
      <c r="O466" s="31"/>
      <c r="P466" s="31"/>
      <c r="Q466" s="31"/>
      <c r="R466" s="31"/>
      <c r="S466" s="31"/>
      <c r="T466" s="31"/>
      <c r="AG466" s="145" t="s">
        <v>504</v>
      </c>
      <c r="AI466" s="145" t="s">
        <v>159</v>
      </c>
      <c r="AJ466" s="145" t="s">
        <v>73</v>
      </c>
      <c r="AN466" s="18" t="s">
        <v>141</v>
      </c>
      <c r="AT466" s="146" t="e">
        <f>IF(#REF!="základná",J466,0)</f>
        <v>#REF!</v>
      </c>
      <c r="AU466" s="146" t="e">
        <f>IF(#REF!="znížená",J466,0)</f>
        <v>#REF!</v>
      </c>
      <c r="AV466" s="146" t="e">
        <f>IF(#REF!="zákl. prenesená",J466,0)</f>
        <v>#REF!</v>
      </c>
      <c r="AW466" s="146" t="e">
        <f>IF(#REF!="zníž. prenesená",J466,0)</f>
        <v>#REF!</v>
      </c>
      <c r="AX466" s="146" t="e">
        <f>IF(#REF!="nulová",J466,0)</f>
        <v>#REF!</v>
      </c>
      <c r="AY466" s="18" t="s">
        <v>73</v>
      </c>
      <c r="AZ466" s="146">
        <f>ROUND(I466*H466,2)</f>
        <v>0</v>
      </c>
      <c r="BA466" s="18" t="s">
        <v>332</v>
      </c>
      <c r="BB466" s="145" t="s">
        <v>839</v>
      </c>
    </row>
    <row r="467" spans="1:54" s="13" customFormat="1" x14ac:dyDescent="0.2">
      <c r="B467" s="147"/>
      <c r="D467" s="148" t="s">
        <v>148</v>
      </c>
      <c r="E467" s="149" t="s">
        <v>1</v>
      </c>
      <c r="F467" s="150" t="s">
        <v>840</v>
      </c>
      <c r="H467" s="149" t="s">
        <v>1</v>
      </c>
      <c r="AI467" s="149" t="s">
        <v>148</v>
      </c>
      <c r="AJ467" s="149" t="s">
        <v>73</v>
      </c>
      <c r="AK467" s="13" t="s">
        <v>67</v>
      </c>
      <c r="AL467" s="13" t="s">
        <v>27</v>
      </c>
      <c r="AM467" s="13" t="s">
        <v>60</v>
      </c>
      <c r="AN467" s="149" t="s">
        <v>141</v>
      </c>
    </row>
    <row r="468" spans="1:54" s="13" customFormat="1" x14ac:dyDescent="0.2">
      <c r="B468" s="147"/>
      <c r="D468" s="148" t="s">
        <v>148</v>
      </c>
      <c r="E468" s="149" t="s">
        <v>1</v>
      </c>
      <c r="F468" s="150" t="s">
        <v>612</v>
      </c>
      <c r="H468" s="149" t="s">
        <v>1</v>
      </c>
      <c r="AI468" s="149" t="s">
        <v>148</v>
      </c>
      <c r="AJ468" s="149" t="s">
        <v>73</v>
      </c>
      <c r="AK468" s="13" t="s">
        <v>67</v>
      </c>
      <c r="AL468" s="13" t="s">
        <v>27</v>
      </c>
      <c r="AM468" s="13" t="s">
        <v>60</v>
      </c>
      <c r="AN468" s="149" t="s">
        <v>141</v>
      </c>
    </row>
    <row r="469" spans="1:54" s="14" customFormat="1" x14ac:dyDescent="0.2">
      <c r="B469" s="154"/>
      <c r="D469" s="148" t="s">
        <v>148</v>
      </c>
      <c r="E469" s="155" t="s">
        <v>1</v>
      </c>
      <c r="F469" s="156" t="s">
        <v>829</v>
      </c>
      <c r="H469" s="157">
        <v>10.65</v>
      </c>
      <c r="AI469" s="155" t="s">
        <v>148</v>
      </c>
      <c r="AJ469" s="155" t="s">
        <v>73</v>
      </c>
      <c r="AK469" s="14" t="s">
        <v>73</v>
      </c>
      <c r="AL469" s="14" t="s">
        <v>27</v>
      </c>
      <c r="AM469" s="14" t="s">
        <v>60</v>
      </c>
      <c r="AN469" s="155" t="s">
        <v>141</v>
      </c>
    </row>
    <row r="470" spans="1:54" s="14" customFormat="1" x14ac:dyDescent="0.2">
      <c r="B470" s="154"/>
      <c r="D470" s="148" t="s">
        <v>148</v>
      </c>
      <c r="E470" s="155" t="s">
        <v>1</v>
      </c>
      <c r="F470" s="156" t="s">
        <v>830</v>
      </c>
      <c r="H470" s="157">
        <v>14.654999999999999</v>
      </c>
      <c r="AI470" s="155" t="s">
        <v>148</v>
      </c>
      <c r="AJ470" s="155" t="s">
        <v>73</v>
      </c>
      <c r="AK470" s="14" t="s">
        <v>73</v>
      </c>
      <c r="AL470" s="14" t="s">
        <v>27</v>
      </c>
      <c r="AM470" s="14" t="s">
        <v>60</v>
      </c>
      <c r="AN470" s="155" t="s">
        <v>141</v>
      </c>
    </row>
    <row r="471" spans="1:54" s="13" customFormat="1" x14ac:dyDescent="0.2">
      <c r="B471" s="147"/>
      <c r="D471" s="148" t="s">
        <v>148</v>
      </c>
      <c r="E471" s="149" t="s">
        <v>1</v>
      </c>
      <c r="F471" s="150" t="s">
        <v>614</v>
      </c>
      <c r="H471" s="149" t="s">
        <v>1</v>
      </c>
      <c r="AI471" s="149" t="s">
        <v>148</v>
      </c>
      <c r="AJ471" s="149" t="s">
        <v>73</v>
      </c>
      <c r="AK471" s="13" t="s">
        <v>67</v>
      </c>
      <c r="AL471" s="13" t="s">
        <v>27</v>
      </c>
      <c r="AM471" s="13" t="s">
        <v>60</v>
      </c>
      <c r="AN471" s="149" t="s">
        <v>141</v>
      </c>
    </row>
    <row r="472" spans="1:54" s="14" customFormat="1" x14ac:dyDescent="0.2">
      <c r="B472" s="154"/>
      <c r="D472" s="148" t="s">
        <v>148</v>
      </c>
      <c r="E472" s="155" t="s">
        <v>1</v>
      </c>
      <c r="F472" s="156" t="s">
        <v>831</v>
      </c>
      <c r="H472" s="157">
        <v>11.01</v>
      </c>
      <c r="AI472" s="155" t="s">
        <v>148</v>
      </c>
      <c r="AJ472" s="155" t="s">
        <v>73</v>
      </c>
      <c r="AK472" s="14" t="s">
        <v>73</v>
      </c>
      <c r="AL472" s="14" t="s">
        <v>27</v>
      </c>
      <c r="AM472" s="14" t="s">
        <v>60</v>
      </c>
      <c r="AN472" s="155" t="s">
        <v>141</v>
      </c>
    </row>
    <row r="473" spans="1:54" s="13" customFormat="1" x14ac:dyDescent="0.2">
      <c r="B473" s="147"/>
      <c r="D473" s="148" t="s">
        <v>148</v>
      </c>
      <c r="E473" s="149" t="s">
        <v>1</v>
      </c>
      <c r="F473" s="150" t="s">
        <v>616</v>
      </c>
      <c r="H473" s="149" t="s">
        <v>1</v>
      </c>
      <c r="AI473" s="149" t="s">
        <v>148</v>
      </c>
      <c r="AJ473" s="149" t="s">
        <v>73</v>
      </c>
      <c r="AK473" s="13" t="s">
        <v>67</v>
      </c>
      <c r="AL473" s="13" t="s">
        <v>27</v>
      </c>
      <c r="AM473" s="13" t="s">
        <v>60</v>
      </c>
      <c r="AN473" s="149" t="s">
        <v>141</v>
      </c>
    </row>
    <row r="474" spans="1:54" s="14" customFormat="1" x14ac:dyDescent="0.2">
      <c r="B474" s="154"/>
      <c r="D474" s="148" t="s">
        <v>148</v>
      </c>
      <c r="E474" s="155" t="s">
        <v>1</v>
      </c>
      <c r="F474" s="156" t="s">
        <v>832</v>
      </c>
      <c r="H474" s="157">
        <v>25.5</v>
      </c>
      <c r="AI474" s="155" t="s">
        <v>148</v>
      </c>
      <c r="AJ474" s="155" t="s">
        <v>73</v>
      </c>
      <c r="AK474" s="14" t="s">
        <v>73</v>
      </c>
      <c r="AL474" s="14" t="s">
        <v>27</v>
      </c>
      <c r="AM474" s="14" t="s">
        <v>60</v>
      </c>
      <c r="AN474" s="155" t="s">
        <v>141</v>
      </c>
    </row>
    <row r="475" spans="1:54" s="14" customFormat="1" x14ac:dyDescent="0.2">
      <c r="B475" s="154"/>
      <c r="D475" s="148" t="s">
        <v>148</v>
      </c>
      <c r="E475" s="155" t="s">
        <v>1</v>
      </c>
      <c r="F475" s="156" t="s">
        <v>833</v>
      </c>
      <c r="H475" s="157">
        <v>9.8699999999999992</v>
      </c>
      <c r="AI475" s="155" t="s">
        <v>148</v>
      </c>
      <c r="AJ475" s="155" t="s">
        <v>73</v>
      </c>
      <c r="AK475" s="14" t="s">
        <v>73</v>
      </c>
      <c r="AL475" s="14" t="s">
        <v>27</v>
      </c>
      <c r="AM475" s="14" t="s">
        <v>60</v>
      </c>
      <c r="AN475" s="155" t="s">
        <v>141</v>
      </c>
    </row>
    <row r="476" spans="1:54" s="13" customFormat="1" x14ac:dyDescent="0.2">
      <c r="B476" s="147"/>
      <c r="D476" s="148" t="s">
        <v>148</v>
      </c>
      <c r="E476" s="149" t="s">
        <v>1</v>
      </c>
      <c r="F476" s="150" t="s">
        <v>618</v>
      </c>
      <c r="H476" s="149" t="s">
        <v>1</v>
      </c>
      <c r="AI476" s="149" t="s">
        <v>148</v>
      </c>
      <c r="AJ476" s="149" t="s">
        <v>73</v>
      </c>
      <c r="AK476" s="13" t="s">
        <v>67</v>
      </c>
      <c r="AL476" s="13" t="s">
        <v>27</v>
      </c>
      <c r="AM476" s="13" t="s">
        <v>60</v>
      </c>
      <c r="AN476" s="149" t="s">
        <v>141</v>
      </c>
    </row>
    <row r="477" spans="1:54" s="14" customFormat="1" x14ac:dyDescent="0.2">
      <c r="B477" s="154"/>
      <c r="D477" s="148" t="s">
        <v>148</v>
      </c>
      <c r="E477" s="155" t="s">
        <v>1</v>
      </c>
      <c r="F477" s="156" t="s">
        <v>834</v>
      </c>
      <c r="H477" s="157">
        <v>16.893000000000001</v>
      </c>
      <c r="AI477" s="155" t="s">
        <v>148</v>
      </c>
      <c r="AJ477" s="155" t="s">
        <v>73</v>
      </c>
      <c r="AK477" s="14" t="s">
        <v>73</v>
      </c>
      <c r="AL477" s="14" t="s">
        <v>27</v>
      </c>
      <c r="AM477" s="14" t="s">
        <v>60</v>
      </c>
      <c r="AN477" s="155" t="s">
        <v>141</v>
      </c>
    </row>
    <row r="478" spans="1:54" s="13" customFormat="1" x14ac:dyDescent="0.2">
      <c r="B478" s="147"/>
      <c r="D478" s="148" t="s">
        <v>148</v>
      </c>
      <c r="E478" s="149" t="s">
        <v>1</v>
      </c>
      <c r="F478" s="150" t="s">
        <v>620</v>
      </c>
      <c r="H478" s="149" t="s">
        <v>1</v>
      </c>
      <c r="AI478" s="149" t="s">
        <v>148</v>
      </c>
      <c r="AJ478" s="149" t="s">
        <v>73</v>
      </c>
      <c r="AK478" s="13" t="s">
        <v>67</v>
      </c>
      <c r="AL478" s="13" t="s">
        <v>27</v>
      </c>
      <c r="AM478" s="13" t="s">
        <v>60</v>
      </c>
      <c r="AN478" s="149" t="s">
        <v>141</v>
      </c>
    </row>
    <row r="479" spans="1:54" s="14" customFormat="1" x14ac:dyDescent="0.2">
      <c r="B479" s="154"/>
      <c r="D479" s="148" t="s">
        <v>148</v>
      </c>
      <c r="E479" s="155" t="s">
        <v>1</v>
      </c>
      <c r="F479" s="156" t="s">
        <v>835</v>
      </c>
      <c r="H479" s="157">
        <v>35.655000000000001</v>
      </c>
      <c r="AI479" s="155" t="s">
        <v>148</v>
      </c>
      <c r="AJ479" s="155" t="s">
        <v>73</v>
      </c>
      <c r="AK479" s="14" t="s">
        <v>73</v>
      </c>
      <c r="AL479" s="14" t="s">
        <v>27</v>
      </c>
      <c r="AM479" s="14" t="s">
        <v>60</v>
      </c>
      <c r="AN479" s="155" t="s">
        <v>141</v>
      </c>
    </row>
    <row r="480" spans="1:54" s="13" customFormat="1" x14ac:dyDescent="0.2">
      <c r="B480" s="147"/>
      <c r="D480" s="148" t="s">
        <v>148</v>
      </c>
      <c r="E480" s="149" t="s">
        <v>1</v>
      </c>
      <c r="F480" s="150" t="s">
        <v>622</v>
      </c>
      <c r="H480" s="149" t="s">
        <v>1</v>
      </c>
      <c r="AI480" s="149" t="s">
        <v>148</v>
      </c>
      <c r="AJ480" s="149" t="s">
        <v>73</v>
      </c>
      <c r="AK480" s="13" t="s">
        <v>67</v>
      </c>
      <c r="AL480" s="13" t="s">
        <v>27</v>
      </c>
      <c r="AM480" s="13" t="s">
        <v>60</v>
      </c>
      <c r="AN480" s="149" t="s">
        <v>141</v>
      </c>
    </row>
    <row r="481" spans="1:54" s="14" customFormat="1" x14ac:dyDescent="0.2">
      <c r="B481" s="154"/>
      <c r="D481" s="148" t="s">
        <v>148</v>
      </c>
      <c r="E481" s="155" t="s">
        <v>1</v>
      </c>
      <c r="F481" s="156" t="s">
        <v>836</v>
      </c>
      <c r="H481" s="157">
        <v>21.45</v>
      </c>
      <c r="AI481" s="155" t="s">
        <v>148</v>
      </c>
      <c r="AJ481" s="155" t="s">
        <v>73</v>
      </c>
      <c r="AK481" s="14" t="s">
        <v>73</v>
      </c>
      <c r="AL481" s="14" t="s">
        <v>27</v>
      </c>
      <c r="AM481" s="14" t="s">
        <v>60</v>
      </c>
      <c r="AN481" s="155" t="s">
        <v>141</v>
      </c>
    </row>
    <row r="482" spans="1:54" s="14" customFormat="1" x14ac:dyDescent="0.2">
      <c r="B482" s="154"/>
      <c r="D482" s="148" t="s">
        <v>148</v>
      </c>
      <c r="E482" s="155" t="s">
        <v>1</v>
      </c>
      <c r="F482" s="156" t="s">
        <v>837</v>
      </c>
      <c r="H482" s="157">
        <v>6.18</v>
      </c>
      <c r="AI482" s="155" t="s">
        <v>148</v>
      </c>
      <c r="AJ482" s="155" t="s">
        <v>73</v>
      </c>
      <c r="AK482" s="14" t="s">
        <v>73</v>
      </c>
      <c r="AL482" s="14" t="s">
        <v>27</v>
      </c>
      <c r="AM482" s="14" t="s">
        <v>60</v>
      </c>
      <c r="AN482" s="155" t="s">
        <v>141</v>
      </c>
    </row>
    <row r="483" spans="1:54" s="15" customFormat="1" x14ac:dyDescent="0.2">
      <c r="B483" s="161"/>
      <c r="D483" s="148" t="s">
        <v>148</v>
      </c>
      <c r="E483" s="162" t="s">
        <v>1</v>
      </c>
      <c r="F483" s="163" t="s">
        <v>158</v>
      </c>
      <c r="H483" s="164">
        <v>151.863</v>
      </c>
      <c r="AI483" s="162" t="s">
        <v>148</v>
      </c>
      <c r="AJ483" s="162" t="s">
        <v>73</v>
      </c>
      <c r="AK483" s="15" t="s">
        <v>146</v>
      </c>
      <c r="AL483" s="15" t="s">
        <v>27</v>
      </c>
      <c r="AM483" s="15" t="s">
        <v>67</v>
      </c>
      <c r="AN483" s="162" t="s">
        <v>141</v>
      </c>
    </row>
    <row r="484" spans="1:54" s="14" customFormat="1" x14ac:dyDescent="0.2">
      <c r="B484" s="154"/>
      <c r="D484" s="148" t="s">
        <v>148</v>
      </c>
      <c r="F484" s="156" t="s">
        <v>841</v>
      </c>
      <c r="H484" s="157">
        <v>154.9</v>
      </c>
      <c r="AI484" s="155" t="s">
        <v>148</v>
      </c>
      <c r="AJ484" s="155" t="s">
        <v>73</v>
      </c>
      <c r="AK484" s="14" t="s">
        <v>73</v>
      </c>
      <c r="AL484" s="14" t="s">
        <v>2</v>
      </c>
      <c r="AM484" s="14" t="s">
        <v>67</v>
      </c>
      <c r="AN484" s="155" t="s">
        <v>141</v>
      </c>
    </row>
    <row r="485" spans="1:54" s="2" customFormat="1" ht="21.75" customHeight="1" x14ac:dyDescent="0.2">
      <c r="A485" s="31"/>
      <c r="B485" s="133"/>
      <c r="C485" s="134" t="s">
        <v>500</v>
      </c>
      <c r="D485" s="134" t="s">
        <v>143</v>
      </c>
      <c r="E485" s="135" t="s">
        <v>842</v>
      </c>
      <c r="F485" s="136" t="s">
        <v>843</v>
      </c>
      <c r="G485" s="137" t="s">
        <v>145</v>
      </c>
      <c r="H485" s="138">
        <v>207.024</v>
      </c>
      <c r="I485" s="139"/>
      <c r="J485" s="139"/>
      <c r="K485" s="140"/>
      <c r="L485" s="31"/>
      <c r="M485" s="31"/>
      <c r="N485" s="31"/>
      <c r="O485" s="31"/>
      <c r="P485" s="31"/>
      <c r="Q485" s="31"/>
      <c r="R485" s="31"/>
      <c r="S485" s="31"/>
      <c r="T485" s="31"/>
      <c r="AG485" s="145" t="s">
        <v>332</v>
      </c>
      <c r="AI485" s="145" t="s">
        <v>143</v>
      </c>
      <c r="AJ485" s="145" t="s">
        <v>73</v>
      </c>
      <c r="AN485" s="18" t="s">
        <v>141</v>
      </c>
      <c r="AT485" s="146" t="e">
        <f>IF(#REF!="základná",J485,0)</f>
        <v>#REF!</v>
      </c>
      <c r="AU485" s="146" t="e">
        <f>IF(#REF!="znížená",J485,0)</f>
        <v>#REF!</v>
      </c>
      <c r="AV485" s="146" t="e">
        <f>IF(#REF!="zákl. prenesená",J485,0)</f>
        <v>#REF!</v>
      </c>
      <c r="AW485" s="146" t="e">
        <f>IF(#REF!="zníž. prenesená",J485,0)</f>
        <v>#REF!</v>
      </c>
      <c r="AX485" s="146" t="e">
        <f>IF(#REF!="nulová",J485,0)</f>
        <v>#REF!</v>
      </c>
      <c r="AY485" s="18" t="s">
        <v>73</v>
      </c>
      <c r="AZ485" s="146">
        <f>ROUND(I485*H485,2)</f>
        <v>0</v>
      </c>
      <c r="BA485" s="18" t="s">
        <v>332</v>
      </c>
      <c r="BB485" s="145" t="s">
        <v>844</v>
      </c>
    </row>
    <row r="486" spans="1:54" s="13" customFormat="1" x14ac:dyDescent="0.2">
      <c r="B486" s="147"/>
      <c r="D486" s="148" t="s">
        <v>148</v>
      </c>
      <c r="E486" s="149" t="s">
        <v>1</v>
      </c>
      <c r="F486" s="150" t="s">
        <v>845</v>
      </c>
      <c r="H486" s="149" t="s">
        <v>1</v>
      </c>
      <c r="AI486" s="149" t="s">
        <v>148</v>
      </c>
      <c r="AJ486" s="149" t="s">
        <v>73</v>
      </c>
      <c r="AK486" s="13" t="s">
        <v>67</v>
      </c>
      <c r="AL486" s="13" t="s">
        <v>27</v>
      </c>
      <c r="AM486" s="13" t="s">
        <v>60</v>
      </c>
      <c r="AN486" s="149" t="s">
        <v>141</v>
      </c>
    </row>
    <row r="487" spans="1:54" s="13" customFormat="1" x14ac:dyDescent="0.2">
      <c r="B487" s="147"/>
      <c r="D487" s="148" t="s">
        <v>148</v>
      </c>
      <c r="E487" s="149" t="s">
        <v>1</v>
      </c>
      <c r="F487" s="150" t="s">
        <v>671</v>
      </c>
      <c r="H487" s="149" t="s">
        <v>1</v>
      </c>
      <c r="AI487" s="149" t="s">
        <v>148</v>
      </c>
      <c r="AJ487" s="149" t="s">
        <v>73</v>
      </c>
      <c r="AK487" s="13" t="s">
        <v>67</v>
      </c>
      <c r="AL487" s="13" t="s">
        <v>27</v>
      </c>
      <c r="AM487" s="13" t="s">
        <v>60</v>
      </c>
      <c r="AN487" s="149" t="s">
        <v>141</v>
      </c>
    </row>
    <row r="488" spans="1:54" s="13" customFormat="1" x14ac:dyDescent="0.2">
      <c r="B488" s="147"/>
      <c r="D488" s="148" t="s">
        <v>148</v>
      </c>
      <c r="E488" s="149" t="s">
        <v>1</v>
      </c>
      <c r="F488" s="150" t="s">
        <v>672</v>
      </c>
      <c r="H488" s="149" t="s">
        <v>1</v>
      </c>
      <c r="AI488" s="149" t="s">
        <v>148</v>
      </c>
      <c r="AJ488" s="149" t="s">
        <v>73</v>
      </c>
      <c r="AK488" s="13" t="s">
        <v>67</v>
      </c>
      <c r="AL488" s="13" t="s">
        <v>27</v>
      </c>
      <c r="AM488" s="13" t="s">
        <v>60</v>
      </c>
      <c r="AN488" s="149" t="s">
        <v>141</v>
      </c>
    </row>
    <row r="489" spans="1:54" s="13" customFormat="1" x14ac:dyDescent="0.2">
      <c r="B489" s="147"/>
      <c r="D489" s="148" t="s">
        <v>148</v>
      </c>
      <c r="E489" s="149" t="s">
        <v>1</v>
      </c>
      <c r="F489" s="150" t="s">
        <v>612</v>
      </c>
      <c r="H489" s="149" t="s">
        <v>1</v>
      </c>
      <c r="AI489" s="149" t="s">
        <v>148</v>
      </c>
      <c r="AJ489" s="149" t="s">
        <v>73</v>
      </c>
      <c r="AK489" s="13" t="s">
        <v>67</v>
      </c>
      <c r="AL489" s="13" t="s">
        <v>27</v>
      </c>
      <c r="AM489" s="13" t="s">
        <v>60</v>
      </c>
      <c r="AN489" s="149" t="s">
        <v>141</v>
      </c>
    </row>
    <row r="490" spans="1:54" s="14" customFormat="1" x14ac:dyDescent="0.2">
      <c r="B490" s="154"/>
      <c r="D490" s="148" t="s">
        <v>148</v>
      </c>
      <c r="E490" s="155" t="s">
        <v>1</v>
      </c>
      <c r="F490" s="156" t="s">
        <v>846</v>
      </c>
      <c r="H490" s="157">
        <v>16.335000000000001</v>
      </c>
      <c r="AI490" s="155" t="s">
        <v>148</v>
      </c>
      <c r="AJ490" s="155" t="s">
        <v>73</v>
      </c>
      <c r="AK490" s="14" t="s">
        <v>73</v>
      </c>
      <c r="AL490" s="14" t="s">
        <v>27</v>
      </c>
      <c r="AM490" s="14" t="s">
        <v>60</v>
      </c>
      <c r="AN490" s="155" t="s">
        <v>141</v>
      </c>
    </row>
    <row r="491" spans="1:54" s="13" customFormat="1" x14ac:dyDescent="0.2">
      <c r="B491" s="147"/>
      <c r="D491" s="148" t="s">
        <v>148</v>
      </c>
      <c r="E491" s="149" t="s">
        <v>1</v>
      </c>
      <c r="F491" s="150" t="s">
        <v>614</v>
      </c>
      <c r="H491" s="149" t="s">
        <v>1</v>
      </c>
      <c r="AI491" s="149" t="s">
        <v>148</v>
      </c>
      <c r="AJ491" s="149" t="s">
        <v>73</v>
      </c>
      <c r="AK491" s="13" t="s">
        <v>67</v>
      </c>
      <c r="AL491" s="13" t="s">
        <v>27</v>
      </c>
      <c r="AM491" s="13" t="s">
        <v>60</v>
      </c>
      <c r="AN491" s="149" t="s">
        <v>141</v>
      </c>
    </row>
    <row r="492" spans="1:54" s="14" customFormat="1" x14ac:dyDescent="0.2">
      <c r="B492" s="154"/>
      <c r="D492" s="148" t="s">
        <v>148</v>
      </c>
      <c r="E492" s="155" t="s">
        <v>1</v>
      </c>
      <c r="F492" s="156" t="s">
        <v>847</v>
      </c>
      <c r="H492" s="157">
        <v>8.3650000000000002</v>
      </c>
      <c r="AI492" s="155" t="s">
        <v>148</v>
      </c>
      <c r="AJ492" s="155" t="s">
        <v>73</v>
      </c>
      <c r="AK492" s="14" t="s">
        <v>73</v>
      </c>
      <c r="AL492" s="14" t="s">
        <v>27</v>
      </c>
      <c r="AM492" s="14" t="s">
        <v>60</v>
      </c>
      <c r="AN492" s="155" t="s">
        <v>141</v>
      </c>
    </row>
    <row r="493" spans="1:54" s="13" customFormat="1" x14ac:dyDescent="0.2">
      <c r="B493" s="147"/>
      <c r="D493" s="148" t="s">
        <v>148</v>
      </c>
      <c r="E493" s="149" t="s">
        <v>1</v>
      </c>
      <c r="F493" s="150" t="s">
        <v>616</v>
      </c>
      <c r="H493" s="149" t="s">
        <v>1</v>
      </c>
      <c r="AI493" s="149" t="s">
        <v>148</v>
      </c>
      <c r="AJ493" s="149" t="s">
        <v>73</v>
      </c>
      <c r="AK493" s="13" t="s">
        <v>67</v>
      </c>
      <c r="AL493" s="13" t="s">
        <v>27</v>
      </c>
      <c r="AM493" s="13" t="s">
        <v>60</v>
      </c>
      <c r="AN493" s="149" t="s">
        <v>141</v>
      </c>
    </row>
    <row r="494" spans="1:54" s="14" customFormat="1" x14ac:dyDescent="0.2">
      <c r="B494" s="154"/>
      <c r="D494" s="148" t="s">
        <v>148</v>
      </c>
      <c r="E494" s="155" t="s">
        <v>1</v>
      </c>
      <c r="F494" s="156" t="s">
        <v>848</v>
      </c>
      <c r="H494" s="157">
        <v>19.074000000000002</v>
      </c>
      <c r="AI494" s="155" t="s">
        <v>148</v>
      </c>
      <c r="AJ494" s="155" t="s">
        <v>73</v>
      </c>
      <c r="AK494" s="14" t="s">
        <v>73</v>
      </c>
      <c r="AL494" s="14" t="s">
        <v>27</v>
      </c>
      <c r="AM494" s="14" t="s">
        <v>60</v>
      </c>
      <c r="AN494" s="155" t="s">
        <v>141</v>
      </c>
    </row>
    <row r="495" spans="1:54" s="14" customFormat="1" x14ac:dyDescent="0.2">
      <c r="B495" s="154"/>
      <c r="D495" s="148" t="s">
        <v>148</v>
      </c>
      <c r="E495" s="155" t="s">
        <v>1</v>
      </c>
      <c r="F495" s="156" t="s">
        <v>849</v>
      </c>
      <c r="H495" s="157">
        <v>19.36</v>
      </c>
      <c r="AI495" s="155" t="s">
        <v>148</v>
      </c>
      <c r="AJ495" s="155" t="s">
        <v>73</v>
      </c>
      <c r="AK495" s="14" t="s">
        <v>73</v>
      </c>
      <c r="AL495" s="14" t="s">
        <v>27</v>
      </c>
      <c r="AM495" s="14" t="s">
        <v>60</v>
      </c>
      <c r="AN495" s="155" t="s">
        <v>141</v>
      </c>
    </row>
    <row r="496" spans="1:54" s="13" customFormat="1" x14ac:dyDescent="0.2">
      <c r="B496" s="147"/>
      <c r="D496" s="148" t="s">
        <v>148</v>
      </c>
      <c r="E496" s="149" t="s">
        <v>1</v>
      </c>
      <c r="F496" s="150" t="s">
        <v>618</v>
      </c>
      <c r="H496" s="149" t="s">
        <v>1</v>
      </c>
      <c r="AI496" s="149" t="s">
        <v>148</v>
      </c>
      <c r="AJ496" s="149" t="s">
        <v>73</v>
      </c>
      <c r="AK496" s="13" t="s">
        <v>67</v>
      </c>
      <c r="AL496" s="13" t="s">
        <v>27</v>
      </c>
      <c r="AM496" s="13" t="s">
        <v>60</v>
      </c>
      <c r="AN496" s="149" t="s">
        <v>141</v>
      </c>
    </row>
    <row r="497" spans="1:54" s="14" customFormat="1" x14ac:dyDescent="0.2">
      <c r="B497" s="154"/>
      <c r="D497" s="148" t="s">
        <v>148</v>
      </c>
      <c r="E497" s="155" t="s">
        <v>1</v>
      </c>
      <c r="F497" s="156" t="s">
        <v>850</v>
      </c>
      <c r="H497" s="157">
        <v>45.008000000000003</v>
      </c>
      <c r="AI497" s="155" t="s">
        <v>148</v>
      </c>
      <c r="AJ497" s="155" t="s">
        <v>73</v>
      </c>
      <c r="AK497" s="14" t="s">
        <v>73</v>
      </c>
      <c r="AL497" s="14" t="s">
        <v>27</v>
      </c>
      <c r="AM497" s="14" t="s">
        <v>60</v>
      </c>
      <c r="AN497" s="155" t="s">
        <v>141</v>
      </c>
    </row>
    <row r="498" spans="1:54" s="13" customFormat="1" x14ac:dyDescent="0.2">
      <c r="B498" s="147"/>
      <c r="D498" s="148" t="s">
        <v>148</v>
      </c>
      <c r="E498" s="149" t="s">
        <v>1</v>
      </c>
      <c r="F498" s="150" t="s">
        <v>620</v>
      </c>
      <c r="H498" s="149" t="s">
        <v>1</v>
      </c>
      <c r="AI498" s="149" t="s">
        <v>148</v>
      </c>
      <c r="AJ498" s="149" t="s">
        <v>73</v>
      </c>
      <c r="AK498" s="13" t="s">
        <v>67</v>
      </c>
      <c r="AL498" s="13" t="s">
        <v>27</v>
      </c>
      <c r="AM498" s="13" t="s">
        <v>60</v>
      </c>
      <c r="AN498" s="149" t="s">
        <v>141</v>
      </c>
    </row>
    <row r="499" spans="1:54" s="14" customFormat="1" x14ac:dyDescent="0.2">
      <c r="B499" s="154"/>
      <c r="D499" s="148" t="s">
        <v>148</v>
      </c>
      <c r="E499" s="155" t="s">
        <v>1</v>
      </c>
      <c r="F499" s="156" t="s">
        <v>851</v>
      </c>
      <c r="H499" s="157">
        <v>21.164000000000001</v>
      </c>
      <c r="AI499" s="155" t="s">
        <v>148</v>
      </c>
      <c r="AJ499" s="155" t="s">
        <v>73</v>
      </c>
      <c r="AK499" s="14" t="s">
        <v>73</v>
      </c>
      <c r="AL499" s="14" t="s">
        <v>27</v>
      </c>
      <c r="AM499" s="14" t="s">
        <v>60</v>
      </c>
      <c r="AN499" s="155" t="s">
        <v>141</v>
      </c>
    </row>
    <row r="500" spans="1:54" s="14" customFormat="1" x14ac:dyDescent="0.2">
      <c r="B500" s="154"/>
      <c r="D500" s="148" t="s">
        <v>148</v>
      </c>
      <c r="E500" s="155" t="s">
        <v>1</v>
      </c>
      <c r="F500" s="156" t="s">
        <v>852</v>
      </c>
      <c r="H500" s="157">
        <v>30.123999999999999</v>
      </c>
      <c r="AI500" s="155" t="s">
        <v>148</v>
      </c>
      <c r="AJ500" s="155" t="s">
        <v>73</v>
      </c>
      <c r="AK500" s="14" t="s">
        <v>73</v>
      </c>
      <c r="AL500" s="14" t="s">
        <v>27</v>
      </c>
      <c r="AM500" s="14" t="s">
        <v>60</v>
      </c>
      <c r="AN500" s="155" t="s">
        <v>141</v>
      </c>
    </row>
    <row r="501" spans="1:54" s="13" customFormat="1" x14ac:dyDescent="0.2">
      <c r="B501" s="147"/>
      <c r="D501" s="148" t="s">
        <v>148</v>
      </c>
      <c r="E501" s="149" t="s">
        <v>1</v>
      </c>
      <c r="F501" s="150" t="s">
        <v>622</v>
      </c>
      <c r="H501" s="149" t="s">
        <v>1</v>
      </c>
      <c r="AI501" s="149" t="s">
        <v>148</v>
      </c>
      <c r="AJ501" s="149" t="s">
        <v>73</v>
      </c>
      <c r="AK501" s="13" t="s">
        <v>67</v>
      </c>
      <c r="AL501" s="13" t="s">
        <v>27</v>
      </c>
      <c r="AM501" s="13" t="s">
        <v>60</v>
      </c>
      <c r="AN501" s="149" t="s">
        <v>141</v>
      </c>
    </row>
    <row r="502" spans="1:54" s="14" customFormat="1" x14ac:dyDescent="0.2">
      <c r="B502" s="154"/>
      <c r="D502" s="148" t="s">
        <v>148</v>
      </c>
      <c r="E502" s="155" t="s">
        <v>1</v>
      </c>
      <c r="F502" s="156" t="s">
        <v>853</v>
      </c>
      <c r="H502" s="157">
        <v>6.7290000000000001</v>
      </c>
      <c r="AI502" s="155" t="s">
        <v>148</v>
      </c>
      <c r="AJ502" s="155" t="s">
        <v>73</v>
      </c>
      <c r="AK502" s="14" t="s">
        <v>73</v>
      </c>
      <c r="AL502" s="14" t="s">
        <v>27</v>
      </c>
      <c r="AM502" s="14" t="s">
        <v>60</v>
      </c>
      <c r="AN502" s="155" t="s">
        <v>141</v>
      </c>
    </row>
    <row r="503" spans="1:54" s="14" customFormat="1" x14ac:dyDescent="0.2">
      <c r="B503" s="154"/>
      <c r="D503" s="148" t="s">
        <v>148</v>
      </c>
      <c r="E503" s="155" t="s">
        <v>1</v>
      </c>
      <c r="F503" s="156" t="s">
        <v>854</v>
      </c>
      <c r="H503" s="157">
        <v>40.865000000000002</v>
      </c>
      <c r="AI503" s="155" t="s">
        <v>148</v>
      </c>
      <c r="AJ503" s="155" t="s">
        <v>73</v>
      </c>
      <c r="AK503" s="14" t="s">
        <v>73</v>
      </c>
      <c r="AL503" s="14" t="s">
        <v>27</v>
      </c>
      <c r="AM503" s="14" t="s">
        <v>60</v>
      </c>
      <c r="AN503" s="155" t="s">
        <v>141</v>
      </c>
    </row>
    <row r="504" spans="1:54" s="15" customFormat="1" x14ac:dyDescent="0.2">
      <c r="B504" s="161"/>
      <c r="D504" s="148" t="s">
        <v>148</v>
      </c>
      <c r="E504" s="162" t="s">
        <v>1</v>
      </c>
      <c r="F504" s="163" t="s">
        <v>158</v>
      </c>
      <c r="H504" s="164">
        <v>207.024</v>
      </c>
      <c r="AI504" s="162" t="s">
        <v>148</v>
      </c>
      <c r="AJ504" s="162" t="s">
        <v>73</v>
      </c>
      <c r="AK504" s="15" t="s">
        <v>146</v>
      </c>
      <c r="AL504" s="15" t="s">
        <v>27</v>
      </c>
      <c r="AM504" s="15" t="s">
        <v>67</v>
      </c>
      <c r="AN504" s="162" t="s">
        <v>141</v>
      </c>
    </row>
    <row r="505" spans="1:54" s="2" customFormat="1" ht="21.75" customHeight="1" x14ac:dyDescent="0.2">
      <c r="A505" s="31"/>
      <c r="B505" s="133"/>
      <c r="C505" s="134" t="s">
        <v>504</v>
      </c>
      <c r="D505" s="134" t="s">
        <v>143</v>
      </c>
      <c r="E505" s="135" t="s">
        <v>855</v>
      </c>
      <c r="F505" s="136" t="s">
        <v>856</v>
      </c>
      <c r="G505" s="137" t="s">
        <v>145</v>
      </c>
      <c r="H505" s="138">
        <v>196.953</v>
      </c>
      <c r="I505" s="139"/>
      <c r="J505" s="139"/>
      <c r="K505" s="140"/>
      <c r="L505" s="31"/>
      <c r="M505" s="31"/>
      <c r="N505" s="31"/>
      <c r="O505" s="31"/>
      <c r="P505" s="31"/>
      <c r="Q505" s="31"/>
      <c r="R505" s="31"/>
      <c r="S505" s="31"/>
      <c r="T505" s="31"/>
      <c r="AG505" s="145" t="s">
        <v>332</v>
      </c>
      <c r="AI505" s="145" t="s">
        <v>143</v>
      </c>
      <c r="AJ505" s="145" t="s">
        <v>73</v>
      </c>
      <c r="AN505" s="18" t="s">
        <v>141</v>
      </c>
      <c r="AT505" s="146" t="e">
        <f>IF(#REF!="základná",J505,0)</f>
        <v>#REF!</v>
      </c>
      <c r="AU505" s="146" t="e">
        <f>IF(#REF!="znížená",J505,0)</f>
        <v>#REF!</v>
      </c>
      <c r="AV505" s="146" t="e">
        <f>IF(#REF!="zákl. prenesená",J505,0)</f>
        <v>#REF!</v>
      </c>
      <c r="AW505" s="146" t="e">
        <f>IF(#REF!="zníž. prenesená",J505,0)</f>
        <v>#REF!</v>
      </c>
      <c r="AX505" s="146" t="e">
        <f>IF(#REF!="nulová",J505,0)</f>
        <v>#REF!</v>
      </c>
      <c r="AY505" s="18" t="s">
        <v>73</v>
      </c>
      <c r="AZ505" s="146">
        <f>ROUND(I505*H505,2)</f>
        <v>0</v>
      </c>
      <c r="BA505" s="18" t="s">
        <v>332</v>
      </c>
      <c r="BB505" s="145" t="s">
        <v>857</v>
      </c>
    </row>
    <row r="506" spans="1:54" s="13" customFormat="1" x14ac:dyDescent="0.2">
      <c r="B506" s="147"/>
      <c r="D506" s="148" t="s">
        <v>148</v>
      </c>
      <c r="E506" s="149" t="s">
        <v>1</v>
      </c>
      <c r="F506" s="150" t="s">
        <v>858</v>
      </c>
      <c r="H506" s="149" t="s">
        <v>1</v>
      </c>
      <c r="AI506" s="149" t="s">
        <v>148</v>
      </c>
      <c r="AJ506" s="149" t="s">
        <v>73</v>
      </c>
      <c r="AK506" s="13" t="s">
        <v>67</v>
      </c>
      <c r="AL506" s="13" t="s">
        <v>27</v>
      </c>
      <c r="AM506" s="13" t="s">
        <v>60</v>
      </c>
      <c r="AN506" s="149" t="s">
        <v>141</v>
      </c>
    </row>
    <row r="507" spans="1:54" s="13" customFormat="1" x14ac:dyDescent="0.2">
      <c r="B507" s="147"/>
      <c r="D507" s="148" t="s">
        <v>148</v>
      </c>
      <c r="E507" s="149" t="s">
        <v>1</v>
      </c>
      <c r="F507" s="150" t="s">
        <v>612</v>
      </c>
      <c r="H507" s="149" t="s">
        <v>1</v>
      </c>
      <c r="AI507" s="149" t="s">
        <v>148</v>
      </c>
      <c r="AJ507" s="149" t="s">
        <v>73</v>
      </c>
      <c r="AK507" s="13" t="s">
        <v>67</v>
      </c>
      <c r="AL507" s="13" t="s">
        <v>27</v>
      </c>
      <c r="AM507" s="13" t="s">
        <v>60</v>
      </c>
      <c r="AN507" s="149" t="s">
        <v>141</v>
      </c>
    </row>
    <row r="508" spans="1:54" s="14" customFormat="1" x14ac:dyDescent="0.2">
      <c r="B508" s="154"/>
      <c r="D508" s="148" t="s">
        <v>148</v>
      </c>
      <c r="E508" s="155" t="s">
        <v>1</v>
      </c>
      <c r="F508" s="156" t="s">
        <v>859</v>
      </c>
      <c r="H508" s="157">
        <v>21.001999999999999</v>
      </c>
      <c r="AI508" s="155" t="s">
        <v>148</v>
      </c>
      <c r="AJ508" s="155" t="s">
        <v>73</v>
      </c>
      <c r="AK508" s="14" t="s">
        <v>73</v>
      </c>
      <c r="AL508" s="14" t="s">
        <v>27</v>
      </c>
      <c r="AM508" s="14" t="s">
        <v>60</v>
      </c>
      <c r="AN508" s="155" t="s">
        <v>141</v>
      </c>
    </row>
    <row r="509" spans="1:54" s="13" customFormat="1" x14ac:dyDescent="0.2">
      <c r="B509" s="147"/>
      <c r="D509" s="148" t="s">
        <v>148</v>
      </c>
      <c r="E509" s="149" t="s">
        <v>1</v>
      </c>
      <c r="F509" s="150" t="s">
        <v>614</v>
      </c>
      <c r="H509" s="149" t="s">
        <v>1</v>
      </c>
      <c r="AI509" s="149" t="s">
        <v>148</v>
      </c>
      <c r="AJ509" s="149" t="s">
        <v>73</v>
      </c>
      <c r="AK509" s="13" t="s">
        <v>67</v>
      </c>
      <c r="AL509" s="13" t="s">
        <v>27</v>
      </c>
      <c r="AM509" s="13" t="s">
        <v>60</v>
      </c>
      <c r="AN509" s="149" t="s">
        <v>141</v>
      </c>
    </row>
    <row r="510" spans="1:54" s="14" customFormat="1" x14ac:dyDescent="0.2">
      <c r="B510" s="154"/>
      <c r="D510" s="148" t="s">
        <v>148</v>
      </c>
      <c r="E510" s="155" t="s">
        <v>1</v>
      </c>
      <c r="F510" s="156" t="s">
        <v>860</v>
      </c>
      <c r="H510" s="157">
        <v>10.755000000000001</v>
      </c>
      <c r="AI510" s="155" t="s">
        <v>148</v>
      </c>
      <c r="AJ510" s="155" t="s">
        <v>73</v>
      </c>
      <c r="AK510" s="14" t="s">
        <v>73</v>
      </c>
      <c r="AL510" s="14" t="s">
        <v>27</v>
      </c>
      <c r="AM510" s="14" t="s">
        <v>60</v>
      </c>
      <c r="AN510" s="155" t="s">
        <v>141</v>
      </c>
    </row>
    <row r="511" spans="1:54" s="13" customFormat="1" x14ac:dyDescent="0.2">
      <c r="B511" s="147"/>
      <c r="D511" s="148" t="s">
        <v>148</v>
      </c>
      <c r="E511" s="149" t="s">
        <v>1</v>
      </c>
      <c r="F511" s="150" t="s">
        <v>616</v>
      </c>
      <c r="H511" s="149" t="s">
        <v>1</v>
      </c>
      <c r="AI511" s="149" t="s">
        <v>148</v>
      </c>
      <c r="AJ511" s="149" t="s">
        <v>73</v>
      </c>
      <c r="AK511" s="13" t="s">
        <v>67</v>
      </c>
      <c r="AL511" s="13" t="s">
        <v>27</v>
      </c>
      <c r="AM511" s="13" t="s">
        <v>60</v>
      </c>
      <c r="AN511" s="149" t="s">
        <v>141</v>
      </c>
    </row>
    <row r="512" spans="1:54" s="14" customFormat="1" x14ac:dyDescent="0.2">
      <c r="B512" s="154"/>
      <c r="D512" s="148" t="s">
        <v>148</v>
      </c>
      <c r="E512" s="155" t="s">
        <v>1</v>
      </c>
      <c r="F512" s="156" t="s">
        <v>861</v>
      </c>
      <c r="H512" s="157">
        <v>21.457999999999998</v>
      </c>
      <c r="AI512" s="155" t="s">
        <v>148</v>
      </c>
      <c r="AJ512" s="155" t="s">
        <v>73</v>
      </c>
      <c r="AK512" s="14" t="s">
        <v>73</v>
      </c>
      <c r="AL512" s="14" t="s">
        <v>27</v>
      </c>
      <c r="AM512" s="14" t="s">
        <v>60</v>
      </c>
      <c r="AN512" s="155" t="s">
        <v>141</v>
      </c>
    </row>
    <row r="513" spans="1:54" s="14" customFormat="1" x14ac:dyDescent="0.2">
      <c r="B513" s="154"/>
      <c r="D513" s="148" t="s">
        <v>148</v>
      </c>
      <c r="E513" s="155" t="s">
        <v>1</v>
      </c>
      <c r="F513" s="156" t="s">
        <v>862</v>
      </c>
      <c r="H513" s="157">
        <v>21.78</v>
      </c>
      <c r="AI513" s="155" t="s">
        <v>148</v>
      </c>
      <c r="AJ513" s="155" t="s">
        <v>73</v>
      </c>
      <c r="AK513" s="14" t="s">
        <v>73</v>
      </c>
      <c r="AL513" s="14" t="s">
        <v>27</v>
      </c>
      <c r="AM513" s="14" t="s">
        <v>60</v>
      </c>
      <c r="AN513" s="155" t="s">
        <v>141</v>
      </c>
    </row>
    <row r="514" spans="1:54" s="13" customFormat="1" x14ac:dyDescent="0.2">
      <c r="B514" s="147"/>
      <c r="D514" s="148" t="s">
        <v>148</v>
      </c>
      <c r="E514" s="149" t="s">
        <v>1</v>
      </c>
      <c r="F514" s="150" t="s">
        <v>618</v>
      </c>
      <c r="H514" s="149" t="s">
        <v>1</v>
      </c>
      <c r="AI514" s="149" t="s">
        <v>148</v>
      </c>
      <c r="AJ514" s="149" t="s">
        <v>73</v>
      </c>
      <c r="AK514" s="13" t="s">
        <v>67</v>
      </c>
      <c r="AL514" s="13" t="s">
        <v>27</v>
      </c>
      <c r="AM514" s="13" t="s">
        <v>60</v>
      </c>
      <c r="AN514" s="149" t="s">
        <v>141</v>
      </c>
    </row>
    <row r="515" spans="1:54" s="14" customFormat="1" x14ac:dyDescent="0.2">
      <c r="B515" s="154"/>
      <c r="D515" s="148" t="s">
        <v>148</v>
      </c>
      <c r="E515" s="155" t="s">
        <v>1</v>
      </c>
      <c r="F515" s="156" t="s">
        <v>863</v>
      </c>
      <c r="H515" s="157">
        <v>25.317</v>
      </c>
      <c r="AI515" s="155" t="s">
        <v>148</v>
      </c>
      <c r="AJ515" s="155" t="s">
        <v>73</v>
      </c>
      <c r="AK515" s="14" t="s">
        <v>73</v>
      </c>
      <c r="AL515" s="14" t="s">
        <v>27</v>
      </c>
      <c r="AM515" s="14" t="s">
        <v>60</v>
      </c>
      <c r="AN515" s="155" t="s">
        <v>141</v>
      </c>
    </row>
    <row r="516" spans="1:54" s="13" customFormat="1" x14ac:dyDescent="0.2">
      <c r="B516" s="147"/>
      <c r="D516" s="148" t="s">
        <v>148</v>
      </c>
      <c r="E516" s="149" t="s">
        <v>1</v>
      </c>
      <c r="F516" s="150" t="s">
        <v>620</v>
      </c>
      <c r="H516" s="149" t="s">
        <v>1</v>
      </c>
      <c r="AI516" s="149" t="s">
        <v>148</v>
      </c>
      <c r="AJ516" s="149" t="s">
        <v>73</v>
      </c>
      <c r="AK516" s="13" t="s">
        <v>67</v>
      </c>
      <c r="AL516" s="13" t="s">
        <v>27</v>
      </c>
      <c r="AM516" s="13" t="s">
        <v>60</v>
      </c>
      <c r="AN516" s="149" t="s">
        <v>141</v>
      </c>
    </row>
    <row r="517" spans="1:54" s="14" customFormat="1" x14ac:dyDescent="0.2">
      <c r="B517" s="154"/>
      <c r="D517" s="148" t="s">
        <v>148</v>
      </c>
      <c r="E517" s="155" t="s">
        <v>1</v>
      </c>
      <c r="F517" s="156" t="s">
        <v>864</v>
      </c>
      <c r="H517" s="157">
        <v>23.81</v>
      </c>
      <c r="AI517" s="155" t="s">
        <v>148</v>
      </c>
      <c r="AJ517" s="155" t="s">
        <v>73</v>
      </c>
      <c r="AK517" s="14" t="s">
        <v>73</v>
      </c>
      <c r="AL517" s="14" t="s">
        <v>27</v>
      </c>
      <c r="AM517" s="14" t="s">
        <v>60</v>
      </c>
      <c r="AN517" s="155" t="s">
        <v>141</v>
      </c>
    </row>
    <row r="518" spans="1:54" s="14" customFormat="1" x14ac:dyDescent="0.2">
      <c r="B518" s="154"/>
      <c r="D518" s="148" t="s">
        <v>148</v>
      </c>
      <c r="E518" s="155" t="s">
        <v>1</v>
      </c>
      <c r="F518" s="156" t="s">
        <v>865</v>
      </c>
      <c r="H518" s="157">
        <v>33.89</v>
      </c>
      <c r="AI518" s="155" t="s">
        <v>148</v>
      </c>
      <c r="AJ518" s="155" t="s">
        <v>73</v>
      </c>
      <c r="AK518" s="14" t="s">
        <v>73</v>
      </c>
      <c r="AL518" s="14" t="s">
        <v>27</v>
      </c>
      <c r="AM518" s="14" t="s">
        <v>60</v>
      </c>
      <c r="AN518" s="155" t="s">
        <v>141</v>
      </c>
    </row>
    <row r="519" spans="1:54" s="13" customFormat="1" x14ac:dyDescent="0.2">
      <c r="B519" s="147"/>
      <c r="D519" s="148" t="s">
        <v>148</v>
      </c>
      <c r="E519" s="149" t="s">
        <v>1</v>
      </c>
      <c r="F519" s="150" t="s">
        <v>622</v>
      </c>
      <c r="H519" s="149" t="s">
        <v>1</v>
      </c>
      <c r="AI519" s="149" t="s">
        <v>148</v>
      </c>
      <c r="AJ519" s="149" t="s">
        <v>73</v>
      </c>
      <c r="AK519" s="13" t="s">
        <v>67</v>
      </c>
      <c r="AL519" s="13" t="s">
        <v>27</v>
      </c>
      <c r="AM519" s="13" t="s">
        <v>60</v>
      </c>
      <c r="AN519" s="149" t="s">
        <v>141</v>
      </c>
    </row>
    <row r="520" spans="1:54" s="14" customFormat="1" x14ac:dyDescent="0.2">
      <c r="B520" s="154"/>
      <c r="D520" s="148" t="s">
        <v>148</v>
      </c>
      <c r="E520" s="155" t="s">
        <v>1</v>
      </c>
      <c r="F520" s="156" t="s">
        <v>866</v>
      </c>
      <c r="H520" s="157">
        <v>5.5060000000000002</v>
      </c>
      <c r="AI520" s="155" t="s">
        <v>148</v>
      </c>
      <c r="AJ520" s="155" t="s">
        <v>73</v>
      </c>
      <c r="AK520" s="14" t="s">
        <v>73</v>
      </c>
      <c r="AL520" s="14" t="s">
        <v>27</v>
      </c>
      <c r="AM520" s="14" t="s">
        <v>60</v>
      </c>
      <c r="AN520" s="155" t="s">
        <v>141</v>
      </c>
    </row>
    <row r="521" spans="1:54" s="14" customFormat="1" x14ac:dyDescent="0.2">
      <c r="B521" s="154"/>
      <c r="D521" s="148" t="s">
        <v>148</v>
      </c>
      <c r="E521" s="155" t="s">
        <v>1</v>
      </c>
      <c r="F521" s="156" t="s">
        <v>867</v>
      </c>
      <c r="H521" s="157">
        <v>33.435000000000002</v>
      </c>
      <c r="AI521" s="155" t="s">
        <v>148</v>
      </c>
      <c r="AJ521" s="155" t="s">
        <v>73</v>
      </c>
      <c r="AK521" s="14" t="s">
        <v>73</v>
      </c>
      <c r="AL521" s="14" t="s">
        <v>27</v>
      </c>
      <c r="AM521" s="14" t="s">
        <v>60</v>
      </c>
      <c r="AN521" s="155" t="s">
        <v>141</v>
      </c>
    </row>
    <row r="522" spans="1:54" s="15" customFormat="1" x14ac:dyDescent="0.2">
      <c r="B522" s="161"/>
      <c r="D522" s="148" t="s">
        <v>148</v>
      </c>
      <c r="E522" s="162" t="s">
        <v>1</v>
      </c>
      <c r="F522" s="163" t="s">
        <v>158</v>
      </c>
      <c r="H522" s="164">
        <v>196.953</v>
      </c>
      <c r="AI522" s="162" t="s">
        <v>148</v>
      </c>
      <c r="AJ522" s="162" t="s">
        <v>73</v>
      </c>
      <c r="AK522" s="15" t="s">
        <v>146</v>
      </c>
      <c r="AL522" s="15" t="s">
        <v>27</v>
      </c>
      <c r="AM522" s="15" t="s">
        <v>67</v>
      </c>
      <c r="AN522" s="162" t="s">
        <v>141</v>
      </c>
    </row>
    <row r="523" spans="1:54" s="2" customFormat="1" ht="33" customHeight="1" x14ac:dyDescent="0.2">
      <c r="A523" s="31"/>
      <c r="B523" s="133"/>
      <c r="C523" s="168" t="s">
        <v>510</v>
      </c>
      <c r="D523" s="168" t="s">
        <v>159</v>
      </c>
      <c r="E523" s="169" t="s">
        <v>868</v>
      </c>
      <c r="F523" s="170" t="s">
        <v>3393</v>
      </c>
      <c r="G523" s="171" t="s">
        <v>145</v>
      </c>
      <c r="H523" s="172">
        <v>412.053</v>
      </c>
      <c r="I523" s="173"/>
      <c r="J523" s="173"/>
      <c r="K523" s="174"/>
      <c r="L523" s="31"/>
      <c r="M523" s="31"/>
      <c r="N523" s="31"/>
      <c r="O523" s="31"/>
      <c r="P523" s="31"/>
      <c r="Q523" s="31"/>
      <c r="R523" s="31"/>
      <c r="S523" s="31"/>
      <c r="T523" s="31"/>
      <c r="AG523" s="145" t="s">
        <v>504</v>
      </c>
      <c r="AI523" s="145" t="s">
        <v>159</v>
      </c>
      <c r="AJ523" s="145" t="s">
        <v>73</v>
      </c>
      <c r="AN523" s="18" t="s">
        <v>141</v>
      </c>
      <c r="AT523" s="146" t="e">
        <f>IF(#REF!="základná",J523,0)</f>
        <v>#REF!</v>
      </c>
      <c r="AU523" s="146" t="e">
        <f>IF(#REF!="znížená",J523,0)</f>
        <v>#REF!</v>
      </c>
      <c r="AV523" s="146" t="e">
        <f>IF(#REF!="zákl. prenesená",J523,0)</f>
        <v>#REF!</v>
      </c>
      <c r="AW523" s="146" t="e">
        <f>IF(#REF!="zníž. prenesená",J523,0)</f>
        <v>#REF!</v>
      </c>
      <c r="AX523" s="146" t="e">
        <f>IF(#REF!="nulová",J523,0)</f>
        <v>#REF!</v>
      </c>
      <c r="AY523" s="18" t="s">
        <v>73</v>
      </c>
      <c r="AZ523" s="146">
        <f>ROUND(I523*H523,2)</f>
        <v>0</v>
      </c>
      <c r="BA523" s="18" t="s">
        <v>332</v>
      </c>
      <c r="BB523" s="145" t="s">
        <v>869</v>
      </c>
    </row>
    <row r="524" spans="1:54" s="13" customFormat="1" x14ac:dyDescent="0.2">
      <c r="B524" s="147"/>
      <c r="D524" s="148" t="s">
        <v>148</v>
      </c>
      <c r="E524" s="149" t="s">
        <v>1</v>
      </c>
      <c r="F524" s="150" t="s">
        <v>845</v>
      </c>
      <c r="H524" s="149" t="s">
        <v>1</v>
      </c>
      <c r="AI524" s="149" t="s">
        <v>148</v>
      </c>
      <c r="AJ524" s="149" t="s">
        <v>73</v>
      </c>
      <c r="AK524" s="13" t="s">
        <v>67</v>
      </c>
      <c r="AL524" s="13" t="s">
        <v>27</v>
      </c>
      <c r="AM524" s="13" t="s">
        <v>60</v>
      </c>
      <c r="AN524" s="149" t="s">
        <v>141</v>
      </c>
    </row>
    <row r="525" spans="1:54" s="13" customFormat="1" x14ac:dyDescent="0.2">
      <c r="B525" s="147"/>
      <c r="D525" s="148" t="s">
        <v>148</v>
      </c>
      <c r="E525" s="149" t="s">
        <v>1</v>
      </c>
      <c r="F525" s="150" t="s">
        <v>612</v>
      </c>
      <c r="H525" s="149" t="s">
        <v>1</v>
      </c>
      <c r="AI525" s="149" t="s">
        <v>148</v>
      </c>
      <c r="AJ525" s="149" t="s">
        <v>73</v>
      </c>
      <c r="AK525" s="13" t="s">
        <v>67</v>
      </c>
      <c r="AL525" s="13" t="s">
        <v>27</v>
      </c>
      <c r="AM525" s="13" t="s">
        <v>60</v>
      </c>
      <c r="AN525" s="149" t="s">
        <v>141</v>
      </c>
    </row>
    <row r="526" spans="1:54" s="14" customFormat="1" x14ac:dyDescent="0.2">
      <c r="B526" s="154"/>
      <c r="D526" s="148" t="s">
        <v>148</v>
      </c>
      <c r="E526" s="155" t="s">
        <v>1</v>
      </c>
      <c r="F526" s="156" t="s">
        <v>870</v>
      </c>
      <c r="H526" s="157">
        <v>16.661000000000001</v>
      </c>
      <c r="AI526" s="155" t="s">
        <v>148</v>
      </c>
      <c r="AJ526" s="155" t="s">
        <v>73</v>
      </c>
      <c r="AK526" s="14" t="s">
        <v>73</v>
      </c>
      <c r="AL526" s="14" t="s">
        <v>27</v>
      </c>
      <c r="AM526" s="14" t="s">
        <v>60</v>
      </c>
      <c r="AN526" s="155" t="s">
        <v>141</v>
      </c>
    </row>
    <row r="527" spans="1:54" s="13" customFormat="1" x14ac:dyDescent="0.2">
      <c r="B527" s="147"/>
      <c r="D527" s="148" t="s">
        <v>148</v>
      </c>
      <c r="E527" s="149" t="s">
        <v>1</v>
      </c>
      <c r="F527" s="150" t="s">
        <v>614</v>
      </c>
      <c r="H527" s="149" t="s">
        <v>1</v>
      </c>
      <c r="AI527" s="149" t="s">
        <v>148</v>
      </c>
      <c r="AJ527" s="149" t="s">
        <v>73</v>
      </c>
      <c r="AK527" s="13" t="s">
        <v>67</v>
      </c>
      <c r="AL527" s="13" t="s">
        <v>27</v>
      </c>
      <c r="AM527" s="13" t="s">
        <v>60</v>
      </c>
      <c r="AN527" s="149" t="s">
        <v>141</v>
      </c>
    </row>
    <row r="528" spans="1:54" s="14" customFormat="1" x14ac:dyDescent="0.2">
      <c r="B528" s="154"/>
      <c r="D528" s="148" t="s">
        <v>148</v>
      </c>
      <c r="E528" s="155" t="s">
        <v>1</v>
      </c>
      <c r="F528" s="156" t="s">
        <v>871</v>
      </c>
      <c r="H528" s="157">
        <v>8.532</v>
      </c>
      <c r="AI528" s="155" t="s">
        <v>148</v>
      </c>
      <c r="AJ528" s="155" t="s">
        <v>73</v>
      </c>
      <c r="AK528" s="14" t="s">
        <v>73</v>
      </c>
      <c r="AL528" s="14" t="s">
        <v>27</v>
      </c>
      <c r="AM528" s="14" t="s">
        <v>60</v>
      </c>
      <c r="AN528" s="155" t="s">
        <v>141</v>
      </c>
    </row>
    <row r="529" spans="2:40" s="13" customFormat="1" x14ac:dyDescent="0.2">
      <c r="B529" s="147"/>
      <c r="D529" s="148" t="s">
        <v>148</v>
      </c>
      <c r="E529" s="149" t="s">
        <v>1</v>
      </c>
      <c r="F529" s="150" t="s">
        <v>616</v>
      </c>
      <c r="H529" s="149" t="s">
        <v>1</v>
      </c>
      <c r="AI529" s="149" t="s">
        <v>148</v>
      </c>
      <c r="AJ529" s="149" t="s">
        <v>73</v>
      </c>
      <c r="AK529" s="13" t="s">
        <v>67</v>
      </c>
      <c r="AL529" s="13" t="s">
        <v>27</v>
      </c>
      <c r="AM529" s="13" t="s">
        <v>60</v>
      </c>
      <c r="AN529" s="149" t="s">
        <v>141</v>
      </c>
    </row>
    <row r="530" spans="2:40" s="14" customFormat="1" x14ac:dyDescent="0.2">
      <c r="B530" s="154"/>
      <c r="D530" s="148" t="s">
        <v>148</v>
      </c>
      <c r="E530" s="155" t="s">
        <v>1</v>
      </c>
      <c r="F530" s="156" t="s">
        <v>872</v>
      </c>
      <c r="H530" s="157">
        <v>19.454999999999998</v>
      </c>
      <c r="AI530" s="155" t="s">
        <v>148</v>
      </c>
      <c r="AJ530" s="155" t="s">
        <v>73</v>
      </c>
      <c r="AK530" s="14" t="s">
        <v>73</v>
      </c>
      <c r="AL530" s="14" t="s">
        <v>27</v>
      </c>
      <c r="AM530" s="14" t="s">
        <v>60</v>
      </c>
      <c r="AN530" s="155" t="s">
        <v>141</v>
      </c>
    </row>
    <row r="531" spans="2:40" s="14" customFormat="1" ht="22.5" x14ac:dyDescent="0.2">
      <c r="B531" s="154"/>
      <c r="D531" s="148" t="s">
        <v>148</v>
      </c>
      <c r="E531" s="155" t="s">
        <v>1</v>
      </c>
      <c r="F531" s="156" t="s">
        <v>873</v>
      </c>
      <c r="H531" s="157">
        <v>19.747</v>
      </c>
      <c r="AI531" s="155" t="s">
        <v>148</v>
      </c>
      <c r="AJ531" s="155" t="s">
        <v>73</v>
      </c>
      <c r="AK531" s="14" t="s">
        <v>73</v>
      </c>
      <c r="AL531" s="14" t="s">
        <v>27</v>
      </c>
      <c r="AM531" s="14" t="s">
        <v>60</v>
      </c>
      <c r="AN531" s="155" t="s">
        <v>141</v>
      </c>
    </row>
    <row r="532" spans="2:40" s="13" customFormat="1" x14ac:dyDescent="0.2">
      <c r="B532" s="147"/>
      <c r="D532" s="148" t="s">
        <v>148</v>
      </c>
      <c r="E532" s="149" t="s">
        <v>1</v>
      </c>
      <c r="F532" s="150" t="s">
        <v>618</v>
      </c>
      <c r="H532" s="149" t="s">
        <v>1</v>
      </c>
      <c r="AI532" s="149" t="s">
        <v>148</v>
      </c>
      <c r="AJ532" s="149" t="s">
        <v>73</v>
      </c>
      <c r="AK532" s="13" t="s">
        <v>67</v>
      </c>
      <c r="AL532" s="13" t="s">
        <v>27</v>
      </c>
      <c r="AM532" s="13" t="s">
        <v>60</v>
      </c>
      <c r="AN532" s="149" t="s">
        <v>141</v>
      </c>
    </row>
    <row r="533" spans="2:40" s="14" customFormat="1" x14ac:dyDescent="0.2">
      <c r="B533" s="154"/>
      <c r="D533" s="148" t="s">
        <v>148</v>
      </c>
      <c r="E533" s="155" t="s">
        <v>1</v>
      </c>
      <c r="F533" s="156" t="s">
        <v>874</v>
      </c>
      <c r="H533" s="157">
        <v>45.908000000000001</v>
      </c>
      <c r="AI533" s="155" t="s">
        <v>148</v>
      </c>
      <c r="AJ533" s="155" t="s">
        <v>73</v>
      </c>
      <c r="AK533" s="14" t="s">
        <v>73</v>
      </c>
      <c r="AL533" s="14" t="s">
        <v>27</v>
      </c>
      <c r="AM533" s="14" t="s">
        <v>60</v>
      </c>
      <c r="AN533" s="155" t="s">
        <v>141</v>
      </c>
    </row>
    <row r="534" spans="2:40" s="13" customFormat="1" x14ac:dyDescent="0.2">
      <c r="B534" s="147"/>
      <c r="D534" s="148" t="s">
        <v>148</v>
      </c>
      <c r="E534" s="149" t="s">
        <v>1</v>
      </c>
      <c r="F534" s="150" t="s">
        <v>620</v>
      </c>
      <c r="H534" s="149" t="s">
        <v>1</v>
      </c>
      <c r="AI534" s="149" t="s">
        <v>148</v>
      </c>
      <c r="AJ534" s="149" t="s">
        <v>73</v>
      </c>
      <c r="AK534" s="13" t="s">
        <v>67</v>
      </c>
      <c r="AL534" s="13" t="s">
        <v>27</v>
      </c>
      <c r="AM534" s="13" t="s">
        <v>60</v>
      </c>
      <c r="AN534" s="149" t="s">
        <v>141</v>
      </c>
    </row>
    <row r="535" spans="2:40" s="14" customFormat="1" x14ac:dyDescent="0.2">
      <c r="B535" s="154"/>
      <c r="D535" s="148" t="s">
        <v>148</v>
      </c>
      <c r="E535" s="155" t="s">
        <v>1</v>
      </c>
      <c r="F535" s="156" t="s">
        <v>875</v>
      </c>
      <c r="H535" s="157">
        <v>21.587</v>
      </c>
      <c r="AI535" s="155" t="s">
        <v>148</v>
      </c>
      <c r="AJ535" s="155" t="s">
        <v>73</v>
      </c>
      <c r="AK535" s="14" t="s">
        <v>73</v>
      </c>
      <c r="AL535" s="14" t="s">
        <v>27</v>
      </c>
      <c r="AM535" s="14" t="s">
        <v>60</v>
      </c>
      <c r="AN535" s="155" t="s">
        <v>141</v>
      </c>
    </row>
    <row r="536" spans="2:40" s="14" customFormat="1" x14ac:dyDescent="0.2">
      <c r="B536" s="154"/>
      <c r="D536" s="148" t="s">
        <v>148</v>
      </c>
      <c r="E536" s="155" t="s">
        <v>1</v>
      </c>
      <c r="F536" s="156" t="s">
        <v>876</v>
      </c>
      <c r="H536" s="157">
        <v>30.725999999999999</v>
      </c>
      <c r="AI536" s="155" t="s">
        <v>148</v>
      </c>
      <c r="AJ536" s="155" t="s">
        <v>73</v>
      </c>
      <c r="AK536" s="14" t="s">
        <v>73</v>
      </c>
      <c r="AL536" s="14" t="s">
        <v>27</v>
      </c>
      <c r="AM536" s="14" t="s">
        <v>60</v>
      </c>
      <c r="AN536" s="155" t="s">
        <v>141</v>
      </c>
    </row>
    <row r="537" spans="2:40" s="13" customFormat="1" x14ac:dyDescent="0.2">
      <c r="B537" s="147"/>
      <c r="D537" s="148" t="s">
        <v>148</v>
      </c>
      <c r="E537" s="149" t="s">
        <v>1</v>
      </c>
      <c r="F537" s="150" t="s">
        <v>622</v>
      </c>
      <c r="H537" s="149" t="s">
        <v>1</v>
      </c>
      <c r="AI537" s="149" t="s">
        <v>148</v>
      </c>
      <c r="AJ537" s="149" t="s">
        <v>73</v>
      </c>
      <c r="AK537" s="13" t="s">
        <v>67</v>
      </c>
      <c r="AL537" s="13" t="s">
        <v>27</v>
      </c>
      <c r="AM537" s="13" t="s">
        <v>60</v>
      </c>
      <c r="AN537" s="149" t="s">
        <v>141</v>
      </c>
    </row>
    <row r="538" spans="2:40" s="14" customFormat="1" x14ac:dyDescent="0.2">
      <c r="B538" s="154"/>
      <c r="D538" s="148" t="s">
        <v>148</v>
      </c>
      <c r="E538" s="155" t="s">
        <v>1</v>
      </c>
      <c r="F538" s="156" t="s">
        <v>877</v>
      </c>
      <c r="H538" s="157">
        <v>6.8639999999999999</v>
      </c>
      <c r="AI538" s="155" t="s">
        <v>148</v>
      </c>
      <c r="AJ538" s="155" t="s">
        <v>73</v>
      </c>
      <c r="AK538" s="14" t="s">
        <v>73</v>
      </c>
      <c r="AL538" s="14" t="s">
        <v>27</v>
      </c>
      <c r="AM538" s="14" t="s">
        <v>60</v>
      </c>
      <c r="AN538" s="155" t="s">
        <v>141</v>
      </c>
    </row>
    <row r="539" spans="2:40" s="14" customFormat="1" x14ac:dyDescent="0.2">
      <c r="B539" s="154"/>
      <c r="D539" s="148" t="s">
        <v>148</v>
      </c>
      <c r="E539" s="155" t="s">
        <v>1</v>
      </c>
      <c r="F539" s="156" t="s">
        <v>878</v>
      </c>
      <c r="H539" s="157">
        <v>41.682000000000002</v>
      </c>
      <c r="AI539" s="155" t="s">
        <v>148</v>
      </c>
      <c r="AJ539" s="155" t="s">
        <v>73</v>
      </c>
      <c r="AK539" s="14" t="s">
        <v>73</v>
      </c>
      <c r="AL539" s="14" t="s">
        <v>27</v>
      </c>
      <c r="AM539" s="14" t="s">
        <v>60</v>
      </c>
      <c r="AN539" s="155" t="s">
        <v>141</v>
      </c>
    </row>
    <row r="540" spans="2:40" s="16" customFormat="1" x14ac:dyDescent="0.2">
      <c r="B540" s="178"/>
      <c r="D540" s="148" t="s">
        <v>148</v>
      </c>
      <c r="E540" s="179" t="s">
        <v>1</v>
      </c>
      <c r="F540" s="180" t="s">
        <v>224</v>
      </c>
      <c r="H540" s="181">
        <v>211.16199999999998</v>
      </c>
      <c r="AI540" s="179" t="s">
        <v>148</v>
      </c>
      <c r="AJ540" s="179" t="s">
        <v>73</v>
      </c>
      <c r="AK540" s="16" t="s">
        <v>85</v>
      </c>
      <c r="AL540" s="16" t="s">
        <v>27</v>
      </c>
      <c r="AM540" s="16" t="s">
        <v>60</v>
      </c>
      <c r="AN540" s="179" t="s">
        <v>141</v>
      </c>
    </row>
    <row r="541" spans="2:40" s="13" customFormat="1" x14ac:dyDescent="0.2">
      <c r="B541" s="147"/>
      <c r="D541" s="148" t="s">
        <v>148</v>
      </c>
      <c r="E541" s="149" t="s">
        <v>1</v>
      </c>
      <c r="F541" s="150" t="s">
        <v>858</v>
      </c>
      <c r="H541" s="149" t="s">
        <v>1</v>
      </c>
      <c r="AI541" s="149" t="s">
        <v>148</v>
      </c>
      <c r="AJ541" s="149" t="s">
        <v>73</v>
      </c>
      <c r="AK541" s="13" t="s">
        <v>67</v>
      </c>
      <c r="AL541" s="13" t="s">
        <v>27</v>
      </c>
      <c r="AM541" s="13" t="s">
        <v>60</v>
      </c>
      <c r="AN541" s="149" t="s">
        <v>141</v>
      </c>
    </row>
    <row r="542" spans="2:40" s="13" customFormat="1" x14ac:dyDescent="0.2">
      <c r="B542" s="147"/>
      <c r="D542" s="148" t="s">
        <v>148</v>
      </c>
      <c r="E542" s="149" t="s">
        <v>1</v>
      </c>
      <c r="F542" s="150" t="s">
        <v>612</v>
      </c>
      <c r="H542" s="149" t="s">
        <v>1</v>
      </c>
      <c r="AI542" s="149" t="s">
        <v>148</v>
      </c>
      <c r="AJ542" s="149" t="s">
        <v>73</v>
      </c>
      <c r="AK542" s="13" t="s">
        <v>67</v>
      </c>
      <c r="AL542" s="13" t="s">
        <v>27</v>
      </c>
      <c r="AM542" s="13" t="s">
        <v>60</v>
      </c>
      <c r="AN542" s="149" t="s">
        <v>141</v>
      </c>
    </row>
    <row r="543" spans="2:40" s="14" customFormat="1" x14ac:dyDescent="0.2">
      <c r="B543" s="154"/>
      <c r="D543" s="148" t="s">
        <v>148</v>
      </c>
      <c r="E543" s="155" t="s">
        <v>1</v>
      </c>
      <c r="F543" s="156" t="s">
        <v>879</v>
      </c>
      <c r="H543" s="157">
        <v>21.422000000000001</v>
      </c>
      <c r="AI543" s="155" t="s">
        <v>148</v>
      </c>
      <c r="AJ543" s="155" t="s">
        <v>73</v>
      </c>
      <c r="AK543" s="14" t="s">
        <v>73</v>
      </c>
      <c r="AL543" s="14" t="s">
        <v>27</v>
      </c>
      <c r="AM543" s="14" t="s">
        <v>60</v>
      </c>
      <c r="AN543" s="155" t="s">
        <v>141</v>
      </c>
    </row>
    <row r="544" spans="2:40" s="13" customFormat="1" x14ac:dyDescent="0.2">
      <c r="B544" s="147"/>
      <c r="D544" s="148" t="s">
        <v>148</v>
      </c>
      <c r="E544" s="149" t="s">
        <v>1</v>
      </c>
      <c r="F544" s="150" t="s">
        <v>614</v>
      </c>
      <c r="H544" s="149" t="s">
        <v>1</v>
      </c>
      <c r="AI544" s="149" t="s">
        <v>148</v>
      </c>
      <c r="AJ544" s="149" t="s">
        <v>73</v>
      </c>
      <c r="AK544" s="13" t="s">
        <v>67</v>
      </c>
      <c r="AL544" s="13" t="s">
        <v>27</v>
      </c>
      <c r="AM544" s="13" t="s">
        <v>60</v>
      </c>
      <c r="AN544" s="149" t="s">
        <v>141</v>
      </c>
    </row>
    <row r="545" spans="2:40" s="14" customFormat="1" x14ac:dyDescent="0.2">
      <c r="B545" s="154"/>
      <c r="D545" s="148" t="s">
        <v>148</v>
      </c>
      <c r="E545" s="155" t="s">
        <v>1</v>
      </c>
      <c r="F545" s="156" t="s">
        <v>880</v>
      </c>
      <c r="H545" s="157">
        <v>10.97</v>
      </c>
      <c r="AI545" s="155" t="s">
        <v>148</v>
      </c>
      <c r="AJ545" s="155" t="s">
        <v>73</v>
      </c>
      <c r="AK545" s="14" t="s">
        <v>73</v>
      </c>
      <c r="AL545" s="14" t="s">
        <v>27</v>
      </c>
      <c r="AM545" s="14" t="s">
        <v>60</v>
      </c>
      <c r="AN545" s="155" t="s">
        <v>141</v>
      </c>
    </row>
    <row r="546" spans="2:40" s="13" customFormat="1" x14ac:dyDescent="0.2">
      <c r="B546" s="147"/>
      <c r="D546" s="148" t="s">
        <v>148</v>
      </c>
      <c r="E546" s="149" t="s">
        <v>1</v>
      </c>
      <c r="F546" s="150" t="s">
        <v>616</v>
      </c>
      <c r="H546" s="149" t="s">
        <v>1</v>
      </c>
      <c r="AI546" s="149" t="s">
        <v>148</v>
      </c>
      <c r="AJ546" s="149" t="s">
        <v>73</v>
      </c>
      <c r="AK546" s="13" t="s">
        <v>67</v>
      </c>
      <c r="AL546" s="13" t="s">
        <v>27</v>
      </c>
      <c r="AM546" s="13" t="s">
        <v>60</v>
      </c>
      <c r="AN546" s="149" t="s">
        <v>141</v>
      </c>
    </row>
    <row r="547" spans="2:40" s="14" customFormat="1" x14ac:dyDescent="0.2">
      <c r="B547" s="154"/>
      <c r="D547" s="148" t="s">
        <v>148</v>
      </c>
      <c r="E547" s="155" t="s">
        <v>1</v>
      </c>
      <c r="F547" s="156" t="s">
        <v>881</v>
      </c>
      <c r="H547" s="157">
        <v>21.887</v>
      </c>
      <c r="AI547" s="155" t="s">
        <v>148</v>
      </c>
      <c r="AJ547" s="155" t="s">
        <v>73</v>
      </c>
      <c r="AK547" s="14" t="s">
        <v>73</v>
      </c>
      <c r="AL547" s="14" t="s">
        <v>27</v>
      </c>
      <c r="AM547" s="14" t="s">
        <v>60</v>
      </c>
      <c r="AN547" s="155" t="s">
        <v>141</v>
      </c>
    </row>
    <row r="548" spans="2:40" s="14" customFormat="1" ht="22.5" x14ac:dyDescent="0.2">
      <c r="B548" s="154"/>
      <c r="D548" s="148" t="s">
        <v>148</v>
      </c>
      <c r="E548" s="155" t="s">
        <v>1</v>
      </c>
      <c r="F548" s="156" t="s">
        <v>882</v>
      </c>
      <c r="H548" s="157">
        <v>22.216000000000001</v>
      </c>
      <c r="AI548" s="155" t="s">
        <v>148</v>
      </c>
      <c r="AJ548" s="155" t="s">
        <v>73</v>
      </c>
      <c r="AK548" s="14" t="s">
        <v>73</v>
      </c>
      <c r="AL548" s="14" t="s">
        <v>27</v>
      </c>
      <c r="AM548" s="14" t="s">
        <v>60</v>
      </c>
      <c r="AN548" s="155" t="s">
        <v>141</v>
      </c>
    </row>
    <row r="549" spans="2:40" s="13" customFormat="1" x14ac:dyDescent="0.2">
      <c r="B549" s="147"/>
      <c r="D549" s="148" t="s">
        <v>148</v>
      </c>
      <c r="E549" s="149" t="s">
        <v>1</v>
      </c>
      <c r="F549" s="150" t="s">
        <v>618</v>
      </c>
      <c r="H549" s="149" t="s">
        <v>1</v>
      </c>
      <c r="AI549" s="149" t="s">
        <v>148</v>
      </c>
      <c r="AJ549" s="149" t="s">
        <v>73</v>
      </c>
      <c r="AK549" s="13" t="s">
        <v>67</v>
      </c>
      <c r="AL549" s="13" t="s">
        <v>27</v>
      </c>
      <c r="AM549" s="13" t="s">
        <v>60</v>
      </c>
      <c r="AN549" s="149" t="s">
        <v>141</v>
      </c>
    </row>
    <row r="550" spans="2:40" s="14" customFormat="1" x14ac:dyDescent="0.2">
      <c r="B550" s="154"/>
      <c r="D550" s="148" t="s">
        <v>148</v>
      </c>
      <c r="E550" s="155" t="s">
        <v>1</v>
      </c>
      <c r="F550" s="156" t="s">
        <v>883</v>
      </c>
      <c r="H550" s="157">
        <v>25.823</v>
      </c>
      <c r="AI550" s="155" t="s">
        <v>148</v>
      </c>
      <c r="AJ550" s="155" t="s">
        <v>73</v>
      </c>
      <c r="AK550" s="14" t="s">
        <v>73</v>
      </c>
      <c r="AL550" s="14" t="s">
        <v>27</v>
      </c>
      <c r="AM550" s="14" t="s">
        <v>60</v>
      </c>
      <c r="AN550" s="155" t="s">
        <v>141</v>
      </c>
    </row>
    <row r="551" spans="2:40" s="13" customFormat="1" x14ac:dyDescent="0.2">
      <c r="B551" s="147"/>
      <c r="D551" s="148" t="s">
        <v>148</v>
      </c>
      <c r="E551" s="149" t="s">
        <v>1</v>
      </c>
      <c r="F551" s="150" t="s">
        <v>620</v>
      </c>
      <c r="H551" s="149" t="s">
        <v>1</v>
      </c>
      <c r="AI551" s="149" t="s">
        <v>148</v>
      </c>
      <c r="AJ551" s="149" t="s">
        <v>73</v>
      </c>
      <c r="AK551" s="13" t="s">
        <v>67</v>
      </c>
      <c r="AL551" s="13" t="s">
        <v>27</v>
      </c>
      <c r="AM551" s="13" t="s">
        <v>60</v>
      </c>
      <c r="AN551" s="149" t="s">
        <v>141</v>
      </c>
    </row>
    <row r="552" spans="2:40" s="14" customFormat="1" x14ac:dyDescent="0.2">
      <c r="B552" s="154"/>
      <c r="D552" s="148" t="s">
        <v>148</v>
      </c>
      <c r="E552" s="155" t="s">
        <v>1</v>
      </c>
      <c r="F552" s="156" t="s">
        <v>884</v>
      </c>
      <c r="H552" s="157">
        <v>24.286000000000001</v>
      </c>
      <c r="AI552" s="155" t="s">
        <v>148</v>
      </c>
      <c r="AJ552" s="155" t="s">
        <v>73</v>
      </c>
      <c r="AK552" s="14" t="s">
        <v>73</v>
      </c>
      <c r="AL552" s="14" t="s">
        <v>27</v>
      </c>
      <c r="AM552" s="14" t="s">
        <v>60</v>
      </c>
      <c r="AN552" s="155" t="s">
        <v>141</v>
      </c>
    </row>
    <row r="553" spans="2:40" s="14" customFormat="1" x14ac:dyDescent="0.2">
      <c r="B553" s="154"/>
      <c r="D553" s="148" t="s">
        <v>148</v>
      </c>
      <c r="E553" s="155" t="s">
        <v>1</v>
      </c>
      <c r="F553" s="156" t="s">
        <v>885</v>
      </c>
      <c r="H553" s="157">
        <v>34.567</v>
      </c>
      <c r="AI553" s="155" t="s">
        <v>148</v>
      </c>
      <c r="AJ553" s="155" t="s">
        <v>73</v>
      </c>
      <c r="AK553" s="14" t="s">
        <v>73</v>
      </c>
      <c r="AL553" s="14" t="s">
        <v>27</v>
      </c>
      <c r="AM553" s="14" t="s">
        <v>60</v>
      </c>
      <c r="AN553" s="155" t="s">
        <v>141</v>
      </c>
    </row>
    <row r="554" spans="2:40" s="13" customFormat="1" x14ac:dyDescent="0.2">
      <c r="B554" s="147"/>
      <c r="D554" s="148" t="s">
        <v>148</v>
      </c>
      <c r="E554" s="149" t="s">
        <v>1</v>
      </c>
      <c r="F554" s="150" t="s">
        <v>622</v>
      </c>
      <c r="H554" s="149" t="s">
        <v>1</v>
      </c>
      <c r="AI554" s="149" t="s">
        <v>148</v>
      </c>
      <c r="AJ554" s="149" t="s">
        <v>73</v>
      </c>
      <c r="AK554" s="13" t="s">
        <v>67</v>
      </c>
      <c r="AL554" s="13" t="s">
        <v>27</v>
      </c>
      <c r="AM554" s="13" t="s">
        <v>60</v>
      </c>
      <c r="AN554" s="149" t="s">
        <v>141</v>
      </c>
    </row>
    <row r="555" spans="2:40" s="14" customFormat="1" x14ac:dyDescent="0.2">
      <c r="B555" s="154"/>
      <c r="D555" s="148" t="s">
        <v>148</v>
      </c>
      <c r="E555" s="155" t="s">
        <v>1</v>
      </c>
      <c r="F555" s="156" t="s">
        <v>886</v>
      </c>
      <c r="H555" s="157">
        <v>5.6159999999999997</v>
      </c>
      <c r="AI555" s="155" t="s">
        <v>148</v>
      </c>
      <c r="AJ555" s="155" t="s">
        <v>73</v>
      </c>
      <c r="AK555" s="14" t="s">
        <v>73</v>
      </c>
      <c r="AL555" s="14" t="s">
        <v>27</v>
      </c>
      <c r="AM555" s="14" t="s">
        <v>60</v>
      </c>
      <c r="AN555" s="155" t="s">
        <v>141</v>
      </c>
    </row>
    <row r="556" spans="2:40" s="14" customFormat="1" x14ac:dyDescent="0.2">
      <c r="B556" s="154"/>
      <c r="D556" s="148" t="s">
        <v>148</v>
      </c>
      <c r="E556" s="155" t="s">
        <v>1</v>
      </c>
      <c r="F556" s="156" t="s">
        <v>887</v>
      </c>
      <c r="H556" s="157">
        <v>34.103999999999999</v>
      </c>
      <c r="AI556" s="155" t="s">
        <v>148</v>
      </c>
      <c r="AJ556" s="155" t="s">
        <v>73</v>
      </c>
      <c r="AK556" s="14" t="s">
        <v>73</v>
      </c>
      <c r="AL556" s="14" t="s">
        <v>27</v>
      </c>
      <c r="AM556" s="14" t="s">
        <v>60</v>
      </c>
      <c r="AN556" s="155" t="s">
        <v>141</v>
      </c>
    </row>
    <row r="557" spans="2:40" s="16" customFormat="1" x14ac:dyDescent="0.2">
      <c r="B557" s="178"/>
      <c r="D557" s="148" t="s">
        <v>148</v>
      </c>
      <c r="E557" s="179" t="s">
        <v>1</v>
      </c>
      <c r="F557" s="180" t="s">
        <v>224</v>
      </c>
      <c r="H557" s="181">
        <v>200.89100000000002</v>
      </c>
      <c r="AI557" s="179" t="s">
        <v>148</v>
      </c>
      <c r="AJ557" s="179" t="s">
        <v>73</v>
      </c>
      <c r="AK557" s="16" t="s">
        <v>85</v>
      </c>
      <c r="AL557" s="16" t="s">
        <v>27</v>
      </c>
      <c r="AM557" s="16" t="s">
        <v>60</v>
      </c>
      <c r="AN557" s="179" t="s">
        <v>141</v>
      </c>
    </row>
    <row r="558" spans="2:40" s="15" customFormat="1" x14ac:dyDescent="0.2">
      <c r="B558" s="161"/>
      <c r="D558" s="148" t="s">
        <v>148</v>
      </c>
      <c r="E558" s="162" t="s">
        <v>1</v>
      </c>
      <c r="F558" s="163" t="s">
        <v>158</v>
      </c>
      <c r="H558" s="164">
        <v>412.05299999999994</v>
      </c>
      <c r="AI558" s="162" t="s">
        <v>148</v>
      </c>
      <c r="AJ558" s="162" t="s">
        <v>73</v>
      </c>
      <c r="AK558" s="15" t="s">
        <v>146</v>
      </c>
      <c r="AL558" s="15" t="s">
        <v>27</v>
      </c>
      <c r="AM558" s="15" t="s">
        <v>67</v>
      </c>
      <c r="AN558" s="162" t="s">
        <v>141</v>
      </c>
    </row>
    <row r="559" spans="2:40" s="15" customFormat="1" ht="24" x14ac:dyDescent="0.2">
      <c r="B559" s="161"/>
      <c r="C559" s="134" t="s">
        <v>561</v>
      </c>
      <c r="D559" s="134" t="s">
        <v>143</v>
      </c>
      <c r="E559" s="135" t="s">
        <v>541</v>
      </c>
      <c r="F559" s="192" t="s">
        <v>542</v>
      </c>
      <c r="G559" s="193" t="s">
        <v>543</v>
      </c>
      <c r="H559" s="194"/>
      <c r="I559" s="195"/>
      <c r="J559" s="195"/>
      <c r="AI559" s="162"/>
      <c r="AJ559" s="162"/>
      <c r="AN559" s="162"/>
    </row>
    <row r="560" spans="2:40" s="15" customFormat="1" ht="24.75" customHeight="1" x14ac:dyDescent="0.2">
      <c r="B560" s="161"/>
      <c r="C560" s="250"/>
      <c r="D560" s="251" t="s">
        <v>59</v>
      </c>
      <c r="E560" s="252" t="s">
        <v>1904</v>
      </c>
      <c r="F560" s="252" t="s">
        <v>3457</v>
      </c>
      <c r="G560" s="250"/>
      <c r="H560" s="250"/>
      <c r="I560" s="253"/>
      <c r="J560" s="254"/>
      <c r="AI560" s="162"/>
      <c r="AJ560" s="162"/>
      <c r="AN560" s="162"/>
    </row>
    <row r="561" spans="1:54" s="15" customFormat="1" ht="12" x14ac:dyDescent="0.2">
      <c r="B561" s="161"/>
      <c r="C561" s="199" t="s">
        <v>576</v>
      </c>
      <c r="D561" s="199" t="s">
        <v>143</v>
      </c>
      <c r="E561" s="200" t="s">
        <v>3458</v>
      </c>
      <c r="F561" s="201" t="s">
        <v>3459</v>
      </c>
      <c r="G561" s="202" t="s">
        <v>161</v>
      </c>
      <c r="H561" s="203">
        <v>11</v>
      </c>
      <c r="I561" s="204"/>
      <c r="J561" s="204"/>
      <c r="AI561" s="162"/>
      <c r="AJ561" s="162"/>
      <c r="AN561" s="162"/>
    </row>
    <row r="562" spans="1:54" s="15" customFormat="1" x14ac:dyDescent="0.2">
      <c r="B562" s="161"/>
      <c r="C562" s="205"/>
      <c r="D562" s="206" t="s">
        <v>148</v>
      </c>
      <c r="E562" s="207" t="s">
        <v>1</v>
      </c>
      <c r="F562" s="208" t="s">
        <v>3460</v>
      </c>
      <c r="G562" s="205"/>
      <c r="H562" s="207" t="s">
        <v>1</v>
      </c>
      <c r="I562" s="209"/>
      <c r="J562" s="205"/>
      <c r="AI562" s="162"/>
      <c r="AJ562" s="162"/>
      <c r="AN562" s="162"/>
    </row>
    <row r="563" spans="1:54" s="15" customFormat="1" x14ac:dyDescent="0.2">
      <c r="B563" s="161"/>
      <c r="C563" s="210"/>
      <c r="D563" s="206" t="s">
        <v>148</v>
      </c>
      <c r="E563" s="211" t="s">
        <v>1</v>
      </c>
      <c r="F563" s="212" t="s">
        <v>3461</v>
      </c>
      <c r="G563" s="210"/>
      <c r="H563" s="213">
        <v>11</v>
      </c>
      <c r="I563" s="214"/>
      <c r="J563" s="210"/>
      <c r="AI563" s="162"/>
      <c r="AJ563" s="162"/>
      <c r="AN563" s="162"/>
    </row>
    <row r="564" spans="1:54" s="15" customFormat="1" x14ac:dyDescent="0.2">
      <c r="B564" s="161"/>
      <c r="C564" s="215"/>
      <c r="D564" s="206" t="s">
        <v>148</v>
      </c>
      <c r="E564" s="216" t="s">
        <v>1</v>
      </c>
      <c r="F564" s="217" t="s">
        <v>158</v>
      </c>
      <c r="G564" s="215"/>
      <c r="H564" s="218">
        <v>11</v>
      </c>
      <c r="I564" s="219"/>
      <c r="J564" s="215"/>
      <c r="AI564" s="162"/>
      <c r="AJ564" s="162"/>
      <c r="AN564" s="162"/>
    </row>
    <row r="565" spans="1:54" s="15" customFormat="1" ht="36" x14ac:dyDescent="0.2">
      <c r="B565" s="161"/>
      <c r="C565" s="220" t="s">
        <v>580</v>
      </c>
      <c r="D565" s="220" t="s">
        <v>159</v>
      </c>
      <c r="E565" s="221" t="s">
        <v>3462</v>
      </c>
      <c r="F565" s="222" t="s">
        <v>3463</v>
      </c>
      <c r="G565" s="223" t="s">
        <v>161</v>
      </c>
      <c r="H565" s="224">
        <v>11</v>
      </c>
      <c r="I565" s="225"/>
      <c r="J565" s="225"/>
      <c r="AI565" s="162"/>
      <c r="AJ565" s="162"/>
      <c r="AN565" s="162"/>
    </row>
    <row r="566" spans="1:54" s="15" customFormat="1" x14ac:dyDescent="0.2">
      <c r="B566" s="161"/>
      <c r="C566" s="205"/>
      <c r="D566" s="206" t="s">
        <v>148</v>
      </c>
      <c r="E566" s="207" t="s">
        <v>1</v>
      </c>
      <c r="F566" s="208" t="s">
        <v>3460</v>
      </c>
      <c r="G566" s="205"/>
      <c r="H566" s="207" t="s">
        <v>1</v>
      </c>
      <c r="I566" s="209"/>
      <c r="J566" s="205"/>
      <c r="AI566" s="162"/>
      <c r="AJ566" s="162"/>
      <c r="AN566" s="162"/>
    </row>
    <row r="567" spans="1:54" s="15" customFormat="1" x14ac:dyDescent="0.2">
      <c r="B567" s="161"/>
      <c r="C567" s="210"/>
      <c r="D567" s="206" t="s">
        <v>148</v>
      </c>
      <c r="E567" s="211" t="s">
        <v>1</v>
      </c>
      <c r="F567" s="212" t="s">
        <v>3461</v>
      </c>
      <c r="G567" s="210"/>
      <c r="H567" s="213">
        <v>11</v>
      </c>
      <c r="I567" s="214"/>
      <c r="J567" s="210"/>
      <c r="AI567" s="162"/>
      <c r="AJ567" s="162"/>
      <c r="AN567" s="162"/>
    </row>
    <row r="568" spans="1:54" s="15" customFormat="1" x14ac:dyDescent="0.2">
      <c r="B568" s="161"/>
      <c r="C568" s="215"/>
      <c r="D568" s="206" t="s">
        <v>148</v>
      </c>
      <c r="E568" s="216" t="s">
        <v>1</v>
      </c>
      <c r="F568" s="217" t="s">
        <v>158</v>
      </c>
      <c r="G568" s="215"/>
      <c r="H568" s="218">
        <v>11</v>
      </c>
      <c r="I568" s="219"/>
      <c r="J568" s="215"/>
      <c r="AI568" s="162"/>
      <c r="AJ568" s="162"/>
      <c r="AN568" s="162"/>
    </row>
    <row r="569" spans="1:54" s="2" customFormat="1" ht="21.75" customHeight="1" x14ac:dyDescent="0.2">
      <c r="A569" s="31"/>
      <c r="B569" s="133"/>
      <c r="C569" s="199" t="s">
        <v>586</v>
      </c>
      <c r="D569" s="199" t="s">
        <v>143</v>
      </c>
      <c r="E569" s="200" t="s">
        <v>3464</v>
      </c>
      <c r="F569" s="201" t="s">
        <v>3465</v>
      </c>
      <c r="G569" s="202" t="s">
        <v>543</v>
      </c>
      <c r="H569" s="203"/>
      <c r="I569" s="204"/>
      <c r="J569" s="204"/>
      <c r="K569" s="140"/>
      <c r="L569" s="31"/>
      <c r="M569" s="31"/>
      <c r="N569" s="31"/>
      <c r="O569" s="31"/>
      <c r="P569" s="31"/>
      <c r="Q569" s="31"/>
      <c r="R569" s="31"/>
      <c r="S569" s="31"/>
      <c r="T569" s="31"/>
      <c r="AG569" s="145" t="s">
        <v>332</v>
      </c>
      <c r="AI569" s="145" t="s">
        <v>143</v>
      </c>
      <c r="AJ569" s="145" t="s">
        <v>73</v>
      </c>
      <c r="AN569" s="18" t="s">
        <v>141</v>
      </c>
      <c r="AT569" s="146" t="e">
        <f>IF(#REF!="základná",J569,0)</f>
        <v>#REF!</v>
      </c>
      <c r="AU569" s="146" t="e">
        <f>IF(#REF!="znížená",J569,0)</f>
        <v>#REF!</v>
      </c>
      <c r="AV569" s="146" t="e">
        <f>IF(#REF!="zákl. prenesená",J569,0)</f>
        <v>#REF!</v>
      </c>
      <c r="AW569" s="146" t="e">
        <f>IF(#REF!="zníž. prenesená",J569,0)</f>
        <v>#REF!</v>
      </c>
      <c r="AX569" s="146" t="e">
        <f>IF(#REF!="nulová",J569,0)</f>
        <v>#REF!</v>
      </c>
      <c r="AY569" s="18" t="s">
        <v>73</v>
      </c>
      <c r="AZ569" s="146">
        <f>ROUND(I569*H569,2)</f>
        <v>0</v>
      </c>
      <c r="BA569" s="18" t="s">
        <v>332</v>
      </c>
      <c r="BB569" s="145" t="s">
        <v>888</v>
      </c>
    </row>
    <row r="570" spans="1:54" s="2" customFormat="1" ht="6.95" customHeight="1" x14ac:dyDescent="0.2">
      <c r="A570" s="31"/>
      <c r="B570" s="46"/>
      <c r="C570" s="47"/>
      <c r="D570" s="47"/>
      <c r="E570" s="47"/>
      <c r="F570" s="47"/>
      <c r="G570" s="47"/>
      <c r="H570" s="47"/>
      <c r="I570" s="47"/>
      <c r="J570" s="47"/>
      <c r="K570" s="47"/>
      <c r="L570" s="31"/>
      <c r="M570" s="31"/>
      <c r="N570" s="31"/>
      <c r="O570" s="31"/>
      <c r="P570" s="31"/>
      <c r="Q570" s="31"/>
      <c r="R570" s="31"/>
      <c r="S570" s="31"/>
      <c r="T570" s="31"/>
    </row>
  </sheetData>
  <autoFilter ref="C130:K569" xr:uid="{00000000-0009-0000-0000-000002000000}"/>
  <mergeCells count="10">
    <mergeCell ref="E123:H123"/>
    <mergeCell ref="E7:H7"/>
    <mergeCell ref="E9:H9"/>
    <mergeCell ref="E11:H11"/>
    <mergeCell ref="E29:H29"/>
    <mergeCell ref="E85:H85"/>
    <mergeCell ref="E87:H87"/>
    <mergeCell ref="E89:H89"/>
    <mergeCell ref="E119:H119"/>
    <mergeCell ref="E121:H12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790"/>
  <sheetViews>
    <sheetView showGridLines="0" topLeftCell="A675" workbookViewId="0">
      <selection activeCell="F700" sqref="F700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customWidth="1"/>
    <col min="14" max="14" width="9.33203125" style="1"/>
    <col min="15" max="20" width="14.1640625" style="1" customWidth="1"/>
    <col min="21" max="21" width="16.33203125" style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AT2" s="18" t="s">
        <v>80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s="1" customFormat="1" ht="12" customHeight="1" x14ac:dyDescent="0.2">
      <c r="B8" s="21"/>
      <c r="D8" s="26" t="s">
        <v>111</v>
      </c>
      <c r="L8" s="21"/>
    </row>
    <row r="9" spans="1:46" s="2" customFormat="1" ht="16.5" customHeight="1" x14ac:dyDescent="0.2">
      <c r="A9" s="31"/>
      <c r="B9" s="32"/>
      <c r="C9" s="31"/>
      <c r="D9" s="31"/>
      <c r="E9" s="292" t="s">
        <v>112</v>
      </c>
      <c r="F9" s="291"/>
      <c r="G9" s="291"/>
      <c r="H9" s="291"/>
      <c r="I9" s="31"/>
      <c r="J9" s="31"/>
      <c r="K9" s="31"/>
      <c r="L9" s="4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2" customHeight="1" x14ac:dyDescent="0.2">
      <c r="A10" s="31"/>
      <c r="B10" s="32"/>
      <c r="C10" s="31"/>
      <c r="D10" s="26" t="s">
        <v>113</v>
      </c>
      <c r="E10" s="31"/>
      <c r="F10" s="31"/>
      <c r="G10" s="31"/>
      <c r="H10" s="31"/>
      <c r="I10" s="31"/>
      <c r="J10" s="31"/>
      <c r="K10" s="31"/>
      <c r="L10" s="4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6.5" customHeight="1" x14ac:dyDescent="0.2">
      <c r="A11" s="31"/>
      <c r="B11" s="32"/>
      <c r="C11" s="31"/>
      <c r="D11" s="31"/>
      <c r="E11" s="283" t="s">
        <v>889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x14ac:dyDescent="0.2">
      <c r="A12" s="31"/>
      <c r="B12" s="32"/>
      <c r="C12" s="31"/>
      <c r="D12" s="31"/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2" customHeight="1" x14ac:dyDescent="0.2">
      <c r="A13" s="31"/>
      <c r="B13" s="32"/>
      <c r="C13" s="31"/>
      <c r="D13" s="26" t="s">
        <v>12</v>
      </c>
      <c r="E13" s="31"/>
      <c r="F13" s="24" t="s">
        <v>13</v>
      </c>
      <c r="G13" s="31"/>
      <c r="H13" s="31"/>
      <c r="I13" s="26" t="s">
        <v>14</v>
      </c>
      <c r="J13" s="24" t="s">
        <v>15</v>
      </c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 x14ac:dyDescent="0.2">
      <c r="A14" s="31"/>
      <c r="B14" s="32"/>
      <c r="C14" s="31"/>
      <c r="D14" s="26" t="s">
        <v>16</v>
      </c>
      <c r="E14" s="31"/>
      <c r="F14" s="24" t="s">
        <v>17</v>
      </c>
      <c r="G14" s="31"/>
      <c r="H14" s="31"/>
      <c r="I14" s="26" t="s">
        <v>18</v>
      </c>
      <c r="J14" s="54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0.9" customHeight="1" x14ac:dyDescent="0.2">
      <c r="A15" s="31"/>
      <c r="B15" s="32"/>
      <c r="C15" s="31"/>
      <c r="D15" s="31"/>
      <c r="E15" s="31"/>
      <c r="F15" s="31"/>
      <c r="G15" s="31"/>
      <c r="H15" s="31"/>
      <c r="I15" s="31"/>
      <c r="J15" s="31"/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19</v>
      </c>
      <c r="E16" s="31"/>
      <c r="F16" s="31"/>
      <c r="G16" s="31"/>
      <c r="H16" s="31"/>
      <c r="I16" s="26" t="s">
        <v>20</v>
      </c>
      <c r="J16" s="24" t="s">
        <v>21</v>
      </c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8" customHeight="1" x14ac:dyDescent="0.2">
      <c r="A17" s="31"/>
      <c r="B17" s="32"/>
      <c r="C17" s="31"/>
      <c r="D17" s="31"/>
      <c r="E17" s="24" t="s">
        <v>22</v>
      </c>
      <c r="F17" s="31"/>
      <c r="G17" s="31"/>
      <c r="H17" s="31"/>
      <c r="I17" s="26" t="s">
        <v>23</v>
      </c>
      <c r="J17" s="24" t="s">
        <v>1</v>
      </c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6.95" customHeight="1" x14ac:dyDescent="0.2">
      <c r="A18" s="31"/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2" customHeight="1" x14ac:dyDescent="0.2">
      <c r="A19" s="31"/>
      <c r="B19" s="32"/>
      <c r="C19" s="31"/>
      <c r="D19" s="26" t="s">
        <v>24</v>
      </c>
      <c r="E19" s="31"/>
      <c r="F19" s="31"/>
      <c r="G19" s="31"/>
      <c r="H19" s="31"/>
      <c r="I19" s="26" t="s">
        <v>20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8" customHeight="1" x14ac:dyDescent="0.2">
      <c r="A20" s="31"/>
      <c r="B20" s="32"/>
      <c r="C20" s="31"/>
      <c r="D20" s="31"/>
      <c r="E20" s="24"/>
      <c r="F20" s="31"/>
      <c r="G20" s="31"/>
      <c r="H20" s="31"/>
      <c r="I20" s="26" t="s">
        <v>23</v>
      </c>
      <c r="J20" s="24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6.95" customHeight="1" x14ac:dyDescent="0.2">
      <c r="A21" s="31"/>
      <c r="B21" s="32"/>
      <c r="C21" s="31"/>
      <c r="D21" s="31"/>
      <c r="E21" s="31"/>
      <c r="F21" s="31"/>
      <c r="G21" s="31"/>
      <c r="H21" s="31"/>
      <c r="I21" s="31"/>
      <c r="J21" s="31"/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2" customHeight="1" x14ac:dyDescent="0.2">
      <c r="A22" s="31"/>
      <c r="B22" s="32"/>
      <c r="C22" s="31"/>
      <c r="D22" s="26" t="s">
        <v>26</v>
      </c>
      <c r="E22" s="31"/>
      <c r="F22" s="31"/>
      <c r="G22" s="31"/>
      <c r="H22" s="31"/>
      <c r="I22" s="26" t="s">
        <v>20</v>
      </c>
      <c r="J22" s="24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8" customHeight="1" x14ac:dyDescent="0.2">
      <c r="A23" s="31"/>
      <c r="B23" s="32"/>
      <c r="C23" s="31"/>
      <c r="D23" s="31"/>
      <c r="E23" s="24"/>
      <c r="F23" s="31"/>
      <c r="G23" s="31"/>
      <c r="H23" s="31"/>
      <c r="I23" s="26" t="s">
        <v>23</v>
      </c>
      <c r="J23" s="24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6.95" customHeight="1" x14ac:dyDescent="0.2">
      <c r="A24" s="31"/>
      <c r="B24" s="32"/>
      <c r="C24" s="31"/>
      <c r="D24" s="31"/>
      <c r="E24" s="31"/>
      <c r="F24" s="31"/>
      <c r="G24" s="31"/>
      <c r="H24" s="31"/>
      <c r="I24" s="31"/>
      <c r="J24" s="31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2" customHeight="1" x14ac:dyDescent="0.2">
      <c r="A25" s="31"/>
      <c r="B25" s="32"/>
      <c r="C25" s="31"/>
      <c r="D25" s="26" t="s">
        <v>28</v>
      </c>
      <c r="E25" s="31"/>
      <c r="F25" s="31"/>
      <c r="G25" s="31"/>
      <c r="H25" s="31"/>
      <c r="I25" s="26" t="s">
        <v>20</v>
      </c>
      <c r="J25" s="24" t="s">
        <v>1</v>
      </c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8" customHeight="1" x14ac:dyDescent="0.2">
      <c r="A26" s="31"/>
      <c r="B26" s="32"/>
      <c r="C26" s="31"/>
      <c r="D26" s="31"/>
      <c r="E26" s="24"/>
      <c r="F26" s="31"/>
      <c r="G26" s="31"/>
      <c r="H26" s="31"/>
      <c r="I26" s="26" t="s">
        <v>23</v>
      </c>
      <c r="J26" s="24" t="s">
        <v>1</v>
      </c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6.95" customHeight="1" x14ac:dyDescent="0.2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2" customHeight="1" x14ac:dyDescent="0.2">
      <c r="A28" s="31"/>
      <c r="B28" s="32"/>
      <c r="C28" s="31"/>
      <c r="D28" s="26" t="s">
        <v>30</v>
      </c>
      <c r="E28" s="31"/>
      <c r="F28" s="31"/>
      <c r="G28" s="31"/>
      <c r="H28" s="31"/>
      <c r="I28" s="31"/>
      <c r="J28" s="31"/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8" customFormat="1" ht="16.5" customHeight="1" x14ac:dyDescent="0.2">
      <c r="A29" s="83"/>
      <c r="B29" s="84"/>
      <c r="C29" s="83"/>
      <c r="D29" s="83"/>
      <c r="E29" s="277" t="s">
        <v>1</v>
      </c>
      <c r="F29" s="277"/>
      <c r="G29" s="277"/>
      <c r="H29" s="277"/>
      <c r="I29" s="83"/>
      <c r="J29" s="83"/>
      <c r="K29" s="83"/>
      <c r="L29" s="85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</row>
    <row r="30" spans="1:31" s="2" customFormat="1" ht="6.95" customHeight="1" x14ac:dyDescent="0.2">
      <c r="A30" s="31"/>
      <c r="B30" s="32"/>
      <c r="C30" s="31"/>
      <c r="D30" s="31"/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 x14ac:dyDescent="0.2">
      <c r="A31" s="31"/>
      <c r="B31" s="32"/>
      <c r="C31" s="31"/>
      <c r="D31" s="62"/>
      <c r="E31" s="62"/>
      <c r="F31" s="62"/>
      <c r="G31" s="62"/>
      <c r="H31" s="62"/>
      <c r="I31" s="62"/>
      <c r="J31" s="62"/>
      <c r="K31" s="62"/>
      <c r="L31" s="4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 x14ac:dyDescent="0.2">
      <c r="A32" s="31"/>
      <c r="B32" s="32"/>
      <c r="C32" s="31"/>
      <c r="D32" s="24" t="s">
        <v>115</v>
      </c>
      <c r="E32" s="31"/>
      <c r="F32" s="31"/>
      <c r="G32" s="31"/>
      <c r="H32" s="31"/>
      <c r="I32" s="31"/>
      <c r="J32" s="30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 x14ac:dyDescent="0.2">
      <c r="A33" s="31"/>
      <c r="B33" s="32"/>
      <c r="C33" s="31"/>
      <c r="D33" s="29" t="s">
        <v>116</v>
      </c>
      <c r="E33" s="31"/>
      <c r="F33" s="31"/>
      <c r="G33" s="31"/>
      <c r="H33" s="31"/>
      <c r="I33" s="31"/>
      <c r="J33" s="30"/>
      <c r="K33" s="31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25.35" customHeight="1" x14ac:dyDescent="0.2">
      <c r="A34" s="31"/>
      <c r="B34" s="32"/>
      <c r="C34" s="31"/>
      <c r="D34" s="86" t="s">
        <v>33</v>
      </c>
      <c r="E34" s="31"/>
      <c r="F34" s="31"/>
      <c r="G34" s="31"/>
      <c r="H34" s="31"/>
      <c r="I34" s="31"/>
      <c r="J34" s="66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6.95" customHeight="1" x14ac:dyDescent="0.2">
      <c r="A35" s="31"/>
      <c r="B35" s="32"/>
      <c r="C35" s="31"/>
      <c r="D35" s="62"/>
      <c r="E35" s="62"/>
      <c r="F35" s="62"/>
      <c r="G35" s="62"/>
      <c r="H35" s="62"/>
      <c r="I35" s="62"/>
      <c r="J35" s="62"/>
      <c r="K35" s="62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customHeight="1" x14ac:dyDescent="0.2">
      <c r="A36" s="31"/>
      <c r="B36" s="32"/>
      <c r="C36" s="31"/>
      <c r="D36" s="31"/>
      <c r="E36" s="31"/>
      <c r="F36" s="35" t="s">
        <v>35</v>
      </c>
      <c r="G36" s="31"/>
      <c r="H36" s="31"/>
      <c r="I36" s="35" t="s">
        <v>34</v>
      </c>
      <c r="J36" s="35" t="s">
        <v>36</v>
      </c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customHeight="1" x14ac:dyDescent="0.2">
      <c r="A37" s="31"/>
      <c r="B37" s="32"/>
      <c r="C37" s="31"/>
      <c r="D37" s="87" t="s">
        <v>37</v>
      </c>
      <c r="E37" s="26" t="s">
        <v>38</v>
      </c>
      <c r="F37" s="88"/>
      <c r="G37" s="31"/>
      <c r="H37" s="31"/>
      <c r="I37" s="89">
        <v>0.2</v>
      </c>
      <c r="J37" s="88"/>
      <c r="K37" s="31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26" t="s">
        <v>39</v>
      </c>
      <c r="F38" s="88"/>
      <c r="G38" s="31"/>
      <c r="H38" s="31"/>
      <c r="I38" s="89">
        <v>0.2</v>
      </c>
      <c r="J38" s="88"/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hidden="1" customHeight="1" x14ac:dyDescent="0.2">
      <c r="A39" s="31"/>
      <c r="B39" s="32"/>
      <c r="C39" s="31"/>
      <c r="D39" s="31"/>
      <c r="E39" s="26" t="s">
        <v>40</v>
      </c>
      <c r="F39" s="88">
        <f>ROUND((SUM(BG108:BG109) + SUM(BG131:BG789)),  2)</f>
        <v>0</v>
      </c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hidden="1" customHeight="1" x14ac:dyDescent="0.2">
      <c r="A40" s="31"/>
      <c r="B40" s="32"/>
      <c r="C40" s="31"/>
      <c r="D40" s="31"/>
      <c r="E40" s="26" t="s">
        <v>41</v>
      </c>
      <c r="F40" s="88">
        <f>ROUND((SUM(BH108:BH109) + SUM(BH131:BH789)),  2)</f>
        <v>0</v>
      </c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42</v>
      </c>
      <c r="F41" s="88">
        <f>ROUND((SUM(BI108:BI109) + SUM(BI131:BI789)),  2)</f>
        <v>0</v>
      </c>
      <c r="G41" s="31"/>
      <c r="H41" s="31"/>
      <c r="I41" s="89">
        <v>0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6.95" customHeight="1" x14ac:dyDescent="0.2">
      <c r="A42" s="31"/>
      <c r="B42" s="32"/>
      <c r="C42" s="31"/>
      <c r="D42" s="31"/>
      <c r="E42" s="31"/>
      <c r="F42" s="31"/>
      <c r="G42" s="31"/>
      <c r="H42" s="31"/>
      <c r="I42" s="31"/>
      <c r="J42" s="31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25.35" customHeight="1" x14ac:dyDescent="0.2">
      <c r="A43" s="31"/>
      <c r="B43" s="32"/>
      <c r="C43" s="79"/>
      <c r="D43" s="90" t="s">
        <v>43</v>
      </c>
      <c r="E43" s="56"/>
      <c r="F43" s="56"/>
      <c r="G43" s="91" t="s">
        <v>44</v>
      </c>
      <c r="H43" s="92" t="s">
        <v>45</v>
      </c>
      <c r="I43" s="56"/>
      <c r="J43" s="93"/>
      <c r="K43" s="94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14.4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2" customFormat="1" ht="16.5" customHeight="1" x14ac:dyDescent="0.2">
      <c r="A87" s="31"/>
      <c r="B87" s="32"/>
      <c r="C87" s="31"/>
      <c r="D87" s="31"/>
      <c r="E87" s="292" t="s">
        <v>112</v>
      </c>
      <c r="F87" s="291"/>
      <c r="G87" s="291"/>
      <c r="H87" s="291"/>
      <c r="I87" s="31"/>
      <c r="J87" s="31"/>
      <c r="K87" s="31"/>
      <c r="L87" s="4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31" s="2" customFormat="1" ht="12" customHeight="1" x14ac:dyDescent="0.2">
      <c r="A88" s="31"/>
      <c r="B88" s="32"/>
      <c r="C88" s="26" t="s">
        <v>113</v>
      </c>
      <c r="D88" s="31"/>
      <c r="E88" s="31"/>
      <c r="F88" s="31"/>
      <c r="G88" s="31"/>
      <c r="H88" s="31"/>
      <c r="I88" s="31"/>
      <c r="J88" s="31"/>
      <c r="K88" s="31"/>
      <c r="L88" s="4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31" s="2" customFormat="1" ht="16.5" customHeight="1" x14ac:dyDescent="0.2">
      <c r="A89" s="31"/>
      <c r="B89" s="32"/>
      <c r="C89" s="31"/>
      <c r="D89" s="31"/>
      <c r="E89" s="283" t="str">
        <f>E11</f>
        <v>C - Výmena otvorových konštrukcií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6.95" customHeight="1" x14ac:dyDescent="0.2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2" customHeight="1" x14ac:dyDescent="0.2">
      <c r="A91" s="31"/>
      <c r="B91" s="32"/>
      <c r="C91" s="26" t="s">
        <v>16</v>
      </c>
      <c r="D91" s="31"/>
      <c r="E91" s="31"/>
      <c r="F91" s="24" t="str">
        <f>F14</f>
        <v>Dunajská Streda, Muzejná 231/6,  parc.č. 2421/8; 1</v>
      </c>
      <c r="G91" s="31"/>
      <c r="H91" s="31"/>
      <c r="I91" s="26" t="s">
        <v>18</v>
      </c>
      <c r="J91" s="54" t="str">
        <f>IF(J14="","",J14)</f>
        <v/>
      </c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40.15" customHeight="1" x14ac:dyDescent="0.2">
      <c r="A93" s="31"/>
      <c r="B93" s="32"/>
      <c r="C93" s="26" t="s">
        <v>19</v>
      </c>
      <c r="D93" s="31"/>
      <c r="E93" s="31"/>
      <c r="F93" s="24" t="str">
        <f>E17</f>
        <v>Ministerstvo vnútra SR, Pribinova 2,  Bratislava</v>
      </c>
      <c r="G93" s="31"/>
      <c r="H93" s="31"/>
      <c r="I93" s="26" t="s">
        <v>26</v>
      </c>
      <c r="J93" s="27"/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25.7" customHeight="1" x14ac:dyDescent="0.2">
      <c r="A94" s="31"/>
      <c r="B94" s="32"/>
      <c r="C94" s="26" t="s">
        <v>24</v>
      </c>
      <c r="D94" s="31"/>
      <c r="E94" s="31"/>
      <c r="F94" s="24" t="str">
        <f>IF(E20="","",E20)</f>
        <v/>
      </c>
      <c r="G94" s="31"/>
      <c r="H94" s="31"/>
      <c r="I94" s="26" t="s">
        <v>28</v>
      </c>
      <c r="J94" s="27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10.35" customHeight="1" x14ac:dyDescent="0.2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9.25" customHeight="1" x14ac:dyDescent="0.2">
      <c r="A96" s="31"/>
      <c r="B96" s="32"/>
      <c r="C96" s="97" t="s">
        <v>118</v>
      </c>
      <c r="D96" s="79"/>
      <c r="E96" s="79"/>
      <c r="F96" s="79"/>
      <c r="G96" s="79"/>
      <c r="H96" s="79"/>
      <c r="I96" s="79"/>
      <c r="J96" s="98" t="s">
        <v>119</v>
      </c>
      <c r="K96" s="79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2.9" customHeight="1" x14ac:dyDescent="0.2">
      <c r="A98" s="31"/>
      <c r="B98" s="32"/>
      <c r="C98" s="99" t="s">
        <v>120</v>
      </c>
      <c r="D98" s="31"/>
      <c r="E98" s="31"/>
      <c r="F98" s="31"/>
      <c r="G98" s="31"/>
      <c r="H98" s="31"/>
      <c r="I98" s="31"/>
      <c r="J98" s="66"/>
      <c r="K98" s="31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U98" s="18" t="s">
        <v>121</v>
      </c>
    </row>
    <row r="99" spans="1:47" s="9" customFormat="1" ht="24.95" customHeight="1" x14ac:dyDescent="0.2">
      <c r="B99" s="100"/>
      <c r="D99" s="101" t="s">
        <v>122</v>
      </c>
      <c r="E99" s="102"/>
      <c r="F99" s="102"/>
      <c r="G99" s="102"/>
      <c r="H99" s="102"/>
      <c r="I99" s="102"/>
      <c r="J99" s="103"/>
      <c r="L99" s="100"/>
    </row>
    <row r="100" spans="1:47" s="10" customFormat="1" ht="19.899999999999999" customHeight="1" x14ac:dyDescent="0.2">
      <c r="B100" s="104"/>
      <c r="D100" s="105" t="s">
        <v>125</v>
      </c>
      <c r="E100" s="106"/>
      <c r="F100" s="106"/>
      <c r="G100" s="106"/>
      <c r="H100" s="106"/>
      <c r="I100" s="106"/>
      <c r="J100" s="107"/>
      <c r="L100" s="104"/>
    </row>
    <row r="101" spans="1:47" s="9" customFormat="1" ht="24.95" customHeight="1" x14ac:dyDescent="0.2">
      <c r="B101" s="100"/>
      <c r="D101" s="101" t="s">
        <v>127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890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130</v>
      </c>
      <c r="E103" s="106"/>
      <c r="F103" s="106"/>
      <c r="G103" s="106"/>
      <c r="H103" s="106"/>
      <c r="I103" s="106"/>
      <c r="J103" s="107"/>
      <c r="L103" s="104"/>
    </row>
    <row r="104" spans="1:47" s="10" customFormat="1" ht="19.899999999999999" customHeight="1" x14ac:dyDescent="0.2">
      <c r="B104" s="104"/>
      <c r="D104" s="105" t="s">
        <v>131</v>
      </c>
      <c r="E104" s="106"/>
      <c r="F104" s="106"/>
      <c r="G104" s="106"/>
      <c r="H104" s="106"/>
      <c r="I104" s="106"/>
      <c r="J104" s="107"/>
      <c r="L104" s="104"/>
    </row>
    <row r="105" spans="1:47" s="10" customFormat="1" ht="19.899999999999999" customHeight="1" x14ac:dyDescent="0.2">
      <c r="B105" s="104"/>
      <c r="D105" s="105" t="s">
        <v>891</v>
      </c>
      <c r="E105" s="106"/>
      <c r="F105" s="106"/>
      <c r="G105" s="106"/>
      <c r="H105" s="106"/>
      <c r="I105" s="106"/>
      <c r="J105" s="107"/>
      <c r="L105" s="104"/>
    </row>
    <row r="106" spans="1:47" s="2" customFormat="1" ht="21.75" customHeight="1" x14ac:dyDescent="0.2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6.95" customHeight="1" x14ac:dyDescent="0.2">
      <c r="A107" s="31"/>
      <c r="B107" s="32"/>
      <c r="C107" s="31"/>
      <c r="D107" s="31"/>
      <c r="E107" s="31"/>
      <c r="F107" s="31"/>
      <c r="G107" s="31"/>
      <c r="H107" s="31"/>
      <c r="I107" s="31"/>
      <c r="J107" s="31"/>
      <c r="K107" s="31"/>
      <c r="L107" s="4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29.25" customHeight="1" x14ac:dyDescent="0.2">
      <c r="A108" s="31"/>
      <c r="B108" s="32"/>
      <c r="C108" s="99" t="s">
        <v>132</v>
      </c>
      <c r="D108" s="31"/>
      <c r="E108" s="31"/>
      <c r="F108" s="31"/>
      <c r="G108" s="31"/>
      <c r="H108" s="31"/>
      <c r="I108" s="31"/>
      <c r="J108" s="108"/>
      <c r="K108" s="31"/>
      <c r="L108" s="41"/>
      <c r="N108" s="109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18" customHeight="1" x14ac:dyDescent="0.2">
      <c r="A109" s="31"/>
      <c r="B109" s="32"/>
      <c r="C109" s="31"/>
      <c r="D109" s="31"/>
      <c r="E109" s="31"/>
      <c r="F109" s="31"/>
      <c r="G109" s="31"/>
      <c r="H109" s="31"/>
      <c r="I109" s="31"/>
      <c r="J109" s="31"/>
      <c r="K109" s="31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29.25" customHeight="1" x14ac:dyDescent="0.2">
      <c r="A110" s="31"/>
      <c r="B110" s="32"/>
      <c r="C110" s="78" t="s">
        <v>109</v>
      </c>
      <c r="D110" s="79"/>
      <c r="E110" s="79"/>
      <c r="F110" s="79"/>
      <c r="G110" s="79"/>
      <c r="H110" s="79"/>
      <c r="I110" s="79"/>
      <c r="J110" s="80"/>
      <c r="K110" s="79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5" customHeight="1" x14ac:dyDescent="0.2">
      <c r="A111" s="31"/>
      <c r="B111" s="46"/>
      <c r="C111" s="47"/>
      <c r="D111" s="47"/>
      <c r="E111" s="47"/>
      <c r="F111" s="47"/>
      <c r="G111" s="47"/>
      <c r="H111" s="47"/>
      <c r="I111" s="47"/>
      <c r="J111" s="47"/>
      <c r="K111" s="47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5" spans="1:31" s="2" customFormat="1" ht="6.95" customHeight="1" x14ac:dyDescent="0.2">
      <c r="A115" s="31"/>
      <c r="B115" s="48"/>
      <c r="C115" s="49"/>
      <c r="D115" s="49"/>
      <c r="E115" s="49"/>
      <c r="F115" s="49"/>
      <c r="G115" s="49"/>
      <c r="H115" s="49"/>
      <c r="I115" s="49"/>
      <c r="J115" s="49"/>
      <c r="K115" s="49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24.95" customHeight="1" x14ac:dyDescent="0.2">
      <c r="A116" s="31"/>
      <c r="B116" s="32"/>
      <c r="C116" s="22" t="s">
        <v>133</v>
      </c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 x14ac:dyDescent="0.2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2" customHeight="1" x14ac:dyDescent="0.2">
      <c r="A118" s="31"/>
      <c r="B118" s="32"/>
      <c r="C118" s="26" t="s">
        <v>10</v>
      </c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6.5" customHeight="1" x14ac:dyDescent="0.2">
      <c r="A119" s="31"/>
      <c r="B119" s="32"/>
      <c r="C119" s="31"/>
      <c r="D119" s="31"/>
      <c r="E119" s="292" t="str">
        <f>E7</f>
        <v>Dunajská Streda OR PZ,  rekonštrukcia a modernizácia objektu</v>
      </c>
      <c r="F119" s="293"/>
      <c r="G119" s="293"/>
      <c r="H119" s="293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1" customFormat="1" ht="12" customHeight="1" x14ac:dyDescent="0.2">
      <c r="B120" s="21"/>
      <c r="C120" s="26" t="s">
        <v>111</v>
      </c>
      <c r="L120" s="21"/>
    </row>
    <row r="121" spans="1:31" s="2" customFormat="1" ht="16.5" customHeight="1" x14ac:dyDescent="0.2">
      <c r="A121" s="31"/>
      <c r="B121" s="32"/>
      <c r="C121" s="31"/>
      <c r="D121" s="31"/>
      <c r="E121" s="292" t="s">
        <v>112</v>
      </c>
      <c r="F121" s="291"/>
      <c r="G121" s="291"/>
      <c r="H121" s="29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 x14ac:dyDescent="0.2">
      <c r="A122" s="31"/>
      <c r="B122" s="32"/>
      <c r="C122" s="26" t="s">
        <v>113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 x14ac:dyDescent="0.2">
      <c r="A123" s="31"/>
      <c r="B123" s="32"/>
      <c r="C123" s="31"/>
      <c r="D123" s="31"/>
      <c r="E123" s="283" t="str">
        <f>E11</f>
        <v>C - Výmena otvorových konštrukcií</v>
      </c>
      <c r="F123" s="291"/>
      <c r="G123" s="291"/>
      <c r="H123" s="29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6.95" customHeight="1" x14ac:dyDescent="0.2">
      <c r="A124" s="31"/>
      <c r="B124" s="32"/>
      <c r="C124" s="31"/>
      <c r="D124" s="31"/>
      <c r="E124" s="31"/>
      <c r="F124" s="31"/>
      <c r="G124" s="31"/>
      <c r="H124" s="3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12" customHeight="1" x14ac:dyDescent="0.2">
      <c r="A125" s="31"/>
      <c r="B125" s="32"/>
      <c r="C125" s="26" t="s">
        <v>16</v>
      </c>
      <c r="D125" s="31"/>
      <c r="E125" s="31"/>
      <c r="F125" s="24" t="str">
        <f>F14</f>
        <v>Dunajská Streda, Muzejná 231/6,  parc.č. 2421/8; 1</v>
      </c>
      <c r="G125" s="31"/>
      <c r="H125" s="31"/>
      <c r="I125" s="26" t="s">
        <v>18</v>
      </c>
      <c r="J125" s="54" t="str">
        <f>IF(J14="","",J14)</f>
        <v/>
      </c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 x14ac:dyDescent="0.2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40.15" customHeight="1" x14ac:dyDescent="0.2">
      <c r="A127" s="31"/>
      <c r="B127" s="32"/>
      <c r="C127" s="26" t="s">
        <v>19</v>
      </c>
      <c r="D127" s="31"/>
      <c r="E127" s="31"/>
      <c r="F127" s="24" t="str">
        <f>E17</f>
        <v>Ministerstvo vnútra SR, Pribinova 2,  Bratislava</v>
      </c>
      <c r="G127" s="31"/>
      <c r="H127" s="31"/>
      <c r="I127" s="26" t="s">
        <v>26</v>
      </c>
      <c r="J127" s="27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5.7" customHeight="1" x14ac:dyDescent="0.2">
      <c r="A128" s="31"/>
      <c r="B128" s="32"/>
      <c r="C128" s="26" t="s">
        <v>24</v>
      </c>
      <c r="D128" s="31"/>
      <c r="E128" s="31"/>
      <c r="F128" s="24" t="str">
        <f>IF(E20="","",E20)</f>
        <v/>
      </c>
      <c r="G128" s="31"/>
      <c r="H128" s="31"/>
      <c r="I128" s="26" t="s">
        <v>28</v>
      </c>
      <c r="J128" s="27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0.35" customHeight="1" x14ac:dyDescent="0.2">
      <c r="A129" s="31"/>
      <c r="B129" s="32"/>
      <c r="C129" s="31"/>
      <c r="D129" s="31"/>
      <c r="E129" s="31"/>
      <c r="F129" s="31"/>
      <c r="G129" s="31"/>
      <c r="H129" s="3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11" customFormat="1" ht="29.25" customHeight="1" x14ac:dyDescent="0.2">
      <c r="A130" s="110"/>
      <c r="B130" s="111"/>
      <c r="C130" s="112" t="s">
        <v>134</v>
      </c>
      <c r="D130" s="113" t="s">
        <v>57</v>
      </c>
      <c r="E130" s="113" t="s">
        <v>53</v>
      </c>
      <c r="F130" s="113" t="s">
        <v>54</v>
      </c>
      <c r="G130" s="113" t="s">
        <v>135</v>
      </c>
      <c r="H130" s="113" t="s">
        <v>136</v>
      </c>
      <c r="I130" s="113" t="s">
        <v>137</v>
      </c>
      <c r="J130" s="114" t="s">
        <v>119</v>
      </c>
      <c r="K130" s="115" t="s">
        <v>138</v>
      </c>
      <c r="L130" s="116"/>
      <c r="M130" s="58"/>
      <c r="N130" s="59"/>
      <c r="O130" s="59"/>
      <c r="P130" s="59"/>
      <c r="Q130" s="59"/>
      <c r="R130" s="59"/>
      <c r="S130" s="59"/>
      <c r="T130" s="60"/>
      <c r="U130" s="110"/>
      <c r="V130" s="110"/>
      <c r="W130" s="110"/>
      <c r="X130" s="110"/>
      <c r="Y130" s="110"/>
      <c r="Z130" s="110"/>
      <c r="AA130" s="110"/>
      <c r="AB130" s="110"/>
      <c r="AC130" s="110"/>
      <c r="AD130" s="110"/>
      <c r="AE130" s="110"/>
    </row>
    <row r="131" spans="1:65" s="2" customFormat="1" ht="22.9" customHeight="1" x14ac:dyDescent="0.25">
      <c r="A131" s="31"/>
      <c r="B131" s="32"/>
      <c r="C131" s="64" t="s">
        <v>115</v>
      </c>
      <c r="D131" s="31"/>
      <c r="E131" s="31"/>
      <c r="F131" s="31"/>
      <c r="G131" s="31"/>
      <c r="H131" s="31"/>
      <c r="I131" s="31"/>
      <c r="J131" s="117"/>
      <c r="K131" s="31"/>
      <c r="L131" s="32"/>
      <c r="M131" s="61"/>
      <c r="N131" s="55"/>
      <c r="O131" s="62"/>
      <c r="P131" s="118"/>
      <c r="Q131" s="62"/>
      <c r="R131" s="118"/>
      <c r="S131" s="62"/>
      <c r="T131" s="119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T131" s="18" t="s">
        <v>59</v>
      </c>
      <c r="AU131" s="18" t="s">
        <v>121</v>
      </c>
      <c r="BK131" s="120">
        <f>BK132+BK231</f>
        <v>0</v>
      </c>
    </row>
    <row r="132" spans="1:65" s="12" customFormat="1" ht="25.9" customHeight="1" x14ac:dyDescent="0.2">
      <c r="B132" s="121"/>
      <c r="D132" s="122" t="s">
        <v>59</v>
      </c>
      <c r="E132" s="123" t="s">
        <v>139</v>
      </c>
      <c r="F132" s="123" t="s">
        <v>140</v>
      </c>
      <c r="J132" s="124"/>
      <c r="L132" s="121"/>
      <c r="M132" s="125"/>
      <c r="N132" s="126"/>
      <c r="O132" s="126"/>
      <c r="P132" s="127"/>
      <c r="Q132" s="126"/>
      <c r="R132" s="127"/>
      <c r="S132" s="126"/>
      <c r="T132" s="128"/>
      <c r="AR132" s="122" t="s">
        <v>67</v>
      </c>
      <c r="AT132" s="129" t="s">
        <v>59</v>
      </c>
      <c r="AU132" s="129" t="s">
        <v>60</v>
      </c>
      <c r="AY132" s="122" t="s">
        <v>141</v>
      </c>
      <c r="BK132" s="130">
        <f>BK133</f>
        <v>0</v>
      </c>
    </row>
    <row r="133" spans="1:65" s="12" customFormat="1" ht="22.9" customHeight="1" x14ac:dyDescent="0.2">
      <c r="B133" s="121"/>
      <c r="D133" s="122" t="s">
        <v>59</v>
      </c>
      <c r="E133" s="131" t="s">
        <v>248</v>
      </c>
      <c r="F133" s="131" t="s">
        <v>437</v>
      </c>
      <c r="J133" s="132"/>
      <c r="L133" s="121"/>
      <c r="M133" s="125"/>
      <c r="N133" s="126"/>
      <c r="O133" s="126"/>
      <c r="P133" s="127"/>
      <c r="Q133" s="126"/>
      <c r="R133" s="127"/>
      <c r="S133" s="126"/>
      <c r="T133" s="128"/>
      <c r="AR133" s="122" t="s">
        <v>67</v>
      </c>
      <c r="AT133" s="129" t="s">
        <v>59</v>
      </c>
      <c r="AU133" s="129" t="s">
        <v>67</v>
      </c>
      <c r="AY133" s="122" t="s">
        <v>141</v>
      </c>
      <c r="BK133" s="130">
        <f>SUM(BK134:BK230)</f>
        <v>0</v>
      </c>
    </row>
    <row r="134" spans="1:65" s="2" customFormat="1" ht="16.5" customHeight="1" x14ac:dyDescent="0.2">
      <c r="A134" s="31"/>
      <c r="B134" s="133"/>
      <c r="C134" s="134" t="s">
        <v>67</v>
      </c>
      <c r="D134" s="134" t="s">
        <v>143</v>
      </c>
      <c r="E134" s="135" t="s">
        <v>892</v>
      </c>
      <c r="F134" s="136" t="s">
        <v>893</v>
      </c>
      <c r="G134" s="137" t="s">
        <v>357</v>
      </c>
      <c r="H134" s="138">
        <v>1051.53</v>
      </c>
      <c r="I134" s="139"/>
      <c r="J134" s="139"/>
      <c r="K134" s="140"/>
      <c r="L134" s="32"/>
      <c r="M134" s="141"/>
      <c r="N134" s="142"/>
      <c r="O134" s="143"/>
      <c r="P134" s="143"/>
      <c r="Q134" s="143"/>
      <c r="R134" s="143"/>
      <c r="S134" s="143"/>
      <c r="T134" s="144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45" t="s">
        <v>146</v>
      </c>
      <c r="AT134" s="145" t="s">
        <v>143</v>
      </c>
      <c r="AU134" s="145" t="s">
        <v>73</v>
      </c>
      <c r="AY134" s="18" t="s">
        <v>141</v>
      </c>
      <c r="BE134" s="146">
        <f>IF(N134="základná",J134,0)</f>
        <v>0</v>
      </c>
      <c r="BF134" s="146">
        <f>IF(N134="znížená",J134,0)</f>
        <v>0</v>
      </c>
      <c r="BG134" s="146">
        <f>IF(N134="zákl. prenesená",J134,0)</f>
        <v>0</v>
      </c>
      <c r="BH134" s="146">
        <f>IF(N134="zníž. prenesená",J134,0)</f>
        <v>0</v>
      </c>
      <c r="BI134" s="146">
        <f>IF(N134="nulová",J134,0)</f>
        <v>0</v>
      </c>
      <c r="BJ134" s="18" t="s">
        <v>73</v>
      </c>
      <c r="BK134" s="146">
        <f>ROUND(I134*H134,2)</f>
        <v>0</v>
      </c>
      <c r="BL134" s="18" t="s">
        <v>146</v>
      </c>
      <c r="BM134" s="145" t="s">
        <v>894</v>
      </c>
    </row>
    <row r="135" spans="1:65" s="13" customFormat="1" x14ac:dyDescent="0.2">
      <c r="B135" s="147"/>
      <c r="D135" s="148" t="s">
        <v>148</v>
      </c>
      <c r="E135" s="149" t="s">
        <v>1</v>
      </c>
      <c r="F135" s="150" t="s">
        <v>895</v>
      </c>
      <c r="H135" s="149" t="s">
        <v>1</v>
      </c>
      <c r="L135" s="147"/>
      <c r="M135" s="151"/>
      <c r="N135" s="152"/>
      <c r="O135" s="152"/>
      <c r="P135" s="152"/>
      <c r="Q135" s="152"/>
      <c r="R135" s="152"/>
      <c r="S135" s="152"/>
      <c r="T135" s="153"/>
      <c r="AT135" s="149" t="s">
        <v>148</v>
      </c>
      <c r="AU135" s="149" t="s">
        <v>73</v>
      </c>
      <c r="AV135" s="13" t="s">
        <v>67</v>
      </c>
      <c r="AW135" s="13" t="s">
        <v>27</v>
      </c>
      <c r="AX135" s="13" t="s">
        <v>60</v>
      </c>
      <c r="AY135" s="149" t="s">
        <v>141</v>
      </c>
    </row>
    <row r="136" spans="1:65" s="14" customFormat="1" x14ac:dyDescent="0.2">
      <c r="B136" s="154"/>
      <c r="D136" s="148" t="s">
        <v>148</v>
      </c>
      <c r="E136" s="155" t="s">
        <v>1</v>
      </c>
      <c r="F136" s="156" t="s">
        <v>896</v>
      </c>
      <c r="H136" s="157">
        <v>43.2</v>
      </c>
      <c r="L136" s="154"/>
      <c r="M136" s="158"/>
      <c r="N136" s="159"/>
      <c r="O136" s="159"/>
      <c r="P136" s="159"/>
      <c r="Q136" s="159"/>
      <c r="R136" s="159"/>
      <c r="S136" s="159"/>
      <c r="T136" s="160"/>
      <c r="AT136" s="155" t="s">
        <v>148</v>
      </c>
      <c r="AU136" s="155" t="s">
        <v>73</v>
      </c>
      <c r="AV136" s="14" t="s">
        <v>73</v>
      </c>
      <c r="AW136" s="14" t="s">
        <v>27</v>
      </c>
      <c r="AX136" s="14" t="s">
        <v>60</v>
      </c>
      <c r="AY136" s="155" t="s">
        <v>141</v>
      </c>
    </row>
    <row r="137" spans="1:65" s="14" customFormat="1" x14ac:dyDescent="0.2">
      <c r="B137" s="154"/>
      <c r="D137" s="148" t="s">
        <v>148</v>
      </c>
      <c r="E137" s="155" t="s">
        <v>1</v>
      </c>
      <c r="F137" s="156" t="s">
        <v>897</v>
      </c>
      <c r="H137" s="157">
        <v>37.799999999999997</v>
      </c>
      <c r="L137" s="154"/>
      <c r="M137" s="158"/>
      <c r="N137" s="159"/>
      <c r="O137" s="159"/>
      <c r="P137" s="159"/>
      <c r="Q137" s="159"/>
      <c r="R137" s="159"/>
      <c r="S137" s="159"/>
      <c r="T137" s="160"/>
      <c r="AT137" s="155" t="s">
        <v>148</v>
      </c>
      <c r="AU137" s="155" t="s">
        <v>73</v>
      </c>
      <c r="AV137" s="14" t="s">
        <v>73</v>
      </c>
      <c r="AW137" s="14" t="s">
        <v>27</v>
      </c>
      <c r="AX137" s="14" t="s">
        <v>60</v>
      </c>
      <c r="AY137" s="155" t="s">
        <v>141</v>
      </c>
    </row>
    <row r="138" spans="1:65" s="14" customFormat="1" x14ac:dyDescent="0.2">
      <c r="B138" s="154"/>
      <c r="D138" s="148" t="s">
        <v>148</v>
      </c>
      <c r="E138" s="155" t="s">
        <v>1</v>
      </c>
      <c r="F138" s="156" t="s">
        <v>898</v>
      </c>
      <c r="H138" s="157">
        <v>725.4</v>
      </c>
      <c r="L138" s="154"/>
      <c r="M138" s="158"/>
      <c r="N138" s="159"/>
      <c r="O138" s="159"/>
      <c r="P138" s="159"/>
      <c r="Q138" s="159"/>
      <c r="R138" s="159"/>
      <c r="S138" s="159"/>
      <c r="T138" s="160"/>
      <c r="AT138" s="155" t="s">
        <v>148</v>
      </c>
      <c r="AU138" s="155" t="s">
        <v>73</v>
      </c>
      <c r="AV138" s="14" t="s">
        <v>73</v>
      </c>
      <c r="AW138" s="14" t="s">
        <v>27</v>
      </c>
      <c r="AX138" s="14" t="s">
        <v>60</v>
      </c>
      <c r="AY138" s="155" t="s">
        <v>141</v>
      </c>
    </row>
    <row r="139" spans="1:65" s="14" customFormat="1" x14ac:dyDescent="0.2">
      <c r="B139" s="154"/>
      <c r="D139" s="148" t="s">
        <v>148</v>
      </c>
      <c r="E139" s="155" t="s">
        <v>1</v>
      </c>
      <c r="F139" s="156" t="s">
        <v>899</v>
      </c>
      <c r="H139" s="157">
        <v>148.19999999999999</v>
      </c>
      <c r="L139" s="154"/>
      <c r="M139" s="158"/>
      <c r="N139" s="159"/>
      <c r="O139" s="159"/>
      <c r="P139" s="159"/>
      <c r="Q139" s="159"/>
      <c r="R139" s="159"/>
      <c r="S139" s="159"/>
      <c r="T139" s="160"/>
      <c r="AT139" s="155" t="s">
        <v>148</v>
      </c>
      <c r="AU139" s="155" t="s">
        <v>73</v>
      </c>
      <c r="AV139" s="14" t="s">
        <v>73</v>
      </c>
      <c r="AW139" s="14" t="s">
        <v>27</v>
      </c>
      <c r="AX139" s="14" t="s">
        <v>60</v>
      </c>
      <c r="AY139" s="155" t="s">
        <v>141</v>
      </c>
    </row>
    <row r="140" spans="1:65" s="14" customFormat="1" x14ac:dyDescent="0.2">
      <c r="B140" s="154"/>
      <c r="D140" s="148" t="s">
        <v>148</v>
      </c>
      <c r="E140" s="155" t="s">
        <v>1</v>
      </c>
      <c r="F140" s="156" t="s">
        <v>900</v>
      </c>
      <c r="H140" s="157">
        <v>27</v>
      </c>
      <c r="L140" s="154"/>
      <c r="M140" s="158"/>
      <c r="N140" s="159"/>
      <c r="O140" s="159"/>
      <c r="P140" s="159"/>
      <c r="Q140" s="159"/>
      <c r="R140" s="159"/>
      <c r="S140" s="159"/>
      <c r="T140" s="160"/>
      <c r="AT140" s="155" t="s">
        <v>148</v>
      </c>
      <c r="AU140" s="155" t="s">
        <v>73</v>
      </c>
      <c r="AV140" s="14" t="s">
        <v>73</v>
      </c>
      <c r="AW140" s="14" t="s">
        <v>27</v>
      </c>
      <c r="AX140" s="14" t="s">
        <v>60</v>
      </c>
      <c r="AY140" s="155" t="s">
        <v>141</v>
      </c>
    </row>
    <row r="141" spans="1:65" s="14" customFormat="1" x14ac:dyDescent="0.2">
      <c r="B141" s="154"/>
      <c r="D141" s="148" t="s">
        <v>148</v>
      </c>
      <c r="E141" s="155" t="s">
        <v>1</v>
      </c>
      <c r="F141" s="156" t="s">
        <v>901</v>
      </c>
      <c r="H141" s="157">
        <v>3.8</v>
      </c>
      <c r="L141" s="154"/>
      <c r="M141" s="158"/>
      <c r="N141" s="159"/>
      <c r="O141" s="159"/>
      <c r="P141" s="159"/>
      <c r="Q141" s="159"/>
      <c r="R141" s="159"/>
      <c r="S141" s="159"/>
      <c r="T141" s="160"/>
      <c r="AT141" s="155" t="s">
        <v>148</v>
      </c>
      <c r="AU141" s="155" t="s">
        <v>73</v>
      </c>
      <c r="AV141" s="14" t="s">
        <v>73</v>
      </c>
      <c r="AW141" s="14" t="s">
        <v>27</v>
      </c>
      <c r="AX141" s="14" t="s">
        <v>60</v>
      </c>
      <c r="AY141" s="155" t="s">
        <v>141</v>
      </c>
    </row>
    <row r="142" spans="1:65" s="14" customFormat="1" x14ac:dyDescent="0.2">
      <c r="B142" s="154"/>
      <c r="D142" s="148" t="s">
        <v>148</v>
      </c>
      <c r="E142" s="155" t="s">
        <v>1</v>
      </c>
      <c r="F142" s="156" t="s">
        <v>902</v>
      </c>
      <c r="H142" s="157">
        <v>11.53</v>
      </c>
      <c r="L142" s="154"/>
      <c r="M142" s="158"/>
      <c r="N142" s="159"/>
      <c r="O142" s="159"/>
      <c r="P142" s="159"/>
      <c r="Q142" s="159"/>
      <c r="R142" s="159"/>
      <c r="S142" s="159"/>
      <c r="T142" s="160"/>
      <c r="AT142" s="155" t="s">
        <v>148</v>
      </c>
      <c r="AU142" s="155" t="s">
        <v>73</v>
      </c>
      <c r="AV142" s="14" t="s">
        <v>73</v>
      </c>
      <c r="AW142" s="14" t="s">
        <v>27</v>
      </c>
      <c r="AX142" s="14" t="s">
        <v>60</v>
      </c>
      <c r="AY142" s="155" t="s">
        <v>141</v>
      </c>
    </row>
    <row r="143" spans="1:65" s="14" customFormat="1" x14ac:dyDescent="0.2">
      <c r="B143" s="154"/>
      <c r="D143" s="148" t="s">
        <v>148</v>
      </c>
      <c r="E143" s="155" t="s">
        <v>1</v>
      </c>
      <c r="F143" s="156" t="s">
        <v>903</v>
      </c>
      <c r="H143" s="157">
        <v>13.2</v>
      </c>
      <c r="L143" s="154"/>
      <c r="M143" s="158"/>
      <c r="N143" s="159"/>
      <c r="O143" s="159"/>
      <c r="P143" s="159"/>
      <c r="Q143" s="159"/>
      <c r="R143" s="159"/>
      <c r="S143" s="159"/>
      <c r="T143" s="160"/>
      <c r="AT143" s="155" t="s">
        <v>148</v>
      </c>
      <c r="AU143" s="155" t="s">
        <v>73</v>
      </c>
      <c r="AV143" s="14" t="s">
        <v>73</v>
      </c>
      <c r="AW143" s="14" t="s">
        <v>27</v>
      </c>
      <c r="AX143" s="14" t="s">
        <v>60</v>
      </c>
      <c r="AY143" s="155" t="s">
        <v>141</v>
      </c>
    </row>
    <row r="144" spans="1:65" s="14" customFormat="1" x14ac:dyDescent="0.2">
      <c r="B144" s="154"/>
      <c r="D144" s="148" t="s">
        <v>148</v>
      </c>
      <c r="E144" s="155" t="s">
        <v>1</v>
      </c>
      <c r="F144" s="156" t="s">
        <v>904</v>
      </c>
      <c r="H144" s="157">
        <v>10.8</v>
      </c>
      <c r="L144" s="154"/>
      <c r="M144" s="158"/>
      <c r="N144" s="159"/>
      <c r="O144" s="159"/>
      <c r="P144" s="159"/>
      <c r="Q144" s="159"/>
      <c r="R144" s="159"/>
      <c r="S144" s="159"/>
      <c r="T144" s="160"/>
      <c r="AT144" s="155" t="s">
        <v>148</v>
      </c>
      <c r="AU144" s="155" t="s">
        <v>73</v>
      </c>
      <c r="AV144" s="14" t="s">
        <v>73</v>
      </c>
      <c r="AW144" s="14" t="s">
        <v>27</v>
      </c>
      <c r="AX144" s="14" t="s">
        <v>60</v>
      </c>
      <c r="AY144" s="155" t="s">
        <v>141</v>
      </c>
    </row>
    <row r="145" spans="1:65" s="14" customFormat="1" x14ac:dyDescent="0.2">
      <c r="B145" s="154"/>
      <c r="D145" s="148" t="s">
        <v>148</v>
      </c>
      <c r="E145" s="155" t="s">
        <v>1</v>
      </c>
      <c r="F145" s="156" t="s">
        <v>905</v>
      </c>
      <c r="H145" s="157">
        <v>10.8</v>
      </c>
      <c r="L145" s="154"/>
      <c r="M145" s="158"/>
      <c r="N145" s="159"/>
      <c r="O145" s="159"/>
      <c r="P145" s="159"/>
      <c r="Q145" s="159"/>
      <c r="R145" s="159"/>
      <c r="S145" s="159"/>
      <c r="T145" s="160"/>
      <c r="AT145" s="155" t="s">
        <v>148</v>
      </c>
      <c r="AU145" s="155" t="s">
        <v>73</v>
      </c>
      <c r="AV145" s="14" t="s">
        <v>73</v>
      </c>
      <c r="AW145" s="14" t="s">
        <v>27</v>
      </c>
      <c r="AX145" s="14" t="s">
        <v>60</v>
      </c>
      <c r="AY145" s="155" t="s">
        <v>141</v>
      </c>
    </row>
    <row r="146" spans="1:65" s="14" customFormat="1" x14ac:dyDescent="0.2">
      <c r="B146" s="154"/>
      <c r="D146" s="148" t="s">
        <v>148</v>
      </c>
      <c r="E146" s="155" t="s">
        <v>1</v>
      </c>
      <c r="F146" s="156" t="s">
        <v>906</v>
      </c>
      <c r="H146" s="157">
        <v>14.4</v>
      </c>
      <c r="L146" s="154"/>
      <c r="M146" s="158"/>
      <c r="N146" s="159"/>
      <c r="O146" s="159"/>
      <c r="P146" s="159"/>
      <c r="Q146" s="159"/>
      <c r="R146" s="159"/>
      <c r="S146" s="159"/>
      <c r="T146" s="160"/>
      <c r="AT146" s="155" t="s">
        <v>148</v>
      </c>
      <c r="AU146" s="155" t="s">
        <v>73</v>
      </c>
      <c r="AV146" s="14" t="s">
        <v>73</v>
      </c>
      <c r="AW146" s="14" t="s">
        <v>27</v>
      </c>
      <c r="AX146" s="14" t="s">
        <v>60</v>
      </c>
      <c r="AY146" s="155" t="s">
        <v>141</v>
      </c>
    </row>
    <row r="147" spans="1:65" s="14" customFormat="1" x14ac:dyDescent="0.2">
      <c r="B147" s="154"/>
      <c r="D147" s="148" t="s">
        <v>148</v>
      </c>
      <c r="E147" s="155" t="s">
        <v>1</v>
      </c>
      <c r="F147" s="156" t="s">
        <v>907</v>
      </c>
      <c r="H147" s="157">
        <v>5.4</v>
      </c>
      <c r="L147" s="154"/>
      <c r="M147" s="158"/>
      <c r="N147" s="159"/>
      <c r="O147" s="159"/>
      <c r="P147" s="159"/>
      <c r="Q147" s="159"/>
      <c r="R147" s="159"/>
      <c r="S147" s="159"/>
      <c r="T147" s="160"/>
      <c r="AT147" s="155" t="s">
        <v>148</v>
      </c>
      <c r="AU147" s="155" t="s">
        <v>73</v>
      </c>
      <c r="AV147" s="14" t="s">
        <v>73</v>
      </c>
      <c r="AW147" s="14" t="s">
        <v>27</v>
      </c>
      <c r="AX147" s="14" t="s">
        <v>60</v>
      </c>
      <c r="AY147" s="155" t="s">
        <v>141</v>
      </c>
    </row>
    <row r="148" spans="1:65" s="15" customFormat="1" x14ac:dyDescent="0.2">
      <c r="B148" s="161"/>
      <c r="D148" s="148" t="s">
        <v>148</v>
      </c>
      <c r="E148" s="162" t="s">
        <v>1</v>
      </c>
      <c r="F148" s="163" t="s">
        <v>158</v>
      </c>
      <c r="H148" s="164">
        <v>1051.53</v>
      </c>
      <c r="L148" s="161"/>
      <c r="M148" s="165"/>
      <c r="N148" s="166"/>
      <c r="O148" s="166"/>
      <c r="P148" s="166"/>
      <c r="Q148" s="166"/>
      <c r="R148" s="166"/>
      <c r="S148" s="166"/>
      <c r="T148" s="167"/>
      <c r="AT148" s="162" t="s">
        <v>148</v>
      </c>
      <c r="AU148" s="162" t="s">
        <v>73</v>
      </c>
      <c r="AV148" s="15" t="s">
        <v>146</v>
      </c>
      <c r="AW148" s="15" t="s">
        <v>27</v>
      </c>
      <c r="AX148" s="15" t="s">
        <v>67</v>
      </c>
      <c r="AY148" s="162" t="s">
        <v>141</v>
      </c>
    </row>
    <row r="149" spans="1:65" s="2" customFormat="1" ht="16.5" customHeight="1" x14ac:dyDescent="0.2">
      <c r="A149" s="31"/>
      <c r="B149" s="133"/>
      <c r="C149" s="134" t="s">
        <v>73</v>
      </c>
      <c r="D149" s="134" t="s">
        <v>143</v>
      </c>
      <c r="E149" s="135" t="s">
        <v>908</v>
      </c>
      <c r="F149" s="136" t="s">
        <v>909</v>
      </c>
      <c r="G149" s="137" t="s">
        <v>357</v>
      </c>
      <c r="H149" s="138">
        <v>298.2</v>
      </c>
      <c r="I149" s="139"/>
      <c r="J149" s="139"/>
      <c r="K149" s="140"/>
      <c r="L149" s="32"/>
      <c r="M149" s="141"/>
      <c r="N149" s="142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146</v>
      </c>
      <c r="AT149" s="145" t="s">
        <v>143</v>
      </c>
      <c r="AU149" s="145" t="s">
        <v>73</v>
      </c>
      <c r="AY149" s="18" t="s">
        <v>141</v>
      </c>
      <c r="BE149" s="146">
        <f>IF(N149="základná",J149,0)</f>
        <v>0</v>
      </c>
      <c r="BF149" s="146">
        <f>IF(N149="znížená",J149,0)</f>
        <v>0</v>
      </c>
      <c r="BG149" s="146">
        <f>IF(N149="zákl. prenesená",J149,0)</f>
        <v>0</v>
      </c>
      <c r="BH149" s="146">
        <f>IF(N149="zníž. prenesená",J149,0)</f>
        <v>0</v>
      </c>
      <c r="BI149" s="146">
        <f>IF(N149="nulová",J149,0)</f>
        <v>0</v>
      </c>
      <c r="BJ149" s="18" t="s">
        <v>73</v>
      </c>
      <c r="BK149" s="146">
        <f>ROUND(I149*H149,2)</f>
        <v>0</v>
      </c>
      <c r="BL149" s="18" t="s">
        <v>146</v>
      </c>
      <c r="BM149" s="145" t="s">
        <v>910</v>
      </c>
    </row>
    <row r="150" spans="1:65" s="13" customFormat="1" x14ac:dyDescent="0.2">
      <c r="B150" s="147"/>
      <c r="D150" s="148" t="s">
        <v>148</v>
      </c>
      <c r="E150" s="149" t="s">
        <v>1</v>
      </c>
      <c r="F150" s="150" t="s">
        <v>911</v>
      </c>
      <c r="H150" s="149" t="s">
        <v>1</v>
      </c>
      <c r="L150" s="147"/>
      <c r="M150" s="151"/>
      <c r="N150" s="152"/>
      <c r="O150" s="152"/>
      <c r="P150" s="152"/>
      <c r="Q150" s="152"/>
      <c r="R150" s="152"/>
      <c r="S150" s="152"/>
      <c r="T150" s="153"/>
      <c r="AT150" s="149" t="s">
        <v>148</v>
      </c>
      <c r="AU150" s="149" t="s">
        <v>73</v>
      </c>
      <c r="AV150" s="13" t="s">
        <v>67</v>
      </c>
      <c r="AW150" s="13" t="s">
        <v>27</v>
      </c>
      <c r="AX150" s="13" t="s">
        <v>60</v>
      </c>
      <c r="AY150" s="149" t="s">
        <v>141</v>
      </c>
    </row>
    <row r="151" spans="1:65" s="14" customFormat="1" x14ac:dyDescent="0.2">
      <c r="B151" s="154"/>
      <c r="D151" s="148" t="s">
        <v>148</v>
      </c>
      <c r="E151" s="155" t="s">
        <v>1</v>
      </c>
      <c r="F151" s="156" t="s">
        <v>912</v>
      </c>
      <c r="H151" s="157">
        <v>16.8</v>
      </c>
      <c r="L151" s="154"/>
      <c r="M151" s="158"/>
      <c r="N151" s="159"/>
      <c r="O151" s="159"/>
      <c r="P151" s="159"/>
      <c r="Q151" s="159"/>
      <c r="R151" s="159"/>
      <c r="S151" s="159"/>
      <c r="T151" s="160"/>
      <c r="AT151" s="155" t="s">
        <v>148</v>
      </c>
      <c r="AU151" s="155" t="s">
        <v>73</v>
      </c>
      <c r="AV151" s="14" t="s">
        <v>73</v>
      </c>
      <c r="AW151" s="14" t="s">
        <v>27</v>
      </c>
      <c r="AX151" s="14" t="s">
        <v>60</v>
      </c>
      <c r="AY151" s="155" t="s">
        <v>141</v>
      </c>
    </row>
    <row r="152" spans="1:65" s="14" customFormat="1" x14ac:dyDescent="0.2">
      <c r="B152" s="154"/>
      <c r="D152" s="148" t="s">
        <v>148</v>
      </c>
      <c r="E152" s="155" t="s">
        <v>1</v>
      </c>
      <c r="F152" s="156" t="s">
        <v>913</v>
      </c>
      <c r="H152" s="157">
        <v>16.8</v>
      </c>
      <c r="L152" s="154"/>
      <c r="M152" s="158"/>
      <c r="N152" s="159"/>
      <c r="O152" s="159"/>
      <c r="P152" s="159"/>
      <c r="Q152" s="159"/>
      <c r="R152" s="159"/>
      <c r="S152" s="159"/>
      <c r="T152" s="160"/>
      <c r="AT152" s="155" t="s">
        <v>148</v>
      </c>
      <c r="AU152" s="155" t="s">
        <v>73</v>
      </c>
      <c r="AV152" s="14" t="s">
        <v>73</v>
      </c>
      <c r="AW152" s="14" t="s">
        <v>27</v>
      </c>
      <c r="AX152" s="14" t="s">
        <v>60</v>
      </c>
      <c r="AY152" s="155" t="s">
        <v>141</v>
      </c>
    </row>
    <row r="153" spans="1:65" s="14" customFormat="1" x14ac:dyDescent="0.2">
      <c r="B153" s="154"/>
      <c r="D153" s="148" t="s">
        <v>148</v>
      </c>
      <c r="E153" s="155" t="s">
        <v>1</v>
      </c>
      <c r="F153" s="156" t="s">
        <v>914</v>
      </c>
      <c r="H153" s="157">
        <v>19.399999999999999</v>
      </c>
      <c r="L153" s="154"/>
      <c r="M153" s="158"/>
      <c r="N153" s="159"/>
      <c r="O153" s="159"/>
      <c r="P153" s="159"/>
      <c r="Q153" s="159"/>
      <c r="R153" s="159"/>
      <c r="S153" s="159"/>
      <c r="T153" s="160"/>
      <c r="AT153" s="155" t="s">
        <v>148</v>
      </c>
      <c r="AU153" s="155" t="s">
        <v>73</v>
      </c>
      <c r="AV153" s="14" t="s">
        <v>73</v>
      </c>
      <c r="AW153" s="14" t="s">
        <v>27</v>
      </c>
      <c r="AX153" s="14" t="s">
        <v>60</v>
      </c>
      <c r="AY153" s="155" t="s">
        <v>141</v>
      </c>
    </row>
    <row r="154" spans="1:65" s="14" customFormat="1" x14ac:dyDescent="0.2">
      <c r="B154" s="154"/>
      <c r="D154" s="148" t="s">
        <v>148</v>
      </c>
      <c r="E154" s="155" t="s">
        <v>1</v>
      </c>
      <c r="F154" s="156" t="s">
        <v>915</v>
      </c>
      <c r="H154" s="157">
        <v>9.6999999999999993</v>
      </c>
      <c r="L154" s="154"/>
      <c r="M154" s="158"/>
      <c r="N154" s="159"/>
      <c r="O154" s="159"/>
      <c r="P154" s="159"/>
      <c r="Q154" s="159"/>
      <c r="R154" s="159"/>
      <c r="S154" s="159"/>
      <c r="T154" s="160"/>
      <c r="AT154" s="155" t="s">
        <v>148</v>
      </c>
      <c r="AU154" s="155" t="s">
        <v>73</v>
      </c>
      <c r="AV154" s="14" t="s">
        <v>73</v>
      </c>
      <c r="AW154" s="14" t="s">
        <v>27</v>
      </c>
      <c r="AX154" s="14" t="s">
        <v>60</v>
      </c>
      <c r="AY154" s="155" t="s">
        <v>141</v>
      </c>
    </row>
    <row r="155" spans="1:65" s="14" customFormat="1" x14ac:dyDescent="0.2">
      <c r="B155" s="154"/>
      <c r="D155" s="148" t="s">
        <v>148</v>
      </c>
      <c r="E155" s="155" t="s">
        <v>1</v>
      </c>
      <c r="F155" s="156" t="s">
        <v>916</v>
      </c>
      <c r="H155" s="157">
        <v>7.3</v>
      </c>
      <c r="L155" s="154"/>
      <c r="M155" s="158"/>
      <c r="N155" s="159"/>
      <c r="O155" s="159"/>
      <c r="P155" s="159"/>
      <c r="Q155" s="159"/>
      <c r="R155" s="159"/>
      <c r="S155" s="159"/>
      <c r="T155" s="160"/>
      <c r="AT155" s="155" t="s">
        <v>148</v>
      </c>
      <c r="AU155" s="155" t="s">
        <v>73</v>
      </c>
      <c r="AV155" s="14" t="s">
        <v>73</v>
      </c>
      <c r="AW155" s="14" t="s">
        <v>27</v>
      </c>
      <c r="AX155" s="14" t="s">
        <v>60</v>
      </c>
      <c r="AY155" s="155" t="s">
        <v>141</v>
      </c>
    </row>
    <row r="156" spans="1:65" s="14" customFormat="1" x14ac:dyDescent="0.2">
      <c r="B156" s="154"/>
      <c r="D156" s="148" t="s">
        <v>148</v>
      </c>
      <c r="E156" s="155" t="s">
        <v>1</v>
      </c>
      <c r="F156" s="156" t="s">
        <v>917</v>
      </c>
      <c r="H156" s="157">
        <v>7.4</v>
      </c>
      <c r="L156" s="154"/>
      <c r="M156" s="158"/>
      <c r="N156" s="159"/>
      <c r="O156" s="159"/>
      <c r="P156" s="159"/>
      <c r="Q156" s="159"/>
      <c r="R156" s="159"/>
      <c r="S156" s="159"/>
      <c r="T156" s="160"/>
      <c r="AT156" s="155" t="s">
        <v>148</v>
      </c>
      <c r="AU156" s="155" t="s">
        <v>73</v>
      </c>
      <c r="AV156" s="14" t="s">
        <v>73</v>
      </c>
      <c r="AW156" s="14" t="s">
        <v>27</v>
      </c>
      <c r="AX156" s="14" t="s">
        <v>60</v>
      </c>
      <c r="AY156" s="155" t="s">
        <v>141</v>
      </c>
    </row>
    <row r="157" spans="1:65" s="14" customFormat="1" x14ac:dyDescent="0.2">
      <c r="B157" s="154"/>
      <c r="D157" s="148" t="s">
        <v>148</v>
      </c>
      <c r="E157" s="155" t="s">
        <v>1</v>
      </c>
      <c r="F157" s="156" t="s">
        <v>918</v>
      </c>
      <c r="H157" s="157">
        <v>81.400000000000006</v>
      </c>
      <c r="L157" s="154"/>
      <c r="M157" s="158"/>
      <c r="N157" s="159"/>
      <c r="O157" s="159"/>
      <c r="P157" s="159"/>
      <c r="Q157" s="159"/>
      <c r="R157" s="159"/>
      <c r="S157" s="159"/>
      <c r="T157" s="160"/>
      <c r="AT157" s="155" t="s">
        <v>148</v>
      </c>
      <c r="AU157" s="155" t="s">
        <v>73</v>
      </c>
      <c r="AV157" s="14" t="s">
        <v>73</v>
      </c>
      <c r="AW157" s="14" t="s">
        <v>27</v>
      </c>
      <c r="AX157" s="14" t="s">
        <v>60</v>
      </c>
      <c r="AY157" s="155" t="s">
        <v>141</v>
      </c>
    </row>
    <row r="158" spans="1:65" s="14" customFormat="1" x14ac:dyDescent="0.2">
      <c r="B158" s="154"/>
      <c r="D158" s="148" t="s">
        <v>148</v>
      </c>
      <c r="E158" s="155" t="s">
        <v>1</v>
      </c>
      <c r="F158" s="156" t="s">
        <v>919</v>
      </c>
      <c r="H158" s="157">
        <v>33.6</v>
      </c>
      <c r="L158" s="154"/>
      <c r="M158" s="158"/>
      <c r="N158" s="159"/>
      <c r="O158" s="159"/>
      <c r="P158" s="159"/>
      <c r="Q158" s="159"/>
      <c r="R158" s="159"/>
      <c r="S158" s="159"/>
      <c r="T158" s="160"/>
      <c r="AT158" s="155" t="s">
        <v>148</v>
      </c>
      <c r="AU158" s="155" t="s">
        <v>73</v>
      </c>
      <c r="AV158" s="14" t="s">
        <v>73</v>
      </c>
      <c r="AW158" s="14" t="s">
        <v>27</v>
      </c>
      <c r="AX158" s="14" t="s">
        <v>60</v>
      </c>
      <c r="AY158" s="155" t="s">
        <v>141</v>
      </c>
    </row>
    <row r="159" spans="1:65" s="14" customFormat="1" x14ac:dyDescent="0.2">
      <c r="B159" s="154"/>
      <c r="D159" s="148" t="s">
        <v>148</v>
      </c>
      <c r="E159" s="155" t="s">
        <v>1</v>
      </c>
      <c r="F159" s="156" t="s">
        <v>920</v>
      </c>
      <c r="H159" s="157">
        <v>12.6</v>
      </c>
      <c r="L159" s="154"/>
      <c r="M159" s="158"/>
      <c r="N159" s="159"/>
      <c r="O159" s="159"/>
      <c r="P159" s="159"/>
      <c r="Q159" s="159"/>
      <c r="R159" s="159"/>
      <c r="S159" s="159"/>
      <c r="T159" s="160"/>
      <c r="AT159" s="155" t="s">
        <v>148</v>
      </c>
      <c r="AU159" s="155" t="s">
        <v>73</v>
      </c>
      <c r="AV159" s="14" t="s">
        <v>73</v>
      </c>
      <c r="AW159" s="14" t="s">
        <v>27</v>
      </c>
      <c r="AX159" s="14" t="s">
        <v>60</v>
      </c>
      <c r="AY159" s="155" t="s">
        <v>141</v>
      </c>
    </row>
    <row r="160" spans="1:65" s="14" customFormat="1" x14ac:dyDescent="0.2">
      <c r="B160" s="154"/>
      <c r="D160" s="148" t="s">
        <v>148</v>
      </c>
      <c r="E160" s="155" t="s">
        <v>1</v>
      </c>
      <c r="F160" s="156" t="s">
        <v>921</v>
      </c>
      <c r="H160" s="157">
        <v>13.2</v>
      </c>
      <c r="L160" s="154"/>
      <c r="M160" s="158"/>
      <c r="N160" s="159"/>
      <c r="O160" s="159"/>
      <c r="P160" s="159"/>
      <c r="Q160" s="159"/>
      <c r="R160" s="159"/>
      <c r="S160" s="159"/>
      <c r="T160" s="160"/>
      <c r="AT160" s="155" t="s">
        <v>148</v>
      </c>
      <c r="AU160" s="155" t="s">
        <v>73</v>
      </c>
      <c r="AV160" s="14" t="s">
        <v>73</v>
      </c>
      <c r="AW160" s="14" t="s">
        <v>27</v>
      </c>
      <c r="AX160" s="14" t="s">
        <v>60</v>
      </c>
      <c r="AY160" s="155" t="s">
        <v>141</v>
      </c>
    </row>
    <row r="161" spans="1:65" s="14" customFormat="1" x14ac:dyDescent="0.2">
      <c r="B161" s="154"/>
      <c r="D161" s="148" t="s">
        <v>148</v>
      </c>
      <c r="E161" s="155" t="s">
        <v>1</v>
      </c>
      <c r="F161" s="156" t="s">
        <v>922</v>
      </c>
      <c r="H161" s="157">
        <v>52.9</v>
      </c>
      <c r="L161" s="154"/>
      <c r="M161" s="158"/>
      <c r="N161" s="159"/>
      <c r="O161" s="159"/>
      <c r="P161" s="159"/>
      <c r="Q161" s="159"/>
      <c r="R161" s="159"/>
      <c r="S161" s="159"/>
      <c r="T161" s="160"/>
      <c r="AT161" s="155" t="s">
        <v>148</v>
      </c>
      <c r="AU161" s="155" t="s">
        <v>73</v>
      </c>
      <c r="AV161" s="14" t="s">
        <v>73</v>
      </c>
      <c r="AW161" s="14" t="s">
        <v>27</v>
      </c>
      <c r="AX161" s="14" t="s">
        <v>60</v>
      </c>
      <c r="AY161" s="155" t="s">
        <v>141</v>
      </c>
    </row>
    <row r="162" spans="1:65" s="14" customFormat="1" x14ac:dyDescent="0.2">
      <c r="B162" s="154"/>
      <c r="D162" s="148" t="s">
        <v>148</v>
      </c>
      <c r="E162" s="155" t="s">
        <v>1</v>
      </c>
      <c r="F162" s="156" t="s">
        <v>923</v>
      </c>
      <c r="H162" s="157">
        <v>27.1</v>
      </c>
      <c r="L162" s="154"/>
      <c r="M162" s="158"/>
      <c r="N162" s="159"/>
      <c r="O162" s="159"/>
      <c r="P162" s="159"/>
      <c r="Q162" s="159"/>
      <c r="R162" s="159"/>
      <c r="S162" s="159"/>
      <c r="T162" s="160"/>
      <c r="AT162" s="155" t="s">
        <v>148</v>
      </c>
      <c r="AU162" s="155" t="s">
        <v>73</v>
      </c>
      <c r="AV162" s="14" t="s">
        <v>73</v>
      </c>
      <c r="AW162" s="14" t="s">
        <v>27</v>
      </c>
      <c r="AX162" s="14" t="s">
        <v>60</v>
      </c>
      <c r="AY162" s="155" t="s">
        <v>141</v>
      </c>
    </row>
    <row r="163" spans="1:65" s="15" customFormat="1" x14ac:dyDescent="0.2">
      <c r="B163" s="161"/>
      <c r="D163" s="148" t="s">
        <v>148</v>
      </c>
      <c r="E163" s="162" t="s">
        <v>1</v>
      </c>
      <c r="F163" s="163" t="s">
        <v>158</v>
      </c>
      <c r="H163" s="164">
        <v>298.2</v>
      </c>
      <c r="L163" s="161"/>
      <c r="M163" s="165"/>
      <c r="N163" s="166"/>
      <c r="O163" s="166"/>
      <c r="P163" s="166"/>
      <c r="Q163" s="166"/>
      <c r="R163" s="166"/>
      <c r="S163" s="166"/>
      <c r="T163" s="167"/>
      <c r="AT163" s="162" t="s">
        <v>148</v>
      </c>
      <c r="AU163" s="162" t="s">
        <v>73</v>
      </c>
      <c r="AV163" s="15" t="s">
        <v>146</v>
      </c>
      <c r="AW163" s="15" t="s">
        <v>27</v>
      </c>
      <c r="AX163" s="15" t="s">
        <v>67</v>
      </c>
      <c r="AY163" s="162" t="s">
        <v>141</v>
      </c>
    </row>
    <row r="164" spans="1:65" s="2" customFormat="1" ht="21.75" customHeight="1" x14ac:dyDescent="0.2">
      <c r="A164" s="31"/>
      <c r="B164" s="133"/>
      <c r="C164" s="134" t="s">
        <v>85</v>
      </c>
      <c r="D164" s="134" t="s">
        <v>143</v>
      </c>
      <c r="E164" s="135" t="s">
        <v>924</v>
      </c>
      <c r="F164" s="136" t="s">
        <v>925</v>
      </c>
      <c r="G164" s="137" t="s">
        <v>357</v>
      </c>
      <c r="H164" s="138">
        <v>83.59</v>
      </c>
      <c r="I164" s="139"/>
      <c r="J164" s="139"/>
      <c r="K164" s="140"/>
      <c r="L164" s="32"/>
      <c r="M164" s="141"/>
      <c r="N164" s="142"/>
      <c r="O164" s="143"/>
      <c r="P164" s="143"/>
      <c r="Q164" s="143"/>
      <c r="R164" s="143"/>
      <c r="S164" s="143"/>
      <c r="T164" s="144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45" t="s">
        <v>146</v>
      </c>
      <c r="AT164" s="145" t="s">
        <v>143</v>
      </c>
      <c r="AU164" s="145" t="s">
        <v>73</v>
      </c>
      <c r="AY164" s="18" t="s">
        <v>141</v>
      </c>
      <c r="BE164" s="146">
        <f>IF(N164="základná",J164,0)</f>
        <v>0</v>
      </c>
      <c r="BF164" s="146">
        <f>IF(N164="znížená",J164,0)</f>
        <v>0</v>
      </c>
      <c r="BG164" s="146">
        <f>IF(N164="zákl. prenesená",J164,0)</f>
        <v>0</v>
      </c>
      <c r="BH164" s="146">
        <f>IF(N164="zníž. prenesená",J164,0)</f>
        <v>0</v>
      </c>
      <c r="BI164" s="146">
        <f>IF(N164="nulová",J164,0)</f>
        <v>0</v>
      </c>
      <c r="BJ164" s="18" t="s">
        <v>73</v>
      </c>
      <c r="BK164" s="146">
        <f>ROUND(I164*H164,2)</f>
        <v>0</v>
      </c>
      <c r="BL164" s="18" t="s">
        <v>146</v>
      </c>
      <c r="BM164" s="145" t="s">
        <v>926</v>
      </c>
    </row>
    <row r="165" spans="1:65" s="13" customFormat="1" x14ac:dyDescent="0.2">
      <c r="B165" s="147"/>
      <c r="D165" s="148" t="s">
        <v>148</v>
      </c>
      <c r="E165" s="149" t="s">
        <v>1</v>
      </c>
      <c r="F165" s="150" t="s">
        <v>927</v>
      </c>
      <c r="H165" s="149" t="s">
        <v>1</v>
      </c>
      <c r="L165" s="147"/>
      <c r="M165" s="151"/>
      <c r="N165" s="152"/>
      <c r="O165" s="152"/>
      <c r="P165" s="152"/>
      <c r="Q165" s="152"/>
      <c r="R165" s="152"/>
      <c r="S165" s="152"/>
      <c r="T165" s="153"/>
      <c r="AT165" s="149" t="s">
        <v>148</v>
      </c>
      <c r="AU165" s="149" t="s">
        <v>73</v>
      </c>
      <c r="AV165" s="13" t="s">
        <v>67</v>
      </c>
      <c r="AW165" s="13" t="s">
        <v>27</v>
      </c>
      <c r="AX165" s="13" t="s">
        <v>60</v>
      </c>
      <c r="AY165" s="149" t="s">
        <v>141</v>
      </c>
    </row>
    <row r="166" spans="1:65" s="13" customFormat="1" x14ac:dyDescent="0.2">
      <c r="B166" s="147"/>
      <c r="D166" s="148" t="s">
        <v>148</v>
      </c>
      <c r="E166" s="149" t="s">
        <v>1</v>
      </c>
      <c r="F166" s="150" t="s">
        <v>928</v>
      </c>
      <c r="H166" s="149" t="s">
        <v>1</v>
      </c>
      <c r="L166" s="147"/>
      <c r="M166" s="151"/>
      <c r="N166" s="152"/>
      <c r="O166" s="152"/>
      <c r="P166" s="152"/>
      <c r="Q166" s="152"/>
      <c r="R166" s="152"/>
      <c r="S166" s="152"/>
      <c r="T166" s="153"/>
      <c r="AT166" s="149" t="s">
        <v>148</v>
      </c>
      <c r="AU166" s="149" t="s">
        <v>73</v>
      </c>
      <c r="AV166" s="13" t="s">
        <v>67</v>
      </c>
      <c r="AW166" s="13" t="s">
        <v>27</v>
      </c>
      <c r="AX166" s="13" t="s">
        <v>60</v>
      </c>
      <c r="AY166" s="149" t="s">
        <v>141</v>
      </c>
    </row>
    <row r="167" spans="1:65" s="14" customFormat="1" x14ac:dyDescent="0.2">
      <c r="B167" s="154"/>
      <c r="D167" s="148" t="s">
        <v>148</v>
      </c>
      <c r="E167" s="155" t="s">
        <v>1</v>
      </c>
      <c r="F167" s="156" t="s">
        <v>929</v>
      </c>
      <c r="H167" s="157">
        <v>7.53</v>
      </c>
      <c r="L167" s="154"/>
      <c r="M167" s="158"/>
      <c r="N167" s="159"/>
      <c r="O167" s="159"/>
      <c r="P167" s="159"/>
      <c r="Q167" s="159"/>
      <c r="R167" s="159"/>
      <c r="S167" s="159"/>
      <c r="T167" s="160"/>
      <c r="AT167" s="155" t="s">
        <v>148</v>
      </c>
      <c r="AU167" s="155" t="s">
        <v>73</v>
      </c>
      <c r="AV167" s="14" t="s">
        <v>73</v>
      </c>
      <c r="AW167" s="14" t="s">
        <v>27</v>
      </c>
      <c r="AX167" s="14" t="s">
        <v>60</v>
      </c>
      <c r="AY167" s="155" t="s">
        <v>141</v>
      </c>
    </row>
    <row r="168" spans="1:65" s="14" customFormat="1" x14ac:dyDescent="0.2">
      <c r="B168" s="154"/>
      <c r="D168" s="148" t="s">
        <v>148</v>
      </c>
      <c r="E168" s="155" t="s">
        <v>1</v>
      </c>
      <c r="F168" s="156" t="s">
        <v>930</v>
      </c>
      <c r="H168" s="157">
        <v>8.5</v>
      </c>
      <c r="L168" s="154"/>
      <c r="M168" s="158"/>
      <c r="N168" s="159"/>
      <c r="O168" s="159"/>
      <c r="P168" s="159"/>
      <c r="Q168" s="159"/>
      <c r="R168" s="159"/>
      <c r="S168" s="159"/>
      <c r="T168" s="160"/>
      <c r="AT168" s="155" t="s">
        <v>148</v>
      </c>
      <c r="AU168" s="155" t="s">
        <v>73</v>
      </c>
      <c r="AV168" s="14" t="s">
        <v>73</v>
      </c>
      <c r="AW168" s="14" t="s">
        <v>27</v>
      </c>
      <c r="AX168" s="14" t="s">
        <v>60</v>
      </c>
      <c r="AY168" s="155" t="s">
        <v>141</v>
      </c>
    </row>
    <row r="169" spans="1:65" s="14" customFormat="1" x14ac:dyDescent="0.2">
      <c r="B169" s="154"/>
      <c r="D169" s="148" t="s">
        <v>148</v>
      </c>
      <c r="E169" s="155" t="s">
        <v>1</v>
      </c>
      <c r="F169" s="156" t="s">
        <v>931</v>
      </c>
      <c r="H169" s="157">
        <v>12.4</v>
      </c>
      <c r="L169" s="154"/>
      <c r="M169" s="158"/>
      <c r="N169" s="159"/>
      <c r="O169" s="159"/>
      <c r="P169" s="159"/>
      <c r="Q169" s="159"/>
      <c r="R169" s="159"/>
      <c r="S169" s="159"/>
      <c r="T169" s="160"/>
      <c r="AT169" s="155" t="s">
        <v>148</v>
      </c>
      <c r="AU169" s="155" t="s">
        <v>73</v>
      </c>
      <c r="AV169" s="14" t="s">
        <v>73</v>
      </c>
      <c r="AW169" s="14" t="s">
        <v>27</v>
      </c>
      <c r="AX169" s="14" t="s">
        <v>60</v>
      </c>
      <c r="AY169" s="155" t="s">
        <v>141</v>
      </c>
    </row>
    <row r="170" spans="1:65" s="14" customFormat="1" x14ac:dyDescent="0.2">
      <c r="B170" s="154"/>
      <c r="D170" s="148" t="s">
        <v>148</v>
      </c>
      <c r="E170" s="155" t="s">
        <v>1</v>
      </c>
      <c r="F170" s="156" t="s">
        <v>932</v>
      </c>
      <c r="H170" s="157">
        <v>6</v>
      </c>
      <c r="L170" s="154"/>
      <c r="M170" s="158"/>
      <c r="N170" s="159"/>
      <c r="O170" s="159"/>
      <c r="P170" s="159"/>
      <c r="Q170" s="159"/>
      <c r="R170" s="159"/>
      <c r="S170" s="159"/>
      <c r="T170" s="160"/>
      <c r="AT170" s="155" t="s">
        <v>148</v>
      </c>
      <c r="AU170" s="155" t="s">
        <v>73</v>
      </c>
      <c r="AV170" s="14" t="s">
        <v>73</v>
      </c>
      <c r="AW170" s="14" t="s">
        <v>27</v>
      </c>
      <c r="AX170" s="14" t="s">
        <v>60</v>
      </c>
      <c r="AY170" s="155" t="s">
        <v>141</v>
      </c>
    </row>
    <row r="171" spans="1:65" s="14" customFormat="1" x14ac:dyDescent="0.2">
      <c r="B171" s="154"/>
      <c r="D171" s="148" t="s">
        <v>148</v>
      </c>
      <c r="E171" s="155" t="s">
        <v>1</v>
      </c>
      <c r="F171" s="156" t="s">
        <v>933</v>
      </c>
      <c r="H171" s="157">
        <v>7.9</v>
      </c>
      <c r="L171" s="154"/>
      <c r="M171" s="158"/>
      <c r="N171" s="159"/>
      <c r="O171" s="159"/>
      <c r="P171" s="159"/>
      <c r="Q171" s="159"/>
      <c r="R171" s="159"/>
      <c r="S171" s="159"/>
      <c r="T171" s="160"/>
      <c r="AT171" s="155" t="s">
        <v>148</v>
      </c>
      <c r="AU171" s="155" t="s">
        <v>73</v>
      </c>
      <c r="AV171" s="14" t="s">
        <v>73</v>
      </c>
      <c r="AW171" s="14" t="s">
        <v>27</v>
      </c>
      <c r="AX171" s="14" t="s">
        <v>60</v>
      </c>
      <c r="AY171" s="155" t="s">
        <v>141</v>
      </c>
    </row>
    <row r="172" spans="1:65" s="14" customFormat="1" x14ac:dyDescent="0.2">
      <c r="B172" s="154"/>
      <c r="D172" s="148" t="s">
        <v>148</v>
      </c>
      <c r="E172" s="155" t="s">
        <v>1</v>
      </c>
      <c r="F172" s="156" t="s">
        <v>934</v>
      </c>
      <c r="H172" s="157">
        <v>11.5</v>
      </c>
      <c r="L172" s="154"/>
      <c r="M172" s="158"/>
      <c r="N172" s="159"/>
      <c r="O172" s="159"/>
      <c r="P172" s="159"/>
      <c r="Q172" s="159"/>
      <c r="R172" s="159"/>
      <c r="S172" s="159"/>
      <c r="T172" s="160"/>
      <c r="AT172" s="155" t="s">
        <v>148</v>
      </c>
      <c r="AU172" s="155" t="s">
        <v>73</v>
      </c>
      <c r="AV172" s="14" t="s">
        <v>73</v>
      </c>
      <c r="AW172" s="14" t="s">
        <v>27</v>
      </c>
      <c r="AX172" s="14" t="s">
        <v>60</v>
      </c>
      <c r="AY172" s="155" t="s">
        <v>141</v>
      </c>
    </row>
    <row r="173" spans="1:65" s="14" customFormat="1" x14ac:dyDescent="0.2">
      <c r="B173" s="154"/>
      <c r="D173" s="148" t="s">
        <v>148</v>
      </c>
      <c r="E173" s="155" t="s">
        <v>1</v>
      </c>
      <c r="F173" s="156" t="s">
        <v>935</v>
      </c>
      <c r="H173" s="157">
        <v>9.1300000000000008</v>
      </c>
      <c r="L173" s="154"/>
      <c r="M173" s="158"/>
      <c r="N173" s="159"/>
      <c r="O173" s="159"/>
      <c r="P173" s="159"/>
      <c r="Q173" s="159"/>
      <c r="R173" s="159"/>
      <c r="S173" s="159"/>
      <c r="T173" s="160"/>
      <c r="AT173" s="155" t="s">
        <v>148</v>
      </c>
      <c r="AU173" s="155" t="s">
        <v>73</v>
      </c>
      <c r="AV173" s="14" t="s">
        <v>73</v>
      </c>
      <c r="AW173" s="14" t="s">
        <v>27</v>
      </c>
      <c r="AX173" s="14" t="s">
        <v>60</v>
      </c>
      <c r="AY173" s="155" t="s">
        <v>141</v>
      </c>
    </row>
    <row r="174" spans="1:65" s="14" customFormat="1" x14ac:dyDescent="0.2">
      <c r="B174" s="154"/>
      <c r="D174" s="148" t="s">
        <v>148</v>
      </c>
      <c r="E174" s="155" t="s">
        <v>1</v>
      </c>
      <c r="F174" s="156" t="s">
        <v>936</v>
      </c>
      <c r="H174" s="157">
        <v>11.5</v>
      </c>
      <c r="L174" s="154"/>
      <c r="M174" s="158"/>
      <c r="N174" s="159"/>
      <c r="O174" s="159"/>
      <c r="P174" s="159"/>
      <c r="Q174" s="159"/>
      <c r="R174" s="159"/>
      <c r="S174" s="159"/>
      <c r="T174" s="160"/>
      <c r="AT174" s="155" t="s">
        <v>148</v>
      </c>
      <c r="AU174" s="155" t="s">
        <v>73</v>
      </c>
      <c r="AV174" s="14" t="s">
        <v>73</v>
      </c>
      <c r="AW174" s="14" t="s">
        <v>27</v>
      </c>
      <c r="AX174" s="14" t="s">
        <v>60</v>
      </c>
      <c r="AY174" s="155" t="s">
        <v>141</v>
      </c>
    </row>
    <row r="175" spans="1:65" s="14" customFormat="1" x14ac:dyDescent="0.2">
      <c r="B175" s="154"/>
      <c r="D175" s="148" t="s">
        <v>148</v>
      </c>
      <c r="E175" s="155" t="s">
        <v>1</v>
      </c>
      <c r="F175" s="156" t="s">
        <v>937</v>
      </c>
      <c r="H175" s="157">
        <v>9.1300000000000008</v>
      </c>
      <c r="L175" s="154"/>
      <c r="M175" s="158"/>
      <c r="N175" s="159"/>
      <c r="O175" s="159"/>
      <c r="P175" s="159"/>
      <c r="Q175" s="159"/>
      <c r="R175" s="159"/>
      <c r="S175" s="159"/>
      <c r="T175" s="160"/>
      <c r="AT175" s="155" t="s">
        <v>148</v>
      </c>
      <c r="AU175" s="155" t="s">
        <v>73</v>
      </c>
      <c r="AV175" s="14" t="s">
        <v>73</v>
      </c>
      <c r="AW175" s="14" t="s">
        <v>27</v>
      </c>
      <c r="AX175" s="14" t="s">
        <v>60</v>
      </c>
      <c r="AY175" s="155" t="s">
        <v>141</v>
      </c>
    </row>
    <row r="176" spans="1:65" s="15" customFormat="1" x14ac:dyDescent="0.2">
      <c r="B176" s="161"/>
      <c r="D176" s="148" t="s">
        <v>148</v>
      </c>
      <c r="E176" s="162" t="s">
        <v>1</v>
      </c>
      <c r="F176" s="163" t="s">
        <v>158</v>
      </c>
      <c r="H176" s="164">
        <v>83.59</v>
      </c>
      <c r="L176" s="161"/>
      <c r="M176" s="165"/>
      <c r="N176" s="166"/>
      <c r="O176" s="166"/>
      <c r="P176" s="166"/>
      <c r="Q176" s="166"/>
      <c r="R176" s="166"/>
      <c r="S176" s="166"/>
      <c r="T176" s="167"/>
      <c r="AT176" s="162" t="s">
        <v>148</v>
      </c>
      <c r="AU176" s="162" t="s">
        <v>73</v>
      </c>
      <c r="AV176" s="15" t="s">
        <v>146</v>
      </c>
      <c r="AW176" s="15" t="s">
        <v>27</v>
      </c>
      <c r="AX176" s="15" t="s">
        <v>67</v>
      </c>
      <c r="AY176" s="162" t="s">
        <v>141</v>
      </c>
    </row>
    <row r="177" spans="1:65" s="2" customFormat="1" ht="21.75" customHeight="1" x14ac:dyDescent="0.2">
      <c r="A177" s="31"/>
      <c r="B177" s="133"/>
      <c r="C177" s="134" t="s">
        <v>146</v>
      </c>
      <c r="D177" s="134" t="s">
        <v>143</v>
      </c>
      <c r="E177" s="135" t="s">
        <v>938</v>
      </c>
      <c r="F177" s="136" t="s">
        <v>939</v>
      </c>
      <c r="G177" s="137" t="s">
        <v>145</v>
      </c>
      <c r="H177" s="138">
        <v>66.447000000000003</v>
      </c>
      <c r="I177" s="139"/>
      <c r="J177" s="139"/>
      <c r="K177" s="140"/>
      <c r="L177" s="32"/>
      <c r="M177" s="141"/>
      <c r="N177" s="142"/>
      <c r="O177" s="143"/>
      <c r="P177" s="143"/>
      <c r="Q177" s="143"/>
      <c r="R177" s="143"/>
      <c r="S177" s="143"/>
      <c r="T177" s="144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45" t="s">
        <v>146</v>
      </c>
      <c r="AT177" s="145" t="s">
        <v>143</v>
      </c>
      <c r="AU177" s="145" t="s">
        <v>73</v>
      </c>
      <c r="AY177" s="18" t="s">
        <v>141</v>
      </c>
      <c r="BE177" s="146">
        <f>IF(N177="základná",J177,0)</f>
        <v>0</v>
      </c>
      <c r="BF177" s="146">
        <f>IF(N177="znížená",J177,0)</f>
        <v>0</v>
      </c>
      <c r="BG177" s="146">
        <f>IF(N177="zákl. prenesená",J177,0)</f>
        <v>0</v>
      </c>
      <c r="BH177" s="146">
        <f>IF(N177="zníž. prenesená",J177,0)</f>
        <v>0</v>
      </c>
      <c r="BI177" s="146">
        <f>IF(N177="nulová",J177,0)</f>
        <v>0</v>
      </c>
      <c r="BJ177" s="18" t="s">
        <v>73</v>
      </c>
      <c r="BK177" s="146">
        <f>ROUND(I177*H177,2)</f>
        <v>0</v>
      </c>
      <c r="BL177" s="18" t="s">
        <v>146</v>
      </c>
      <c r="BM177" s="145" t="s">
        <v>940</v>
      </c>
    </row>
    <row r="178" spans="1:65" s="13" customFormat="1" x14ac:dyDescent="0.2">
      <c r="B178" s="147"/>
      <c r="D178" s="148" t="s">
        <v>148</v>
      </c>
      <c r="E178" s="149" t="s">
        <v>1</v>
      </c>
      <c r="F178" s="150" t="s">
        <v>941</v>
      </c>
      <c r="H178" s="149" t="s">
        <v>1</v>
      </c>
      <c r="L178" s="147"/>
      <c r="M178" s="151"/>
      <c r="N178" s="152"/>
      <c r="O178" s="152"/>
      <c r="P178" s="152"/>
      <c r="Q178" s="152"/>
      <c r="R178" s="152"/>
      <c r="S178" s="152"/>
      <c r="T178" s="153"/>
      <c r="AT178" s="149" t="s">
        <v>148</v>
      </c>
      <c r="AU178" s="149" t="s">
        <v>73</v>
      </c>
      <c r="AV178" s="13" t="s">
        <v>67</v>
      </c>
      <c r="AW178" s="13" t="s">
        <v>27</v>
      </c>
      <c r="AX178" s="13" t="s">
        <v>60</v>
      </c>
      <c r="AY178" s="149" t="s">
        <v>141</v>
      </c>
    </row>
    <row r="179" spans="1:65" s="14" customFormat="1" x14ac:dyDescent="0.2">
      <c r="B179" s="154"/>
      <c r="D179" s="148" t="s">
        <v>148</v>
      </c>
      <c r="E179" s="155" t="s">
        <v>1</v>
      </c>
      <c r="F179" s="156" t="s">
        <v>942</v>
      </c>
      <c r="H179" s="157">
        <v>14.76</v>
      </c>
      <c r="L179" s="154"/>
      <c r="M179" s="158"/>
      <c r="N179" s="159"/>
      <c r="O179" s="159"/>
      <c r="P179" s="159"/>
      <c r="Q179" s="159"/>
      <c r="R179" s="159"/>
      <c r="S179" s="159"/>
      <c r="T179" s="160"/>
      <c r="AT179" s="155" t="s">
        <v>148</v>
      </c>
      <c r="AU179" s="155" t="s">
        <v>73</v>
      </c>
      <c r="AV179" s="14" t="s">
        <v>73</v>
      </c>
      <c r="AW179" s="14" t="s">
        <v>27</v>
      </c>
      <c r="AX179" s="14" t="s">
        <v>60</v>
      </c>
      <c r="AY179" s="155" t="s">
        <v>141</v>
      </c>
    </row>
    <row r="180" spans="1:65" s="14" customFormat="1" x14ac:dyDescent="0.2">
      <c r="B180" s="154"/>
      <c r="D180" s="148" t="s">
        <v>148</v>
      </c>
      <c r="E180" s="155" t="s">
        <v>1</v>
      </c>
      <c r="F180" s="156" t="s">
        <v>943</v>
      </c>
      <c r="H180" s="157">
        <v>0.9</v>
      </c>
      <c r="L180" s="154"/>
      <c r="M180" s="158"/>
      <c r="N180" s="159"/>
      <c r="O180" s="159"/>
      <c r="P180" s="159"/>
      <c r="Q180" s="159"/>
      <c r="R180" s="159"/>
      <c r="S180" s="159"/>
      <c r="T180" s="160"/>
      <c r="AT180" s="155" t="s">
        <v>148</v>
      </c>
      <c r="AU180" s="155" t="s">
        <v>73</v>
      </c>
      <c r="AV180" s="14" t="s">
        <v>73</v>
      </c>
      <c r="AW180" s="14" t="s">
        <v>27</v>
      </c>
      <c r="AX180" s="14" t="s">
        <v>60</v>
      </c>
      <c r="AY180" s="155" t="s">
        <v>141</v>
      </c>
    </row>
    <row r="181" spans="1:65" s="14" customFormat="1" x14ac:dyDescent="0.2">
      <c r="B181" s="154"/>
      <c r="D181" s="148" t="s">
        <v>148</v>
      </c>
      <c r="E181" s="155" t="s">
        <v>1</v>
      </c>
      <c r="F181" s="156" t="s">
        <v>944</v>
      </c>
      <c r="H181" s="157">
        <v>39.6</v>
      </c>
      <c r="L181" s="154"/>
      <c r="M181" s="158"/>
      <c r="N181" s="159"/>
      <c r="O181" s="159"/>
      <c r="P181" s="159"/>
      <c r="Q181" s="159"/>
      <c r="R181" s="159"/>
      <c r="S181" s="159"/>
      <c r="T181" s="160"/>
      <c r="AT181" s="155" t="s">
        <v>148</v>
      </c>
      <c r="AU181" s="155" t="s">
        <v>73</v>
      </c>
      <c r="AV181" s="14" t="s">
        <v>73</v>
      </c>
      <c r="AW181" s="14" t="s">
        <v>27</v>
      </c>
      <c r="AX181" s="14" t="s">
        <v>60</v>
      </c>
      <c r="AY181" s="155" t="s">
        <v>141</v>
      </c>
    </row>
    <row r="182" spans="1:65" s="14" customFormat="1" x14ac:dyDescent="0.2">
      <c r="B182" s="154"/>
      <c r="D182" s="148" t="s">
        <v>148</v>
      </c>
      <c r="E182" s="155" t="s">
        <v>1</v>
      </c>
      <c r="F182" s="156" t="s">
        <v>945</v>
      </c>
      <c r="H182" s="157">
        <v>11.186999999999999</v>
      </c>
      <c r="L182" s="154"/>
      <c r="M182" s="158"/>
      <c r="N182" s="159"/>
      <c r="O182" s="159"/>
      <c r="P182" s="159"/>
      <c r="Q182" s="159"/>
      <c r="R182" s="159"/>
      <c r="S182" s="159"/>
      <c r="T182" s="160"/>
      <c r="AT182" s="155" t="s">
        <v>148</v>
      </c>
      <c r="AU182" s="155" t="s">
        <v>73</v>
      </c>
      <c r="AV182" s="14" t="s">
        <v>73</v>
      </c>
      <c r="AW182" s="14" t="s">
        <v>27</v>
      </c>
      <c r="AX182" s="14" t="s">
        <v>60</v>
      </c>
      <c r="AY182" s="155" t="s">
        <v>141</v>
      </c>
    </row>
    <row r="183" spans="1:65" s="15" customFormat="1" x14ac:dyDescent="0.2">
      <c r="B183" s="161"/>
      <c r="D183" s="148" t="s">
        <v>148</v>
      </c>
      <c r="E183" s="162" t="s">
        <v>1</v>
      </c>
      <c r="F183" s="163" t="s">
        <v>158</v>
      </c>
      <c r="H183" s="164">
        <v>66.447000000000003</v>
      </c>
      <c r="L183" s="161"/>
      <c r="M183" s="165"/>
      <c r="N183" s="166"/>
      <c r="O183" s="166"/>
      <c r="P183" s="166"/>
      <c r="Q183" s="166"/>
      <c r="R183" s="166"/>
      <c r="S183" s="166"/>
      <c r="T183" s="167"/>
      <c r="AT183" s="162" t="s">
        <v>148</v>
      </c>
      <c r="AU183" s="162" t="s">
        <v>73</v>
      </c>
      <c r="AV183" s="15" t="s">
        <v>146</v>
      </c>
      <c r="AW183" s="15" t="s">
        <v>27</v>
      </c>
      <c r="AX183" s="15" t="s">
        <v>67</v>
      </c>
      <c r="AY183" s="162" t="s">
        <v>141</v>
      </c>
    </row>
    <row r="184" spans="1:65" s="2" customFormat="1" ht="21.75" customHeight="1" x14ac:dyDescent="0.2">
      <c r="A184" s="31"/>
      <c r="B184" s="133"/>
      <c r="C184" s="134" t="s">
        <v>174</v>
      </c>
      <c r="D184" s="134" t="s">
        <v>143</v>
      </c>
      <c r="E184" s="135" t="s">
        <v>946</v>
      </c>
      <c r="F184" s="136" t="s">
        <v>947</v>
      </c>
      <c r="G184" s="137" t="s">
        <v>145</v>
      </c>
      <c r="H184" s="138">
        <v>233.458</v>
      </c>
      <c r="I184" s="139"/>
      <c r="J184" s="139"/>
      <c r="K184" s="140"/>
      <c r="L184" s="32"/>
      <c r="M184" s="141"/>
      <c r="N184" s="142"/>
      <c r="O184" s="143"/>
      <c r="P184" s="143"/>
      <c r="Q184" s="143"/>
      <c r="R184" s="143"/>
      <c r="S184" s="143"/>
      <c r="T184" s="14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45" t="s">
        <v>146</v>
      </c>
      <c r="AT184" s="145" t="s">
        <v>143</v>
      </c>
      <c r="AU184" s="145" t="s">
        <v>73</v>
      </c>
      <c r="AY184" s="18" t="s">
        <v>141</v>
      </c>
      <c r="BE184" s="146">
        <f>IF(N184="základná",J184,0)</f>
        <v>0</v>
      </c>
      <c r="BF184" s="146">
        <f>IF(N184="znížená",J184,0)</f>
        <v>0</v>
      </c>
      <c r="BG184" s="146">
        <f>IF(N184="zákl. prenesená",J184,0)</f>
        <v>0</v>
      </c>
      <c r="BH184" s="146">
        <f>IF(N184="zníž. prenesená",J184,0)</f>
        <v>0</v>
      </c>
      <c r="BI184" s="146">
        <f>IF(N184="nulová",J184,0)</f>
        <v>0</v>
      </c>
      <c r="BJ184" s="18" t="s">
        <v>73</v>
      </c>
      <c r="BK184" s="146">
        <f>ROUND(I184*H184,2)</f>
        <v>0</v>
      </c>
      <c r="BL184" s="18" t="s">
        <v>146</v>
      </c>
      <c r="BM184" s="145" t="s">
        <v>948</v>
      </c>
    </row>
    <row r="185" spans="1:65" s="13" customFormat="1" x14ac:dyDescent="0.2">
      <c r="B185" s="147"/>
      <c r="D185" s="148" t="s">
        <v>148</v>
      </c>
      <c r="E185" s="149" t="s">
        <v>1</v>
      </c>
      <c r="F185" s="150" t="s">
        <v>941</v>
      </c>
      <c r="H185" s="149" t="s">
        <v>1</v>
      </c>
      <c r="L185" s="147"/>
      <c r="M185" s="151"/>
      <c r="N185" s="152"/>
      <c r="O185" s="152"/>
      <c r="P185" s="152"/>
      <c r="Q185" s="152"/>
      <c r="R185" s="152"/>
      <c r="S185" s="152"/>
      <c r="T185" s="153"/>
      <c r="AT185" s="149" t="s">
        <v>148</v>
      </c>
      <c r="AU185" s="149" t="s">
        <v>73</v>
      </c>
      <c r="AV185" s="13" t="s">
        <v>67</v>
      </c>
      <c r="AW185" s="13" t="s">
        <v>27</v>
      </c>
      <c r="AX185" s="13" t="s">
        <v>60</v>
      </c>
      <c r="AY185" s="149" t="s">
        <v>141</v>
      </c>
    </row>
    <row r="186" spans="1:65" s="14" customFormat="1" x14ac:dyDescent="0.2">
      <c r="B186" s="154"/>
      <c r="D186" s="148" t="s">
        <v>148</v>
      </c>
      <c r="E186" s="155" t="s">
        <v>1</v>
      </c>
      <c r="F186" s="156" t="s">
        <v>949</v>
      </c>
      <c r="H186" s="157">
        <v>165.6</v>
      </c>
      <c r="L186" s="154"/>
      <c r="M186" s="158"/>
      <c r="N186" s="159"/>
      <c r="O186" s="159"/>
      <c r="P186" s="159"/>
      <c r="Q186" s="159"/>
      <c r="R186" s="159"/>
      <c r="S186" s="159"/>
      <c r="T186" s="160"/>
      <c r="AT186" s="155" t="s">
        <v>148</v>
      </c>
      <c r="AU186" s="155" t="s">
        <v>73</v>
      </c>
      <c r="AV186" s="14" t="s">
        <v>73</v>
      </c>
      <c r="AW186" s="14" t="s">
        <v>27</v>
      </c>
      <c r="AX186" s="14" t="s">
        <v>60</v>
      </c>
      <c r="AY186" s="155" t="s">
        <v>141</v>
      </c>
    </row>
    <row r="187" spans="1:65" s="14" customFormat="1" x14ac:dyDescent="0.2">
      <c r="B187" s="154"/>
      <c r="D187" s="148" t="s">
        <v>148</v>
      </c>
      <c r="E187" s="155" t="s">
        <v>1</v>
      </c>
      <c r="F187" s="156" t="s">
        <v>950</v>
      </c>
      <c r="H187" s="157">
        <v>8.8800000000000008</v>
      </c>
      <c r="L187" s="154"/>
      <c r="M187" s="158"/>
      <c r="N187" s="159"/>
      <c r="O187" s="159"/>
      <c r="P187" s="159"/>
      <c r="Q187" s="159"/>
      <c r="R187" s="159"/>
      <c r="S187" s="159"/>
      <c r="T187" s="160"/>
      <c r="AT187" s="155" t="s">
        <v>148</v>
      </c>
      <c r="AU187" s="155" t="s">
        <v>73</v>
      </c>
      <c r="AV187" s="14" t="s">
        <v>73</v>
      </c>
      <c r="AW187" s="14" t="s">
        <v>27</v>
      </c>
      <c r="AX187" s="14" t="s">
        <v>60</v>
      </c>
      <c r="AY187" s="155" t="s">
        <v>141</v>
      </c>
    </row>
    <row r="188" spans="1:65" s="14" customFormat="1" x14ac:dyDescent="0.2">
      <c r="B188" s="154"/>
      <c r="D188" s="148" t="s">
        <v>148</v>
      </c>
      <c r="E188" s="155" t="s">
        <v>1</v>
      </c>
      <c r="F188" s="156" t="s">
        <v>951</v>
      </c>
      <c r="H188" s="157">
        <v>26.28</v>
      </c>
      <c r="L188" s="154"/>
      <c r="M188" s="158"/>
      <c r="N188" s="159"/>
      <c r="O188" s="159"/>
      <c r="P188" s="159"/>
      <c r="Q188" s="159"/>
      <c r="R188" s="159"/>
      <c r="S188" s="159"/>
      <c r="T188" s="160"/>
      <c r="AT188" s="155" t="s">
        <v>148</v>
      </c>
      <c r="AU188" s="155" t="s">
        <v>73</v>
      </c>
      <c r="AV188" s="14" t="s">
        <v>73</v>
      </c>
      <c r="AW188" s="14" t="s">
        <v>27</v>
      </c>
      <c r="AX188" s="14" t="s">
        <v>60</v>
      </c>
      <c r="AY188" s="155" t="s">
        <v>141</v>
      </c>
    </row>
    <row r="189" spans="1:65" s="14" customFormat="1" x14ac:dyDescent="0.2">
      <c r="B189" s="154"/>
      <c r="D189" s="148" t="s">
        <v>148</v>
      </c>
      <c r="E189" s="155" t="s">
        <v>1</v>
      </c>
      <c r="F189" s="156" t="s">
        <v>952</v>
      </c>
      <c r="H189" s="157">
        <v>18.417999999999999</v>
      </c>
      <c r="L189" s="154"/>
      <c r="M189" s="158"/>
      <c r="N189" s="159"/>
      <c r="O189" s="159"/>
      <c r="P189" s="159"/>
      <c r="Q189" s="159"/>
      <c r="R189" s="159"/>
      <c r="S189" s="159"/>
      <c r="T189" s="160"/>
      <c r="AT189" s="155" t="s">
        <v>148</v>
      </c>
      <c r="AU189" s="155" t="s">
        <v>73</v>
      </c>
      <c r="AV189" s="14" t="s">
        <v>73</v>
      </c>
      <c r="AW189" s="14" t="s">
        <v>27</v>
      </c>
      <c r="AX189" s="14" t="s">
        <v>60</v>
      </c>
      <c r="AY189" s="155" t="s">
        <v>141</v>
      </c>
    </row>
    <row r="190" spans="1:65" s="14" customFormat="1" x14ac:dyDescent="0.2">
      <c r="B190" s="154"/>
      <c r="D190" s="148" t="s">
        <v>148</v>
      </c>
      <c r="E190" s="155" t="s">
        <v>1</v>
      </c>
      <c r="F190" s="156" t="s">
        <v>953</v>
      </c>
      <c r="H190" s="157">
        <v>1.8</v>
      </c>
      <c r="L190" s="154"/>
      <c r="M190" s="158"/>
      <c r="N190" s="159"/>
      <c r="O190" s="159"/>
      <c r="P190" s="159"/>
      <c r="Q190" s="159"/>
      <c r="R190" s="159"/>
      <c r="S190" s="159"/>
      <c r="T190" s="160"/>
      <c r="AT190" s="155" t="s">
        <v>148</v>
      </c>
      <c r="AU190" s="155" t="s">
        <v>73</v>
      </c>
      <c r="AV190" s="14" t="s">
        <v>73</v>
      </c>
      <c r="AW190" s="14" t="s">
        <v>27</v>
      </c>
      <c r="AX190" s="14" t="s">
        <v>60</v>
      </c>
      <c r="AY190" s="155" t="s">
        <v>141</v>
      </c>
    </row>
    <row r="191" spans="1:65" s="14" customFormat="1" x14ac:dyDescent="0.2">
      <c r="B191" s="154"/>
      <c r="D191" s="148" t="s">
        <v>148</v>
      </c>
      <c r="E191" s="155" t="s">
        <v>1</v>
      </c>
      <c r="F191" s="156" t="s">
        <v>954</v>
      </c>
      <c r="H191" s="157">
        <v>12.48</v>
      </c>
      <c r="L191" s="154"/>
      <c r="M191" s="158"/>
      <c r="N191" s="159"/>
      <c r="O191" s="159"/>
      <c r="P191" s="159"/>
      <c r="Q191" s="159"/>
      <c r="R191" s="159"/>
      <c r="S191" s="159"/>
      <c r="T191" s="160"/>
      <c r="AT191" s="155" t="s">
        <v>148</v>
      </c>
      <c r="AU191" s="155" t="s">
        <v>73</v>
      </c>
      <c r="AV191" s="14" t="s">
        <v>73</v>
      </c>
      <c r="AW191" s="14" t="s">
        <v>27</v>
      </c>
      <c r="AX191" s="14" t="s">
        <v>60</v>
      </c>
      <c r="AY191" s="155" t="s">
        <v>141</v>
      </c>
    </row>
    <row r="192" spans="1:65" s="15" customFormat="1" x14ac:dyDescent="0.2">
      <c r="B192" s="161"/>
      <c r="D192" s="148" t="s">
        <v>148</v>
      </c>
      <c r="E192" s="162" t="s">
        <v>1</v>
      </c>
      <c r="F192" s="163" t="s">
        <v>158</v>
      </c>
      <c r="H192" s="164">
        <v>233.458</v>
      </c>
      <c r="L192" s="161"/>
      <c r="M192" s="165"/>
      <c r="N192" s="166"/>
      <c r="O192" s="166"/>
      <c r="P192" s="166"/>
      <c r="Q192" s="166"/>
      <c r="R192" s="166"/>
      <c r="S192" s="166"/>
      <c r="T192" s="167"/>
      <c r="AT192" s="162" t="s">
        <v>148</v>
      </c>
      <c r="AU192" s="162" t="s">
        <v>73</v>
      </c>
      <c r="AV192" s="15" t="s">
        <v>146</v>
      </c>
      <c r="AW192" s="15" t="s">
        <v>27</v>
      </c>
      <c r="AX192" s="15" t="s">
        <v>67</v>
      </c>
      <c r="AY192" s="162" t="s">
        <v>141</v>
      </c>
    </row>
    <row r="193" spans="1:65" s="2" customFormat="1" ht="21.75" customHeight="1" x14ac:dyDescent="0.2">
      <c r="A193" s="31"/>
      <c r="B193" s="133"/>
      <c r="C193" s="134" t="s">
        <v>165</v>
      </c>
      <c r="D193" s="134" t="s">
        <v>143</v>
      </c>
      <c r="E193" s="135" t="s">
        <v>955</v>
      </c>
      <c r="F193" s="136" t="s">
        <v>956</v>
      </c>
      <c r="G193" s="137" t="s">
        <v>357</v>
      </c>
      <c r="H193" s="138">
        <v>547.92999999999995</v>
      </c>
      <c r="I193" s="139"/>
      <c r="J193" s="139"/>
      <c r="K193" s="140"/>
      <c r="L193" s="32"/>
      <c r="M193" s="141"/>
      <c r="N193" s="142"/>
      <c r="O193" s="143"/>
      <c r="P193" s="143"/>
      <c r="Q193" s="143"/>
      <c r="R193" s="143"/>
      <c r="S193" s="143"/>
      <c r="T193" s="144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45" t="s">
        <v>146</v>
      </c>
      <c r="AT193" s="145" t="s">
        <v>143</v>
      </c>
      <c r="AU193" s="145" t="s">
        <v>73</v>
      </c>
      <c r="AY193" s="18" t="s">
        <v>141</v>
      </c>
      <c r="BE193" s="146">
        <f>IF(N193="základná",J193,0)</f>
        <v>0</v>
      </c>
      <c r="BF193" s="146">
        <f>IF(N193="znížená",J193,0)</f>
        <v>0</v>
      </c>
      <c r="BG193" s="146">
        <f>IF(N193="zákl. prenesená",J193,0)</f>
        <v>0</v>
      </c>
      <c r="BH193" s="146">
        <f>IF(N193="zníž. prenesená",J193,0)</f>
        <v>0</v>
      </c>
      <c r="BI193" s="146">
        <f>IF(N193="nulová",J193,0)</f>
        <v>0</v>
      </c>
      <c r="BJ193" s="18" t="s">
        <v>73</v>
      </c>
      <c r="BK193" s="146">
        <f>ROUND(I193*H193,2)</f>
        <v>0</v>
      </c>
      <c r="BL193" s="18" t="s">
        <v>146</v>
      </c>
      <c r="BM193" s="145" t="s">
        <v>957</v>
      </c>
    </row>
    <row r="194" spans="1:65" s="13" customFormat="1" x14ac:dyDescent="0.2">
      <c r="B194" s="147"/>
      <c r="D194" s="148" t="s">
        <v>148</v>
      </c>
      <c r="E194" s="149" t="s">
        <v>1</v>
      </c>
      <c r="F194" s="150" t="s">
        <v>895</v>
      </c>
      <c r="H194" s="149" t="s">
        <v>1</v>
      </c>
      <c r="L194" s="147"/>
      <c r="M194" s="151"/>
      <c r="N194" s="152"/>
      <c r="O194" s="152"/>
      <c r="P194" s="152"/>
      <c r="Q194" s="152"/>
      <c r="R194" s="152"/>
      <c r="S194" s="152"/>
      <c r="T194" s="153"/>
      <c r="AT194" s="149" t="s">
        <v>148</v>
      </c>
      <c r="AU194" s="149" t="s">
        <v>73</v>
      </c>
      <c r="AV194" s="13" t="s">
        <v>67</v>
      </c>
      <c r="AW194" s="13" t="s">
        <v>27</v>
      </c>
      <c r="AX194" s="13" t="s">
        <v>60</v>
      </c>
      <c r="AY194" s="149" t="s">
        <v>141</v>
      </c>
    </row>
    <row r="195" spans="1:65" s="13" customFormat="1" x14ac:dyDescent="0.2">
      <c r="B195" s="147"/>
      <c r="D195" s="148" t="s">
        <v>148</v>
      </c>
      <c r="E195" s="149" t="s">
        <v>1</v>
      </c>
      <c r="F195" s="150" t="s">
        <v>958</v>
      </c>
      <c r="H195" s="149" t="s">
        <v>1</v>
      </c>
      <c r="L195" s="147"/>
      <c r="M195" s="151"/>
      <c r="N195" s="152"/>
      <c r="O195" s="152"/>
      <c r="P195" s="152"/>
      <c r="Q195" s="152"/>
      <c r="R195" s="152"/>
      <c r="S195" s="152"/>
      <c r="T195" s="153"/>
      <c r="AT195" s="149" t="s">
        <v>148</v>
      </c>
      <c r="AU195" s="149" t="s">
        <v>73</v>
      </c>
      <c r="AV195" s="13" t="s">
        <v>67</v>
      </c>
      <c r="AW195" s="13" t="s">
        <v>27</v>
      </c>
      <c r="AX195" s="13" t="s">
        <v>60</v>
      </c>
      <c r="AY195" s="149" t="s">
        <v>141</v>
      </c>
    </row>
    <row r="196" spans="1:65" s="14" customFormat="1" x14ac:dyDescent="0.2">
      <c r="B196" s="154"/>
      <c r="D196" s="148" t="s">
        <v>148</v>
      </c>
      <c r="E196" s="155" t="s">
        <v>1</v>
      </c>
      <c r="F196" s="156" t="s">
        <v>959</v>
      </c>
      <c r="H196" s="157">
        <v>5.4</v>
      </c>
      <c r="L196" s="154"/>
      <c r="M196" s="158"/>
      <c r="N196" s="159"/>
      <c r="O196" s="159"/>
      <c r="P196" s="159"/>
      <c r="Q196" s="159"/>
      <c r="R196" s="159"/>
      <c r="S196" s="159"/>
      <c r="T196" s="160"/>
      <c r="AT196" s="155" t="s">
        <v>148</v>
      </c>
      <c r="AU196" s="155" t="s">
        <v>73</v>
      </c>
      <c r="AV196" s="14" t="s">
        <v>73</v>
      </c>
      <c r="AW196" s="14" t="s">
        <v>27</v>
      </c>
      <c r="AX196" s="14" t="s">
        <v>60</v>
      </c>
      <c r="AY196" s="155" t="s">
        <v>141</v>
      </c>
    </row>
    <row r="197" spans="1:65" s="14" customFormat="1" x14ac:dyDescent="0.2">
      <c r="B197" s="154"/>
      <c r="D197" s="148" t="s">
        <v>148</v>
      </c>
      <c r="E197" s="155" t="s">
        <v>1</v>
      </c>
      <c r="F197" s="156" t="s">
        <v>960</v>
      </c>
      <c r="H197" s="157">
        <v>5.4</v>
      </c>
      <c r="L197" s="154"/>
      <c r="M197" s="158"/>
      <c r="N197" s="159"/>
      <c r="O197" s="159"/>
      <c r="P197" s="159"/>
      <c r="Q197" s="159"/>
      <c r="R197" s="159"/>
      <c r="S197" s="159"/>
      <c r="T197" s="160"/>
      <c r="AT197" s="155" t="s">
        <v>148</v>
      </c>
      <c r="AU197" s="155" t="s">
        <v>73</v>
      </c>
      <c r="AV197" s="14" t="s">
        <v>73</v>
      </c>
      <c r="AW197" s="14" t="s">
        <v>27</v>
      </c>
      <c r="AX197" s="14" t="s">
        <v>60</v>
      </c>
      <c r="AY197" s="155" t="s">
        <v>141</v>
      </c>
    </row>
    <row r="198" spans="1:65" s="14" customFormat="1" x14ac:dyDescent="0.2">
      <c r="B198" s="154"/>
      <c r="D198" s="148" t="s">
        <v>148</v>
      </c>
      <c r="E198" s="155" t="s">
        <v>1</v>
      </c>
      <c r="F198" s="156" t="s">
        <v>961</v>
      </c>
      <c r="H198" s="157">
        <v>104</v>
      </c>
      <c r="L198" s="154"/>
      <c r="M198" s="158"/>
      <c r="N198" s="159"/>
      <c r="O198" s="159"/>
      <c r="P198" s="159"/>
      <c r="Q198" s="159"/>
      <c r="R198" s="159"/>
      <c r="S198" s="159"/>
      <c r="T198" s="160"/>
      <c r="AT198" s="155" t="s">
        <v>148</v>
      </c>
      <c r="AU198" s="155" t="s">
        <v>73</v>
      </c>
      <c r="AV198" s="14" t="s">
        <v>73</v>
      </c>
      <c r="AW198" s="14" t="s">
        <v>27</v>
      </c>
      <c r="AX198" s="14" t="s">
        <v>60</v>
      </c>
      <c r="AY198" s="155" t="s">
        <v>141</v>
      </c>
    </row>
    <row r="199" spans="1:65" s="14" customFormat="1" x14ac:dyDescent="0.2">
      <c r="B199" s="154"/>
      <c r="D199" s="148" t="s">
        <v>148</v>
      </c>
      <c r="E199" s="155" t="s">
        <v>1</v>
      </c>
      <c r="F199" s="156" t="s">
        <v>962</v>
      </c>
      <c r="H199" s="157">
        <v>20.8</v>
      </c>
      <c r="L199" s="154"/>
      <c r="M199" s="158"/>
      <c r="N199" s="159"/>
      <c r="O199" s="159"/>
      <c r="P199" s="159"/>
      <c r="Q199" s="159"/>
      <c r="R199" s="159"/>
      <c r="S199" s="159"/>
      <c r="T199" s="160"/>
      <c r="AT199" s="155" t="s">
        <v>148</v>
      </c>
      <c r="AU199" s="155" t="s">
        <v>73</v>
      </c>
      <c r="AV199" s="14" t="s">
        <v>73</v>
      </c>
      <c r="AW199" s="14" t="s">
        <v>27</v>
      </c>
      <c r="AX199" s="14" t="s">
        <v>60</v>
      </c>
      <c r="AY199" s="155" t="s">
        <v>141</v>
      </c>
    </row>
    <row r="200" spans="1:65" s="14" customFormat="1" x14ac:dyDescent="0.2">
      <c r="B200" s="154"/>
      <c r="D200" s="148" t="s">
        <v>148</v>
      </c>
      <c r="E200" s="155" t="s">
        <v>1</v>
      </c>
      <c r="F200" s="156" t="s">
        <v>917</v>
      </c>
      <c r="H200" s="157">
        <v>7.4</v>
      </c>
      <c r="L200" s="154"/>
      <c r="M200" s="158"/>
      <c r="N200" s="159"/>
      <c r="O200" s="159"/>
      <c r="P200" s="159"/>
      <c r="Q200" s="159"/>
      <c r="R200" s="159"/>
      <c r="S200" s="159"/>
      <c r="T200" s="160"/>
      <c r="AT200" s="155" t="s">
        <v>148</v>
      </c>
      <c r="AU200" s="155" t="s">
        <v>73</v>
      </c>
      <c r="AV200" s="14" t="s">
        <v>73</v>
      </c>
      <c r="AW200" s="14" t="s">
        <v>27</v>
      </c>
      <c r="AX200" s="14" t="s">
        <v>60</v>
      </c>
      <c r="AY200" s="155" t="s">
        <v>141</v>
      </c>
    </row>
    <row r="201" spans="1:65" s="14" customFormat="1" x14ac:dyDescent="0.2">
      <c r="B201" s="154"/>
      <c r="D201" s="148" t="s">
        <v>148</v>
      </c>
      <c r="E201" s="155" t="s">
        <v>1</v>
      </c>
      <c r="F201" s="156" t="s">
        <v>918</v>
      </c>
      <c r="H201" s="157">
        <v>81.400000000000006</v>
      </c>
      <c r="L201" s="154"/>
      <c r="M201" s="158"/>
      <c r="N201" s="159"/>
      <c r="O201" s="159"/>
      <c r="P201" s="159"/>
      <c r="Q201" s="159"/>
      <c r="R201" s="159"/>
      <c r="S201" s="159"/>
      <c r="T201" s="160"/>
      <c r="AT201" s="155" t="s">
        <v>148</v>
      </c>
      <c r="AU201" s="155" t="s">
        <v>73</v>
      </c>
      <c r="AV201" s="14" t="s">
        <v>73</v>
      </c>
      <c r="AW201" s="14" t="s">
        <v>27</v>
      </c>
      <c r="AX201" s="14" t="s">
        <v>60</v>
      </c>
      <c r="AY201" s="155" t="s">
        <v>141</v>
      </c>
    </row>
    <row r="202" spans="1:65" s="14" customFormat="1" x14ac:dyDescent="0.2">
      <c r="B202" s="154"/>
      <c r="D202" s="148" t="s">
        <v>148</v>
      </c>
      <c r="E202" s="155" t="s">
        <v>1</v>
      </c>
      <c r="F202" s="156" t="s">
        <v>963</v>
      </c>
      <c r="H202" s="157">
        <v>22.4</v>
      </c>
      <c r="L202" s="154"/>
      <c r="M202" s="158"/>
      <c r="N202" s="159"/>
      <c r="O202" s="159"/>
      <c r="P202" s="159"/>
      <c r="Q202" s="159"/>
      <c r="R202" s="159"/>
      <c r="S202" s="159"/>
      <c r="T202" s="160"/>
      <c r="AT202" s="155" t="s">
        <v>148</v>
      </c>
      <c r="AU202" s="155" t="s">
        <v>73</v>
      </c>
      <c r="AV202" s="14" t="s">
        <v>73</v>
      </c>
      <c r="AW202" s="14" t="s">
        <v>27</v>
      </c>
      <c r="AX202" s="14" t="s">
        <v>60</v>
      </c>
      <c r="AY202" s="155" t="s">
        <v>141</v>
      </c>
    </row>
    <row r="203" spans="1:65" s="14" customFormat="1" x14ac:dyDescent="0.2">
      <c r="B203" s="154"/>
      <c r="D203" s="148" t="s">
        <v>148</v>
      </c>
      <c r="E203" s="155" t="s">
        <v>1</v>
      </c>
      <c r="F203" s="156" t="s">
        <v>964</v>
      </c>
      <c r="H203" s="157">
        <v>20</v>
      </c>
      <c r="L203" s="154"/>
      <c r="M203" s="158"/>
      <c r="N203" s="159"/>
      <c r="O203" s="159"/>
      <c r="P203" s="159"/>
      <c r="Q203" s="159"/>
      <c r="R203" s="159"/>
      <c r="S203" s="159"/>
      <c r="T203" s="160"/>
      <c r="AT203" s="155" t="s">
        <v>148</v>
      </c>
      <c r="AU203" s="155" t="s">
        <v>73</v>
      </c>
      <c r="AV203" s="14" t="s">
        <v>73</v>
      </c>
      <c r="AW203" s="14" t="s">
        <v>27</v>
      </c>
      <c r="AX203" s="14" t="s">
        <v>60</v>
      </c>
      <c r="AY203" s="155" t="s">
        <v>141</v>
      </c>
    </row>
    <row r="204" spans="1:65" s="14" customFormat="1" x14ac:dyDescent="0.2">
      <c r="B204" s="154"/>
      <c r="D204" s="148" t="s">
        <v>148</v>
      </c>
      <c r="E204" s="155" t="s">
        <v>1</v>
      </c>
      <c r="F204" s="156" t="s">
        <v>965</v>
      </c>
      <c r="H204" s="157">
        <v>6</v>
      </c>
      <c r="L204" s="154"/>
      <c r="M204" s="158"/>
      <c r="N204" s="159"/>
      <c r="O204" s="159"/>
      <c r="P204" s="159"/>
      <c r="Q204" s="159"/>
      <c r="R204" s="159"/>
      <c r="S204" s="159"/>
      <c r="T204" s="160"/>
      <c r="AT204" s="155" t="s">
        <v>148</v>
      </c>
      <c r="AU204" s="155" t="s">
        <v>73</v>
      </c>
      <c r="AV204" s="14" t="s">
        <v>73</v>
      </c>
      <c r="AW204" s="14" t="s">
        <v>27</v>
      </c>
      <c r="AX204" s="14" t="s">
        <v>60</v>
      </c>
      <c r="AY204" s="155" t="s">
        <v>141</v>
      </c>
    </row>
    <row r="205" spans="1:65" s="14" customFormat="1" x14ac:dyDescent="0.2">
      <c r="B205" s="154"/>
      <c r="D205" s="148" t="s">
        <v>148</v>
      </c>
      <c r="E205" s="155" t="s">
        <v>1</v>
      </c>
      <c r="F205" s="156" t="s">
        <v>966</v>
      </c>
      <c r="H205" s="157">
        <v>18.3</v>
      </c>
      <c r="L205" s="154"/>
      <c r="M205" s="158"/>
      <c r="N205" s="159"/>
      <c r="O205" s="159"/>
      <c r="P205" s="159"/>
      <c r="Q205" s="159"/>
      <c r="R205" s="159"/>
      <c r="S205" s="159"/>
      <c r="T205" s="160"/>
      <c r="AT205" s="155" t="s">
        <v>148</v>
      </c>
      <c r="AU205" s="155" t="s">
        <v>73</v>
      </c>
      <c r="AV205" s="14" t="s">
        <v>73</v>
      </c>
      <c r="AW205" s="14" t="s">
        <v>27</v>
      </c>
      <c r="AX205" s="14" t="s">
        <v>60</v>
      </c>
      <c r="AY205" s="155" t="s">
        <v>141</v>
      </c>
    </row>
    <row r="206" spans="1:65" s="14" customFormat="1" x14ac:dyDescent="0.2">
      <c r="B206" s="154"/>
      <c r="D206" s="148" t="s">
        <v>148</v>
      </c>
      <c r="E206" s="155" t="s">
        <v>1</v>
      </c>
      <c r="F206" s="156" t="s">
        <v>967</v>
      </c>
      <c r="H206" s="157">
        <v>17</v>
      </c>
      <c r="L206" s="154"/>
      <c r="M206" s="158"/>
      <c r="N206" s="159"/>
      <c r="O206" s="159"/>
      <c r="P206" s="159"/>
      <c r="Q206" s="159"/>
      <c r="R206" s="159"/>
      <c r="S206" s="159"/>
      <c r="T206" s="160"/>
      <c r="AT206" s="155" t="s">
        <v>148</v>
      </c>
      <c r="AU206" s="155" t="s">
        <v>73</v>
      </c>
      <c r="AV206" s="14" t="s">
        <v>73</v>
      </c>
      <c r="AW206" s="14" t="s">
        <v>27</v>
      </c>
      <c r="AX206" s="14" t="s">
        <v>60</v>
      </c>
      <c r="AY206" s="155" t="s">
        <v>141</v>
      </c>
    </row>
    <row r="207" spans="1:65" s="14" customFormat="1" x14ac:dyDescent="0.2">
      <c r="B207" s="154"/>
      <c r="D207" s="148" t="s">
        <v>148</v>
      </c>
      <c r="E207" s="155" t="s">
        <v>1</v>
      </c>
      <c r="F207" s="156" t="s">
        <v>968</v>
      </c>
      <c r="H207" s="157">
        <v>35.4</v>
      </c>
      <c r="L207" s="154"/>
      <c r="M207" s="158"/>
      <c r="N207" s="159"/>
      <c r="O207" s="159"/>
      <c r="P207" s="159"/>
      <c r="Q207" s="159"/>
      <c r="R207" s="159"/>
      <c r="S207" s="159"/>
      <c r="T207" s="160"/>
      <c r="AT207" s="155" t="s">
        <v>148</v>
      </c>
      <c r="AU207" s="155" t="s">
        <v>73</v>
      </c>
      <c r="AV207" s="14" t="s">
        <v>73</v>
      </c>
      <c r="AW207" s="14" t="s">
        <v>27</v>
      </c>
      <c r="AX207" s="14" t="s">
        <v>60</v>
      </c>
      <c r="AY207" s="155" t="s">
        <v>141</v>
      </c>
    </row>
    <row r="208" spans="1:65" s="14" customFormat="1" x14ac:dyDescent="0.2">
      <c r="B208" s="154"/>
      <c r="D208" s="148" t="s">
        <v>148</v>
      </c>
      <c r="E208" s="155" t="s">
        <v>1</v>
      </c>
      <c r="F208" s="156" t="s">
        <v>969</v>
      </c>
      <c r="H208" s="157">
        <v>108</v>
      </c>
      <c r="L208" s="154"/>
      <c r="M208" s="158"/>
      <c r="N208" s="159"/>
      <c r="O208" s="159"/>
      <c r="P208" s="159"/>
      <c r="Q208" s="159"/>
      <c r="R208" s="159"/>
      <c r="S208" s="159"/>
      <c r="T208" s="160"/>
      <c r="AT208" s="155" t="s">
        <v>148</v>
      </c>
      <c r="AU208" s="155" t="s">
        <v>73</v>
      </c>
      <c r="AV208" s="14" t="s">
        <v>73</v>
      </c>
      <c r="AW208" s="14" t="s">
        <v>27</v>
      </c>
      <c r="AX208" s="14" t="s">
        <v>60</v>
      </c>
      <c r="AY208" s="155" t="s">
        <v>141</v>
      </c>
    </row>
    <row r="209" spans="1:65" s="14" customFormat="1" x14ac:dyDescent="0.2">
      <c r="B209" s="154"/>
      <c r="D209" s="148" t="s">
        <v>148</v>
      </c>
      <c r="E209" s="155" t="s">
        <v>1</v>
      </c>
      <c r="F209" s="156" t="s">
        <v>970</v>
      </c>
      <c r="H209" s="157">
        <v>10</v>
      </c>
      <c r="L209" s="154"/>
      <c r="M209" s="158"/>
      <c r="N209" s="159"/>
      <c r="O209" s="159"/>
      <c r="P209" s="159"/>
      <c r="Q209" s="159"/>
      <c r="R209" s="159"/>
      <c r="S209" s="159"/>
      <c r="T209" s="160"/>
      <c r="AT209" s="155" t="s">
        <v>148</v>
      </c>
      <c r="AU209" s="155" t="s">
        <v>73</v>
      </c>
      <c r="AV209" s="14" t="s">
        <v>73</v>
      </c>
      <c r="AW209" s="14" t="s">
        <v>27</v>
      </c>
      <c r="AX209" s="14" t="s">
        <v>60</v>
      </c>
      <c r="AY209" s="155" t="s">
        <v>141</v>
      </c>
    </row>
    <row r="210" spans="1:65" s="14" customFormat="1" x14ac:dyDescent="0.2">
      <c r="B210" s="154"/>
      <c r="D210" s="148" t="s">
        <v>148</v>
      </c>
      <c r="E210" s="155" t="s">
        <v>1</v>
      </c>
      <c r="F210" s="156" t="s">
        <v>971</v>
      </c>
      <c r="H210" s="157">
        <v>4.03</v>
      </c>
      <c r="L210" s="154"/>
      <c r="M210" s="158"/>
      <c r="N210" s="159"/>
      <c r="O210" s="159"/>
      <c r="P210" s="159"/>
      <c r="Q210" s="159"/>
      <c r="R210" s="159"/>
      <c r="S210" s="159"/>
      <c r="T210" s="160"/>
      <c r="AT210" s="155" t="s">
        <v>148</v>
      </c>
      <c r="AU210" s="155" t="s">
        <v>73</v>
      </c>
      <c r="AV210" s="14" t="s">
        <v>73</v>
      </c>
      <c r="AW210" s="14" t="s">
        <v>27</v>
      </c>
      <c r="AX210" s="14" t="s">
        <v>60</v>
      </c>
      <c r="AY210" s="155" t="s">
        <v>141</v>
      </c>
    </row>
    <row r="211" spans="1:65" s="14" customFormat="1" x14ac:dyDescent="0.2">
      <c r="B211" s="154"/>
      <c r="D211" s="148" t="s">
        <v>148</v>
      </c>
      <c r="E211" s="155" t="s">
        <v>1</v>
      </c>
      <c r="F211" s="156" t="s">
        <v>972</v>
      </c>
      <c r="H211" s="157">
        <v>25.2</v>
      </c>
      <c r="L211" s="154"/>
      <c r="M211" s="158"/>
      <c r="N211" s="159"/>
      <c r="O211" s="159"/>
      <c r="P211" s="159"/>
      <c r="Q211" s="159"/>
      <c r="R211" s="159"/>
      <c r="S211" s="159"/>
      <c r="T211" s="160"/>
      <c r="AT211" s="155" t="s">
        <v>148</v>
      </c>
      <c r="AU211" s="155" t="s">
        <v>73</v>
      </c>
      <c r="AV211" s="14" t="s">
        <v>73</v>
      </c>
      <c r="AW211" s="14" t="s">
        <v>27</v>
      </c>
      <c r="AX211" s="14" t="s">
        <v>60</v>
      </c>
      <c r="AY211" s="155" t="s">
        <v>141</v>
      </c>
    </row>
    <row r="212" spans="1:65" s="14" customFormat="1" x14ac:dyDescent="0.2">
      <c r="B212" s="154"/>
      <c r="D212" s="148" t="s">
        <v>148</v>
      </c>
      <c r="E212" s="155" t="s">
        <v>1</v>
      </c>
      <c r="F212" s="156" t="s">
        <v>973</v>
      </c>
      <c r="H212" s="157">
        <v>35.6</v>
      </c>
      <c r="L212" s="154"/>
      <c r="M212" s="158"/>
      <c r="N212" s="159"/>
      <c r="O212" s="159"/>
      <c r="P212" s="159"/>
      <c r="Q212" s="159"/>
      <c r="R212" s="159"/>
      <c r="S212" s="159"/>
      <c r="T212" s="160"/>
      <c r="AT212" s="155" t="s">
        <v>148</v>
      </c>
      <c r="AU212" s="155" t="s">
        <v>73</v>
      </c>
      <c r="AV212" s="14" t="s">
        <v>73</v>
      </c>
      <c r="AW212" s="14" t="s">
        <v>27</v>
      </c>
      <c r="AX212" s="14" t="s">
        <v>60</v>
      </c>
      <c r="AY212" s="155" t="s">
        <v>141</v>
      </c>
    </row>
    <row r="213" spans="1:65" s="14" customFormat="1" x14ac:dyDescent="0.2">
      <c r="B213" s="154"/>
      <c r="D213" s="148" t="s">
        <v>148</v>
      </c>
      <c r="E213" s="155" t="s">
        <v>1</v>
      </c>
      <c r="F213" s="156" t="s">
        <v>974</v>
      </c>
      <c r="H213" s="157">
        <v>21.6</v>
      </c>
      <c r="L213" s="154"/>
      <c r="M213" s="158"/>
      <c r="N213" s="159"/>
      <c r="O213" s="159"/>
      <c r="P213" s="159"/>
      <c r="Q213" s="159"/>
      <c r="R213" s="159"/>
      <c r="S213" s="159"/>
      <c r="T213" s="160"/>
      <c r="AT213" s="155" t="s">
        <v>148</v>
      </c>
      <c r="AU213" s="155" t="s">
        <v>73</v>
      </c>
      <c r="AV213" s="14" t="s">
        <v>73</v>
      </c>
      <c r="AW213" s="14" t="s">
        <v>27</v>
      </c>
      <c r="AX213" s="14" t="s">
        <v>60</v>
      </c>
      <c r="AY213" s="155" t="s">
        <v>141</v>
      </c>
    </row>
    <row r="214" spans="1:65" s="15" customFormat="1" x14ac:dyDescent="0.2">
      <c r="B214" s="161"/>
      <c r="D214" s="148" t="s">
        <v>148</v>
      </c>
      <c r="E214" s="162" t="s">
        <v>1</v>
      </c>
      <c r="F214" s="163" t="s">
        <v>158</v>
      </c>
      <c r="H214" s="164">
        <v>547.92999999999995</v>
      </c>
      <c r="L214" s="161"/>
      <c r="M214" s="165"/>
      <c r="N214" s="166"/>
      <c r="O214" s="166"/>
      <c r="P214" s="166"/>
      <c r="Q214" s="166"/>
      <c r="R214" s="166"/>
      <c r="S214" s="166"/>
      <c r="T214" s="167"/>
      <c r="AT214" s="162" t="s">
        <v>148</v>
      </c>
      <c r="AU214" s="162" t="s">
        <v>73</v>
      </c>
      <c r="AV214" s="15" t="s">
        <v>146</v>
      </c>
      <c r="AW214" s="15" t="s">
        <v>27</v>
      </c>
      <c r="AX214" s="15" t="s">
        <v>67</v>
      </c>
      <c r="AY214" s="162" t="s">
        <v>141</v>
      </c>
    </row>
    <row r="215" spans="1:65" s="2" customFormat="1" ht="21.75" customHeight="1" x14ac:dyDescent="0.2">
      <c r="A215" s="31"/>
      <c r="B215" s="133"/>
      <c r="C215" s="134" t="s">
        <v>237</v>
      </c>
      <c r="D215" s="134" t="s">
        <v>143</v>
      </c>
      <c r="E215" s="135" t="s">
        <v>975</v>
      </c>
      <c r="F215" s="136" t="s">
        <v>976</v>
      </c>
      <c r="G215" s="137" t="s">
        <v>357</v>
      </c>
      <c r="H215" s="138">
        <v>50.8</v>
      </c>
      <c r="I215" s="139"/>
      <c r="J215" s="139"/>
      <c r="K215" s="140"/>
      <c r="L215" s="32"/>
      <c r="M215" s="141"/>
      <c r="N215" s="142"/>
      <c r="O215" s="143"/>
      <c r="P215" s="143"/>
      <c r="Q215" s="143"/>
      <c r="R215" s="143"/>
      <c r="S215" s="143"/>
      <c r="T215" s="144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45" t="s">
        <v>146</v>
      </c>
      <c r="AT215" s="145" t="s">
        <v>143</v>
      </c>
      <c r="AU215" s="145" t="s">
        <v>73</v>
      </c>
      <c r="AY215" s="18" t="s">
        <v>141</v>
      </c>
      <c r="BE215" s="146">
        <f>IF(N215="základná",J215,0)</f>
        <v>0</v>
      </c>
      <c r="BF215" s="146">
        <f>IF(N215="znížená",J215,0)</f>
        <v>0</v>
      </c>
      <c r="BG215" s="146">
        <f>IF(N215="zákl. prenesená",J215,0)</f>
        <v>0</v>
      </c>
      <c r="BH215" s="146">
        <f>IF(N215="zníž. prenesená",J215,0)</f>
        <v>0</v>
      </c>
      <c r="BI215" s="146">
        <f>IF(N215="nulová",J215,0)</f>
        <v>0</v>
      </c>
      <c r="BJ215" s="18" t="s">
        <v>73</v>
      </c>
      <c r="BK215" s="146">
        <f>ROUND(I215*H215,2)</f>
        <v>0</v>
      </c>
      <c r="BL215" s="18" t="s">
        <v>146</v>
      </c>
      <c r="BM215" s="145" t="s">
        <v>977</v>
      </c>
    </row>
    <row r="216" spans="1:65" s="13" customFormat="1" x14ac:dyDescent="0.2">
      <c r="B216" s="147"/>
      <c r="D216" s="148" t="s">
        <v>148</v>
      </c>
      <c r="E216" s="149" t="s">
        <v>1</v>
      </c>
      <c r="F216" s="150" t="s">
        <v>978</v>
      </c>
      <c r="H216" s="149" t="s">
        <v>1</v>
      </c>
      <c r="L216" s="147"/>
      <c r="M216" s="151"/>
      <c r="N216" s="152"/>
      <c r="O216" s="152"/>
      <c r="P216" s="152"/>
      <c r="Q216" s="152"/>
      <c r="R216" s="152"/>
      <c r="S216" s="152"/>
      <c r="T216" s="153"/>
      <c r="AT216" s="149" t="s">
        <v>148</v>
      </c>
      <c r="AU216" s="149" t="s">
        <v>73</v>
      </c>
      <c r="AV216" s="13" t="s">
        <v>67</v>
      </c>
      <c r="AW216" s="13" t="s">
        <v>27</v>
      </c>
      <c r="AX216" s="13" t="s">
        <v>60</v>
      </c>
      <c r="AY216" s="149" t="s">
        <v>141</v>
      </c>
    </row>
    <row r="217" spans="1:65" s="13" customFormat="1" x14ac:dyDescent="0.2">
      <c r="B217" s="147"/>
      <c r="D217" s="148" t="s">
        <v>148</v>
      </c>
      <c r="E217" s="149" t="s">
        <v>1</v>
      </c>
      <c r="F217" s="150" t="s">
        <v>928</v>
      </c>
      <c r="H217" s="149" t="s">
        <v>1</v>
      </c>
      <c r="L217" s="147"/>
      <c r="M217" s="151"/>
      <c r="N217" s="152"/>
      <c r="O217" s="152"/>
      <c r="P217" s="152"/>
      <c r="Q217" s="152"/>
      <c r="R217" s="152"/>
      <c r="S217" s="152"/>
      <c r="T217" s="153"/>
      <c r="AT217" s="149" t="s">
        <v>148</v>
      </c>
      <c r="AU217" s="149" t="s">
        <v>73</v>
      </c>
      <c r="AV217" s="13" t="s">
        <v>67</v>
      </c>
      <c r="AW217" s="13" t="s">
        <v>27</v>
      </c>
      <c r="AX217" s="13" t="s">
        <v>60</v>
      </c>
      <c r="AY217" s="149" t="s">
        <v>141</v>
      </c>
    </row>
    <row r="218" spans="1:65" s="14" customFormat="1" x14ac:dyDescent="0.2">
      <c r="B218" s="154"/>
      <c r="D218" s="148" t="s">
        <v>148</v>
      </c>
      <c r="E218" s="155" t="s">
        <v>1</v>
      </c>
      <c r="F218" s="156" t="s">
        <v>979</v>
      </c>
      <c r="H218" s="157">
        <v>16.899999999999999</v>
      </c>
      <c r="L218" s="154"/>
      <c r="M218" s="158"/>
      <c r="N218" s="159"/>
      <c r="O218" s="159"/>
      <c r="P218" s="159"/>
      <c r="Q218" s="159"/>
      <c r="R218" s="159"/>
      <c r="S218" s="159"/>
      <c r="T218" s="160"/>
      <c r="AT218" s="155" t="s">
        <v>148</v>
      </c>
      <c r="AU218" s="155" t="s">
        <v>73</v>
      </c>
      <c r="AV218" s="14" t="s">
        <v>73</v>
      </c>
      <c r="AW218" s="14" t="s">
        <v>27</v>
      </c>
      <c r="AX218" s="14" t="s">
        <v>60</v>
      </c>
      <c r="AY218" s="155" t="s">
        <v>141</v>
      </c>
    </row>
    <row r="219" spans="1:65" s="14" customFormat="1" x14ac:dyDescent="0.2">
      <c r="B219" s="154"/>
      <c r="D219" s="148" t="s">
        <v>148</v>
      </c>
      <c r="E219" s="155" t="s">
        <v>1</v>
      </c>
      <c r="F219" s="156" t="s">
        <v>980</v>
      </c>
      <c r="H219" s="157">
        <v>8.5</v>
      </c>
      <c r="L219" s="154"/>
      <c r="M219" s="158"/>
      <c r="N219" s="159"/>
      <c r="O219" s="159"/>
      <c r="P219" s="159"/>
      <c r="Q219" s="159"/>
      <c r="R219" s="159"/>
      <c r="S219" s="159"/>
      <c r="T219" s="160"/>
      <c r="AT219" s="155" t="s">
        <v>148</v>
      </c>
      <c r="AU219" s="155" t="s">
        <v>73</v>
      </c>
      <c r="AV219" s="14" t="s">
        <v>73</v>
      </c>
      <c r="AW219" s="14" t="s">
        <v>27</v>
      </c>
      <c r="AX219" s="14" t="s">
        <v>60</v>
      </c>
      <c r="AY219" s="155" t="s">
        <v>141</v>
      </c>
    </row>
    <row r="220" spans="1:65" s="14" customFormat="1" x14ac:dyDescent="0.2">
      <c r="B220" s="154"/>
      <c r="D220" s="148" t="s">
        <v>148</v>
      </c>
      <c r="E220" s="155" t="s">
        <v>1</v>
      </c>
      <c r="F220" s="156" t="s">
        <v>981</v>
      </c>
      <c r="H220" s="157">
        <v>16.899999999999999</v>
      </c>
      <c r="L220" s="154"/>
      <c r="M220" s="158"/>
      <c r="N220" s="159"/>
      <c r="O220" s="159"/>
      <c r="P220" s="159"/>
      <c r="Q220" s="159"/>
      <c r="R220" s="159"/>
      <c r="S220" s="159"/>
      <c r="T220" s="160"/>
      <c r="AT220" s="155" t="s">
        <v>148</v>
      </c>
      <c r="AU220" s="155" t="s">
        <v>73</v>
      </c>
      <c r="AV220" s="14" t="s">
        <v>73</v>
      </c>
      <c r="AW220" s="14" t="s">
        <v>27</v>
      </c>
      <c r="AX220" s="14" t="s">
        <v>60</v>
      </c>
      <c r="AY220" s="155" t="s">
        <v>141</v>
      </c>
    </row>
    <row r="221" spans="1:65" s="14" customFormat="1" x14ac:dyDescent="0.2">
      <c r="B221" s="154"/>
      <c r="D221" s="148" t="s">
        <v>148</v>
      </c>
      <c r="E221" s="155" t="s">
        <v>1</v>
      </c>
      <c r="F221" s="156" t="s">
        <v>982</v>
      </c>
      <c r="H221" s="157">
        <v>8.5</v>
      </c>
      <c r="L221" s="154"/>
      <c r="M221" s="158"/>
      <c r="N221" s="159"/>
      <c r="O221" s="159"/>
      <c r="P221" s="159"/>
      <c r="Q221" s="159"/>
      <c r="R221" s="159"/>
      <c r="S221" s="159"/>
      <c r="T221" s="160"/>
      <c r="AT221" s="155" t="s">
        <v>148</v>
      </c>
      <c r="AU221" s="155" t="s">
        <v>73</v>
      </c>
      <c r="AV221" s="14" t="s">
        <v>73</v>
      </c>
      <c r="AW221" s="14" t="s">
        <v>27</v>
      </c>
      <c r="AX221" s="14" t="s">
        <v>60</v>
      </c>
      <c r="AY221" s="155" t="s">
        <v>141</v>
      </c>
    </row>
    <row r="222" spans="1:65" s="15" customFormat="1" x14ac:dyDescent="0.2">
      <c r="B222" s="161"/>
      <c r="D222" s="148" t="s">
        <v>148</v>
      </c>
      <c r="E222" s="162" t="s">
        <v>1</v>
      </c>
      <c r="F222" s="163" t="s">
        <v>158</v>
      </c>
      <c r="H222" s="164">
        <v>50.8</v>
      </c>
      <c r="L222" s="161"/>
      <c r="M222" s="165"/>
      <c r="N222" s="166"/>
      <c r="O222" s="166"/>
      <c r="P222" s="166"/>
      <c r="Q222" s="166"/>
      <c r="R222" s="166"/>
      <c r="S222" s="166"/>
      <c r="T222" s="167"/>
      <c r="AT222" s="162" t="s">
        <v>148</v>
      </c>
      <c r="AU222" s="162" t="s">
        <v>73</v>
      </c>
      <c r="AV222" s="15" t="s">
        <v>146</v>
      </c>
      <c r="AW222" s="15" t="s">
        <v>27</v>
      </c>
      <c r="AX222" s="15" t="s">
        <v>67</v>
      </c>
      <c r="AY222" s="162" t="s">
        <v>141</v>
      </c>
    </row>
    <row r="223" spans="1:65" s="2" customFormat="1" ht="21.75" customHeight="1" x14ac:dyDescent="0.2">
      <c r="A223" s="31"/>
      <c r="B223" s="133"/>
      <c r="C223" s="134" t="s">
        <v>162</v>
      </c>
      <c r="D223" s="134" t="s">
        <v>143</v>
      </c>
      <c r="E223" s="135" t="s">
        <v>482</v>
      </c>
      <c r="F223" s="136" t="s">
        <v>483</v>
      </c>
      <c r="G223" s="137" t="s">
        <v>484</v>
      </c>
      <c r="H223" s="138">
        <v>16.521999999999998</v>
      </c>
      <c r="I223" s="139"/>
      <c r="J223" s="139"/>
      <c r="K223" s="140"/>
      <c r="L223" s="32"/>
      <c r="M223" s="141"/>
      <c r="N223" s="142"/>
      <c r="O223" s="143"/>
      <c r="P223" s="143"/>
      <c r="Q223" s="143"/>
      <c r="R223" s="143"/>
      <c r="S223" s="143"/>
      <c r="T223" s="144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45" t="s">
        <v>146</v>
      </c>
      <c r="AT223" s="145" t="s">
        <v>143</v>
      </c>
      <c r="AU223" s="145" t="s">
        <v>73</v>
      </c>
      <c r="AY223" s="18" t="s">
        <v>141</v>
      </c>
      <c r="BE223" s="146">
        <f>IF(N223="základná",J223,0)</f>
        <v>0</v>
      </c>
      <c r="BF223" s="146">
        <f>IF(N223="znížená",J223,0)</f>
        <v>0</v>
      </c>
      <c r="BG223" s="146">
        <f>IF(N223="zákl. prenesená",J223,0)</f>
        <v>0</v>
      </c>
      <c r="BH223" s="146">
        <f>IF(N223="zníž. prenesená",J223,0)</f>
        <v>0</v>
      </c>
      <c r="BI223" s="146">
        <f>IF(N223="nulová",J223,0)</f>
        <v>0</v>
      </c>
      <c r="BJ223" s="18" t="s">
        <v>73</v>
      </c>
      <c r="BK223" s="146">
        <f>ROUND(I223*H223,2)</f>
        <v>0</v>
      </c>
      <c r="BL223" s="18" t="s">
        <v>146</v>
      </c>
      <c r="BM223" s="145" t="s">
        <v>983</v>
      </c>
    </row>
    <row r="224" spans="1:65" s="2" customFormat="1" ht="21.75" customHeight="1" x14ac:dyDescent="0.2">
      <c r="A224" s="31"/>
      <c r="B224" s="133"/>
      <c r="C224" s="134" t="s">
        <v>248</v>
      </c>
      <c r="D224" s="134" t="s">
        <v>143</v>
      </c>
      <c r="E224" s="135" t="s">
        <v>487</v>
      </c>
      <c r="F224" s="136" t="s">
        <v>488</v>
      </c>
      <c r="G224" s="137" t="s">
        <v>484</v>
      </c>
      <c r="H224" s="138">
        <v>66.087999999999994</v>
      </c>
      <c r="I224" s="139"/>
      <c r="J224" s="139"/>
      <c r="K224" s="140"/>
      <c r="L224" s="32"/>
      <c r="M224" s="141"/>
      <c r="N224" s="142"/>
      <c r="O224" s="143"/>
      <c r="P224" s="143"/>
      <c r="Q224" s="143"/>
      <c r="R224" s="143"/>
      <c r="S224" s="143"/>
      <c r="T224" s="144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45" t="s">
        <v>146</v>
      </c>
      <c r="AT224" s="145" t="s">
        <v>143</v>
      </c>
      <c r="AU224" s="145" t="s">
        <v>73</v>
      </c>
      <c r="AY224" s="18" t="s">
        <v>141</v>
      </c>
      <c r="BE224" s="146">
        <f>IF(N224="základná",J224,0)</f>
        <v>0</v>
      </c>
      <c r="BF224" s="146">
        <f>IF(N224="znížená",J224,0)</f>
        <v>0</v>
      </c>
      <c r="BG224" s="146">
        <f>IF(N224="zákl. prenesená",J224,0)</f>
        <v>0</v>
      </c>
      <c r="BH224" s="146">
        <f>IF(N224="zníž. prenesená",J224,0)</f>
        <v>0</v>
      </c>
      <c r="BI224" s="146">
        <f>IF(N224="nulová",J224,0)</f>
        <v>0</v>
      </c>
      <c r="BJ224" s="18" t="s">
        <v>73</v>
      </c>
      <c r="BK224" s="146">
        <f>ROUND(I224*H224,2)</f>
        <v>0</v>
      </c>
      <c r="BL224" s="18" t="s">
        <v>146</v>
      </c>
      <c r="BM224" s="145" t="s">
        <v>984</v>
      </c>
    </row>
    <row r="225" spans="1:65" s="14" customFormat="1" x14ac:dyDescent="0.2">
      <c r="B225" s="154"/>
      <c r="D225" s="148" t="s">
        <v>148</v>
      </c>
      <c r="F225" s="156" t="s">
        <v>985</v>
      </c>
      <c r="H225" s="157">
        <v>66.087999999999994</v>
      </c>
      <c r="L225" s="154"/>
      <c r="M225" s="158"/>
      <c r="N225" s="159"/>
      <c r="O225" s="159"/>
      <c r="P225" s="159"/>
      <c r="Q225" s="159"/>
      <c r="R225" s="159"/>
      <c r="S225" s="159"/>
      <c r="T225" s="160"/>
      <c r="AT225" s="155" t="s">
        <v>148</v>
      </c>
      <c r="AU225" s="155" t="s">
        <v>73</v>
      </c>
      <c r="AV225" s="14" t="s">
        <v>73</v>
      </c>
      <c r="AW225" s="14" t="s">
        <v>2</v>
      </c>
      <c r="AX225" s="14" t="s">
        <v>67</v>
      </c>
      <c r="AY225" s="155" t="s">
        <v>141</v>
      </c>
    </row>
    <row r="226" spans="1:65" s="2" customFormat="1" ht="16.5" customHeight="1" x14ac:dyDescent="0.2">
      <c r="A226" s="31"/>
      <c r="B226" s="133"/>
      <c r="C226" s="134" t="s">
        <v>252</v>
      </c>
      <c r="D226" s="134" t="s">
        <v>143</v>
      </c>
      <c r="E226" s="135" t="s">
        <v>492</v>
      </c>
      <c r="F226" s="136" t="s">
        <v>493</v>
      </c>
      <c r="G226" s="137" t="s">
        <v>484</v>
      </c>
      <c r="H226" s="138">
        <v>16.521999999999998</v>
      </c>
      <c r="I226" s="139"/>
      <c r="J226" s="139"/>
      <c r="K226" s="140"/>
      <c r="L226" s="32"/>
      <c r="M226" s="141"/>
      <c r="N226" s="142"/>
      <c r="O226" s="143"/>
      <c r="P226" s="143"/>
      <c r="Q226" s="143"/>
      <c r="R226" s="143"/>
      <c r="S226" s="143"/>
      <c r="T226" s="144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45" t="s">
        <v>146</v>
      </c>
      <c r="AT226" s="145" t="s">
        <v>143</v>
      </c>
      <c r="AU226" s="145" t="s">
        <v>73</v>
      </c>
      <c r="AY226" s="18" t="s">
        <v>141</v>
      </c>
      <c r="BE226" s="146">
        <f>IF(N226="základná",J226,0)</f>
        <v>0</v>
      </c>
      <c r="BF226" s="146">
        <f>IF(N226="znížená",J226,0)</f>
        <v>0</v>
      </c>
      <c r="BG226" s="146">
        <f>IF(N226="zákl. prenesená",J226,0)</f>
        <v>0</v>
      </c>
      <c r="BH226" s="146">
        <f>IF(N226="zníž. prenesená",J226,0)</f>
        <v>0</v>
      </c>
      <c r="BI226" s="146">
        <f>IF(N226="nulová",J226,0)</f>
        <v>0</v>
      </c>
      <c r="BJ226" s="18" t="s">
        <v>73</v>
      </c>
      <c r="BK226" s="146">
        <f>ROUND(I226*H226,2)</f>
        <v>0</v>
      </c>
      <c r="BL226" s="18" t="s">
        <v>146</v>
      </c>
      <c r="BM226" s="145" t="s">
        <v>986</v>
      </c>
    </row>
    <row r="227" spans="1:65" s="2" customFormat="1" ht="21.75" customHeight="1" x14ac:dyDescent="0.2">
      <c r="A227" s="31"/>
      <c r="B227" s="133"/>
      <c r="C227" s="134" t="s">
        <v>256</v>
      </c>
      <c r="D227" s="134" t="s">
        <v>143</v>
      </c>
      <c r="E227" s="135" t="s">
        <v>496</v>
      </c>
      <c r="F227" s="136" t="s">
        <v>497</v>
      </c>
      <c r="G227" s="137" t="s">
        <v>484</v>
      </c>
      <c r="H227" s="138">
        <v>247.83</v>
      </c>
      <c r="I227" s="139"/>
      <c r="J227" s="139"/>
      <c r="K227" s="140"/>
      <c r="L227" s="32"/>
      <c r="M227" s="141"/>
      <c r="N227" s="142"/>
      <c r="O227" s="143"/>
      <c r="P227" s="143"/>
      <c r="Q227" s="143"/>
      <c r="R227" s="143"/>
      <c r="S227" s="143"/>
      <c r="T227" s="144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45" t="s">
        <v>146</v>
      </c>
      <c r="AT227" s="145" t="s">
        <v>143</v>
      </c>
      <c r="AU227" s="145" t="s">
        <v>73</v>
      </c>
      <c r="AY227" s="18" t="s">
        <v>141</v>
      </c>
      <c r="BE227" s="146">
        <f>IF(N227="základná",J227,0)</f>
        <v>0</v>
      </c>
      <c r="BF227" s="146">
        <f>IF(N227="znížená",J227,0)</f>
        <v>0</v>
      </c>
      <c r="BG227" s="146">
        <f>IF(N227="zákl. prenesená",J227,0)</f>
        <v>0</v>
      </c>
      <c r="BH227" s="146">
        <f>IF(N227="zníž. prenesená",J227,0)</f>
        <v>0</v>
      </c>
      <c r="BI227" s="146">
        <f>IF(N227="nulová",J227,0)</f>
        <v>0</v>
      </c>
      <c r="BJ227" s="18" t="s">
        <v>73</v>
      </c>
      <c r="BK227" s="146">
        <f>ROUND(I227*H227,2)</f>
        <v>0</v>
      </c>
      <c r="BL227" s="18" t="s">
        <v>146</v>
      </c>
      <c r="BM227" s="145" t="s">
        <v>987</v>
      </c>
    </row>
    <row r="228" spans="1:65" s="14" customFormat="1" x14ac:dyDescent="0.2">
      <c r="B228" s="154"/>
      <c r="D228" s="148" t="s">
        <v>148</v>
      </c>
      <c r="F228" s="156" t="s">
        <v>988</v>
      </c>
      <c r="H228" s="157">
        <v>247.83</v>
      </c>
      <c r="L228" s="154"/>
      <c r="M228" s="158"/>
      <c r="N228" s="159"/>
      <c r="O228" s="159"/>
      <c r="P228" s="159"/>
      <c r="Q228" s="159"/>
      <c r="R228" s="159"/>
      <c r="S228" s="159"/>
      <c r="T228" s="160"/>
      <c r="AT228" s="155" t="s">
        <v>148</v>
      </c>
      <c r="AU228" s="155" t="s">
        <v>73</v>
      </c>
      <c r="AV228" s="14" t="s">
        <v>73</v>
      </c>
      <c r="AW228" s="14" t="s">
        <v>2</v>
      </c>
      <c r="AX228" s="14" t="s">
        <v>67</v>
      </c>
      <c r="AY228" s="155" t="s">
        <v>141</v>
      </c>
    </row>
    <row r="229" spans="1:65" s="2" customFormat="1" ht="21.75" customHeight="1" x14ac:dyDescent="0.2">
      <c r="A229" s="31"/>
      <c r="B229" s="133"/>
      <c r="C229" s="134" t="s">
        <v>280</v>
      </c>
      <c r="D229" s="134" t="s">
        <v>143</v>
      </c>
      <c r="E229" s="135" t="s">
        <v>501</v>
      </c>
      <c r="F229" s="136" t="s">
        <v>502</v>
      </c>
      <c r="G229" s="137" t="s">
        <v>484</v>
      </c>
      <c r="H229" s="138">
        <v>16.521999999999998</v>
      </c>
      <c r="I229" s="139"/>
      <c r="J229" s="139"/>
      <c r="K229" s="140"/>
      <c r="L229" s="32"/>
      <c r="M229" s="141"/>
      <c r="N229" s="142"/>
      <c r="O229" s="143"/>
      <c r="P229" s="143"/>
      <c r="Q229" s="143"/>
      <c r="R229" s="143"/>
      <c r="S229" s="143"/>
      <c r="T229" s="144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45" t="s">
        <v>146</v>
      </c>
      <c r="AT229" s="145" t="s">
        <v>143</v>
      </c>
      <c r="AU229" s="145" t="s">
        <v>73</v>
      </c>
      <c r="AY229" s="18" t="s">
        <v>141</v>
      </c>
      <c r="BE229" s="146">
        <f>IF(N229="základná",J229,0)</f>
        <v>0</v>
      </c>
      <c r="BF229" s="146">
        <f>IF(N229="znížená",J229,0)</f>
        <v>0</v>
      </c>
      <c r="BG229" s="146">
        <f>IF(N229="zákl. prenesená",J229,0)</f>
        <v>0</v>
      </c>
      <c r="BH229" s="146">
        <f>IF(N229="zníž. prenesená",J229,0)</f>
        <v>0</v>
      </c>
      <c r="BI229" s="146">
        <f>IF(N229="nulová",J229,0)</f>
        <v>0</v>
      </c>
      <c r="BJ229" s="18" t="s">
        <v>73</v>
      </c>
      <c r="BK229" s="146">
        <f>ROUND(I229*H229,2)</f>
        <v>0</v>
      </c>
      <c r="BL229" s="18" t="s">
        <v>146</v>
      </c>
      <c r="BM229" s="145" t="s">
        <v>989</v>
      </c>
    </row>
    <row r="230" spans="1:65" s="2" customFormat="1" ht="21.75" customHeight="1" x14ac:dyDescent="0.2">
      <c r="A230" s="31"/>
      <c r="B230" s="133"/>
      <c r="C230" s="134" t="s">
        <v>289</v>
      </c>
      <c r="D230" s="134" t="s">
        <v>143</v>
      </c>
      <c r="E230" s="135" t="s">
        <v>505</v>
      </c>
      <c r="F230" s="136" t="s">
        <v>506</v>
      </c>
      <c r="G230" s="137" t="s">
        <v>484</v>
      </c>
      <c r="H230" s="138">
        <v>16.521999999999998</v>
      </c>
      <c r="I230" s="139"/>
      <c r="J230" s="139"/>
      <c r="K230" s="140"/>
      <c r="L230" s="32"/>
      <c r="M230" s="141"/>
      <c r="N230" s="142"/>
      <c r="O230" s="143"/>
      <c r="P230" s="143"/>
      <c r="Q230" s="143"/>
      <c r="R230" s="143"/>
      <c r="S230" s="143"/>
      <c r="T230" s="144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45" t="s">
        <v>146</v>
      </c>
      <c r="AT230" s="145" t="s">
        <v>143</v>
      </c>
      <c r="AU230" s="145" t="s">
        <v>73</v>
      </c>
      <c r="AY230" s="18" t="s">
        <v>141</v>
      </c>
      <c r="BE230" s="146">
        <f>IF(N230="základná",J230,0)</f>
        <v>0</v>
      </c>
      <c r="BF230" s="146">
        <f>IF(N230="znížená",J230,0)</f>
        <v>0</v>
      </c>
      <c r="BG230" s="146">
        <f>IF(N230="zákl. prenesená",J230,0)</f>
        <v>0</v>
      </c>
      <c r="BH230" s="146">
        <f>IF(N230="zníž. prenesená",J230,0)</f>
        <v>0</v>
      </c>
      <c r="BI230" s="146">
        <f>IF(N230="nulová",J230,0)</f>
        <v>0</v>
      </c>
      <c r="BJ230" s="18" t="s">
        <v>73</v>
      </c>
      <c r="BK230" s="146">
        <f>ROUND(I230*H230,2)</f>
        <v>0</v>
      </c>
      <c r="BL230" s="18" t="s">
        <v>146</v>
      </c>
      <c r="BM230" s="145" t="s">
        <v>990</v>
      </c>
    </row>
    <row r="231" spans="1:65" s="12" customFormat="1" ht="25.9" customHeight="1" x14ac:dyDescent="0.2">
      <c r="B231" s="121"/>
      <c r="D231" s="122" t="s">
        <v>59</v>
      </c>
      <c r="E231" s="123" t="s">
        <v>514</v>
      </c>
      <c r="F231" s="123" t="s">
        <v>515</v>
      </c>
      <c r="J231" s="124"/>
      <c r="L231" s="121"/>
      <c r="M231" s="125"/>
      <c r="N231" s="126"/>
      <c r="O231" s="126"/>
      <c r="P231" s="127"/>
      <c r="Q231" s="126"/>
      <c r="R231" s="127"/>
      <c r="S231" s="126"/>
      <c r="T231" s="128"/>
      <c r="AR231" s="122" t="s">
        <v>73</v>
      </c>
      <c r="AT231" s="129" t="s">
        <v>59</v>
      </c>
      <c r="AU231" s="129" t="s">
        <v>60</v>
      </c>
      <c r="AY231" s="122" t="s">
        <v>141</v>
      </c>
      <c r="BK231" s="130">
        <f>BK232+BK260+BK538+BK704</f>
        <v>0</v>
      </c>
    </row>
    <row r="232" spans="1:65" s="12" customFormat="1" ht="22.9" customHeight="1" x14ac:dyDescent="0.2">
      <c r="B232" s="121"/>
      <c r="D232" s="122" t="s">
        <v>59</v>
      </c>
      <c r="E232" s="131" t="s">
        <v>991</v>
      </c>
      <c r="F232" s="131" t="s">
        <v>992</v>
      </c>
      <c r="J232" s="132"/>
      <c r="L232" s="121"/>
      <c r="M232" s="125"/>
      <c r="N232" s="126"/>
      <c r="O232" s="126"/>
      <c r="P232" s="127"/>
      <c r="Q232" s="126"/>
      <c r="R232" s="127"/>
      <c r="S232" s="126"/>
      <c r="T232" s="128"/>
      <c r="AR232" s="122" t="s">
        <v>73</v>
      </c>
      <c r="AT232" s="129" t="s">
        <v>59</v>
      </c>
      <c r="AU232" s="129" t="s">
        <v>67</v>
      </c>
      <c r="AY232" s="122" t="s">
        <v>141</v>
      </c>
      <c r="BK232" s="130">
        <f>SUM(BK233:BK259)</f>
        <v>0</v>
      </c>
    </row>
    <row r="233" spans="1:65" s="2" customFormat="1" ht="21.75" customHeight="1" x14ac:dyDescent="0.2">
      <c r="A233" s="31"/>
      <c r="B233" s="133"/>
      <c r="C233" s="134" t="s">
        <v>312</v>
      </c>
      <c r="D233" s="134" t="s">
        <v>143</v>
      </c>
      <c r="E233" s="135" t="s">
        <v>993</v>
      </c>
      <c r="F233" s="136" t="s">
        <v>994</v>
      </c>
      <c r="G233" s="137" t="s">
        <v>357</v>
      </c>
      <c r="H233" s="138">
        <v>517.01499999999999</v>
      </c>
      <c r="I233" s="139"/>
      <c r="J233" s="139"/>
      <c r="K233" s="140"/>
      <c r="L233" s="32"/>
      <c r="M233" s="141"/>
      <c r="N233" s="142"/>
      <c r="O233" s="143"/>
      <c r="P233" s="143"/>
      <c r="Q233" s="143"/>
      <c r="R233" s="143"/>
      <c r="S233" s="143"/>
      <c r="T233" s="144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45" t="s">
        <v>332</v>
      </c>
      <c r="AT233" s="145" t="s">
        <v>143</v>
      </c>
      <c r="AU233" s="145" t="s">
        <v>73</v>
      </c>
      <c r="AY233" s="18" t="s">
        <v>141</v>
      </c>
      <c r="BE233" s="146">
        <f>IF(N233="základná",J233,0)</f>
        <v>0</v>
      </c>
      <c r="BF233" s="146">
        <f>IF(N233="znížená",J233,0)</f>
        <v>0</v>
      </c>
      <c r="BG233" s="146">
        <f>IF(N233="zákl. prenesená",J233,0)</f>
        <v>0</v>
      </c>
      <c r="BH233" s="146">
        <f>IF(N233="zníž. prenesená",J233,0)</f>
        <v>0</v>
      </c>
      <c r="BI233" s="146">
        <f>IF(N233="nulová",J233,0)</f>
        <v>0</v>
      </c>
      <c r="BJ233" s="18" t="s">
        <v>73</v>
      </c>
      <c r="BK233" s="146">
        <f>ROUND(I233*H233,2)</f>
        <v>0</v>
      </c>
      <c r="BL233" s="18" t="s">
        <v>332</v>
      </c>
      <c r="BM233" s="145" t="s">
        <v>995</v>
      </c>
    </row>
    <row r="234" spans="1:65" s="13" customFormat="1" x14ac:dyDescent="0.2">
      <c r="B234" s="147"/>
      <c r="D234" s="148" t="s">
        <v>148</v>
      </c>
      <c r="E234" s="149" t="s">
        <v>1</v>
      </c>
      <c r="F234" s="150" t="s">
        <v>996</v>
      </c>
      <c r="H234" s="149" t="s">
        <v>1</v>
      </c>
      <c r="L234" s="147"/>
      <c r="M234" s="151"/>
      <c r="N234" s="152"/>
      <c r="O234" s="152"/>
      <c r="P234" s="152"/>
      <c r="Q234" s="152"/>
      <c r="R234" s="152"/>
      <c r="S234" s="152"/>
      <c r="T234" s="153"/>
      <c r="AT234" s="149" t="s">
        <v>148</v>
      </c>
      <c r="AU234" s="149" t="s">
        <v>73</v>
      </c>
      <c r="AV234" s="13" t="s">
        <v>67</v>
      </c>
      <c r="AW234" s="13" t="s">
        <v>27</v>
      </c>
      <c r="AX234" s="13" t="s">
        <v>60</v>
      </c>
      <c r="AY234" s="149" t="s">
        <v>141</v>
      </c>
    </row>
    <row r="235" spans="1:65" s="14" customFormat="1" x14ac:dyDescent="0.2">
      <c r="B235" s="154"/>
      <c r="D235" s="148" t="s">
        <v>148</v>
      </c>
      <c r="E235" s="155" t="s">
        <v>1</v>
      </c>
      <c r="F235" s="156" t="s">
        <v>997</v>
      </c>
      <c r="H235" s="157">
        <v>299.5</v>
      </c>
      <c r="L235" s="154"/>
      <c r="M235" s="158"/>
      <c r="N235" s="159"/>
      <c r="O235" s="159"/>
      <c r="P235" s="159"/>
      <c r="Q235" s="159"/>
      <c r="R235" s="159"/>
      <c r="S235" s="159"/>
      <c r="T235" s="160"/>
      <c r="AT235" s="155" t="s">
        <v>148</v>
      </c>
      <c r="AU235" s="155" t="s">
        <v>73</v>
      </c>
      <c r="AV235" s="14" t="s">
        <v>73</v>
      </c>
      <c r="AW235" s="14" t="s">
        <v>27</v>
      </c>
      <c r="AX235" s="14" t="s">
        <v>60</v>
      </c>
      <c r="AY235" s="155" t="s">
        <v>141</v>
      </c>
    </row>
    <row r="236" spans="1:65" s="14" customFormat="1" x14ac:dyDescent="0.2">
      <c r="B236" s="154"/>
      <c r="D236" s="148" t="s">
        <v>148</v>
      </c>
      <c r="E236" s="155" t="s">
        <v>1</v>
      </c>
      <c r="F236" s="156" t="s">
        <v>998</v>
      </c>
      <c r="H236" s="157">
        <v>17.399999999999999</v>
      </c>
      <c r="L236" s="154"/>
      <c r="M236" s="158"/>
      <c r="N236" s="159"/>
      <c r="O236" s="159"/>
      <c r="P236" s="159"/>
      <c r="Q236" s="159"/>
      <c r="R236" s="159"/>
      <c r="S236" s="159"/>
      <c r="T236" s="160"/>
      <c r="AT236" s="155" t="s">
        <v>148</v>
      </c>
      <c r="AU236" s="155" t="s">
        <v>73</v>
      </c>
      <c r="AV236" s="14" t="s">
        <v>73</v>
      </c>
      <c r="AW236" s="14" t="s">
        <v>27</v>
      </c>
      <c r="AX236" s="14" t="s">
        <v>60</v>
      </c>
      <c r="AY236" s="155" t="s">
        <v>141</v>
      </c>
    </row>
    <row r="237" spans="1:65" s="14" customFormat="1" x14ac:dyDescent="0.2">
      <c r="B237" s="154"/>
      <c r="D237" s="148" t="s">
        <v>148</v>
      </c>
      <c r="E237" s="155" t="s">
        <v>1</v>
      </c>
      <c r="F237" s="156" t="s">
        <v>999</v>
      </c>
      <c r="H237" s="157">
        <v>64.2</v>
      </c>
      <c r="L237" s="154"/>
      <c r="M237" s="158"/>
      <c r="N237" s="159"/>
      <c r="O237" s="159"/>
      <c r="P237" s="159"/>
      <c r="Q237" s="159"/>
      <c r="R237" s="159"/>
      <c r="S237" s="159"/>
      <c r="T237" s="160"/>
      <c r="AT237" s="155" t="s">
        <v>148</v>
      </c>
      <c r="AU237" s="155" t="s">
        <v>73</v>
      </c>
      <c r="AV237" s="14" t="s">
        <v>73</v>
      </c>
      <c r="AW237" s="14" t="s">
        <v>27</v>
      </c>
      <c r="AX237" s="14" t="s">
        <v>60</v>
      </c>
      <c r="AY237" s="155" t="s">
        <v>141</v>
      </c>
    </row>
    <row r="238" spans="1:65" s="14" customFormat="1" x14ac:dyDescent="0.2">
      <c r="B238" s="154"/>
      <c r="D238" s="148" t="s">
        <v>148</v>
      </c>
      <c r="E238" s="155" t="s">
        <v>1</v>
      </c>
      <c r="F238" s="156" t="s">
        <v>1000</v>
      </c>
      <c r="H238" s="157">
        <v>15.9</v>
      </c>
      <c r="L238" s="154"/>
      <c r="M238" s="158"/>
      <c r="N238" s="159"/>
      <c r="O238" s="159"/>
      <c r="P238" s="159"/>
      <c r="Q238" s="159"/>
      <c r="R238" s="159"/>
      <c r="S238" s="159"/>
      <c r="T238" s="160"/>
      <c r="AT238" s="155" t="s">
        <v>148</v>
      </c>
      <c r="AU238" s="155" t="s">
        <v>73</v>
      </c>
      <c r="AV238" s="14" t="s">
        <v>73</v>
      </c>
      <c r="AW238" s="14" t="s">
        <v>27</v>
      </c>
      <c r="AX238" s="14" t="s">
        <v>60</v>
      </c>
      <c r="AY238" s="155" t="s">
        <v>141</v>
      </c>
    </row>
    <row r="239" spans="1:65" s="14" customFormat="1" x14ac:dyDescent="0.2">
      <c r="B239" s="154"/>
      <c r="D239" s="148" t="s">
        <v>148</v>
      </c>
      <c r="E239" s="155" t="s">
        <v>1</v>
      </c>
      <c r="F239" s="156" t="s">
        <v>1001</v>
      </c>
      <c r="H239" s="157">
        <v>12.7</v>
      </c>
      <c r="L239" s="154"/>
      <c r="M239" s="158"/>
      <c r="N239" s="159"/>
      <c r="O239" s="159"/>
      <c r="P239" s="159"/>
      <c r="Q239" s="159"/>
      <c r="R239" s="159"/>
      <c r="S239" s="159"/>
      <c r="T239" s="160"/>
      <c r="AT239" s="155" t="s">
        <v>148</v>
      </c>
      <c r="AU239" s="155" t="s">
        <v>73</v>
      </c>
      <c r="AV239" s="14" t="s">
        <v>73</v>
      </c>
      <c r="AW239" s="14" t="s">
        <v>27</v>
      </c>
      <c r="AX239" s="14" t="s">
        <v>60</v>
      </c>
      <c r="AY239" s="155" t="s">
        <v>141</v>
      </c>
    </row>
    <row r="240" spans="1:65" s="14" customFormat="1" x14ac:dyDescent="0.2">
      <c r="B240" s="154"/>
      <c r="D240" s="148" t="s">
        <v>148</v>
      </c>
      <c r="E240" s="155" t="s">
        <v>1</v>
      </c>
      <c r="F240" s="156" t="s">
        <v>1002</v>
      </c>
      <c r="H240" s="157">
        <v>44.414999999999999</v>
      </c>
      <c r="L240" s="154"/>
      <c r="M240" s="158"/>
      <c r="N240" s="159"/>
      <c r="O240" s="159"/>
      <c r="P240" s="159"/>
      <c r="Q240" s="159"/>
      <c r="R240" s="159"/>
      <c r="S240" s="159"/>
      <c r="T240" s="160"/>
      <c r="AT240" s="155" t="s">
        <v>148</v>
      </c>
      <c r="AU240" s="155" t="s">
        <v>73</v>
      </c>
      <c r="AV240" s="14" t="s">
        <v>73</v>
      </c>
      <c r="AW240" s="14" t="s">
        <v>27</v>
      </c>
      <c r="AX240" s="14" t="s">
        <v>60</v>
      </c>
      <c r="AY240" s="155" t="s">
        <v>141</v>
      </c>
    </row>
    <row r="241" spans="1:65" s="14" customFormat="1" x14ac:dyDescent="0.2">
      <c r="B241" s="154"/>
      <c r="D241" s="148" t="s">
        <v>148</v>
      </c>
      <c r="E241" s="155" t="s">
        <v>1</v>
      </c>
      <c r="F241" s="156" t="s">
        <v>1003</v>
      </c>
      <c r="H241" s="157">
        <v>17.8</v>
      </c>
      <c r="L241" s="154"/>
      <c r="M241" s="158"/>
      <c r="N241" s="159"/>
      <c r="O241" s="159"/>
      <c r="P241" s="159"/>
      <c r="Q241" s="159"/>
      <c r="R241" s="159"/>
      <c r="S241" s="159"/>
      <c r="T241" s="160"/>
      <c r="AT241" s="155" t="s">
        <v>148</v>
      </c>
      <c r="AU241" s="155" t="s">
        <v>73</v>
      </c>
      <c r="AV241" s="14" t="s">
        <v>73</v>
      </c>
      <c r="AW241" s="14" t="s">
        <v>27</v>
      </c>
      <c r="AX241" s="14" t="s">
        <v>60</v>
      </c>
      <c r="AY241" s="155" t="s">
        <v>141</v>
      </c>
    </row>
    <row r="242" spans="1:65" s="14" customFormat="1" x14ac:dyDescent="0.2">
      <c r="B242" s="154"/>
      <c r="D242" s="148" t="s">
        <v>148</v>
      </c>
      <c r="E242" s="155" t="s">
        <v>1</v>
      </c>
      <c r="F242" s="156" t="s">
        <v>1004</v>
      </c>
      <c r="H242" s="157">
        <v>45.1</v>
      </c>
      <c r="L242" s="154"/>
      <c r="M242" s="158"/>
      <c r="N242" s="159"/>
      <c r="O242" s="159"/>
      <c r="P242" s="159"/>
      <c r="Q242" s="159"/>
      <c r="R242" s="159"/>
      <c r="S242" s="159"/>
      <c r="T242" s="160"/>
      <c r="AT242" s="155" t="s">
        <v>148</v>
      </c>
      <c r="AU242" s="155" t="s">
        <v>73</v>
      </c>
      <c r="AV242" s="14" t="s">
        <v>73</v>
      </c>
      <c r="AW242" s="14" t="s">
        <v>27</v>
      </c>
      <c r="AX242" s="14" t="s">
        <v>60</v>
      </c>
      <c r="AY242" s="155" t="s">
        <v>141</v>
      </c>
    </row>
    <row r="243" spans="1:65" s="15" customFormat="1" x14ac:dyDescent="0.2">
      <c r="B243" s="161"/>
      <c r="D243" s="148" t="s">
        <v>148</v>
      </c>
      <c r="E243" s="162" t="s">
        <v>1</v>
      </c>
      <c r="F243" s="163" t="s">
        <v>158</v>
      </c>
      <c r="H243" s="164">
        <v>517.01499999999999</v>
      </c>
      <c r="L243" s="161"/>
      <c r="M243" s="165"/>
      <c r="N243" s="166"/>
      <c r="O243" s="166"/>
      <c r="P243" s="166"/>
      <c r="Q243" s="166"/>
      <c r="R243" s="166"/>
      <c r="S243" s="166"/>
      <c r="T243" s="167"/>
      <c r="AT243" s="162" t="s">
        <v>148</v>
      </c>
      <c r="AU243" s="162" t="s">
        <v>73</v>
      </c>
      <c r="AV243" s="15" t="s">
        <v>146</v>
      </c>
      <c r="AW243" s="15" t="s">
        <v>27</v>
      </c>
      <c r="AX243" s="15" t="s">
        <v>67</v>
      </c>
      <c r="AY243" s="162" t="s">
        <v>141</v>
      </c>
    </row>
    <row r="244" spans="1:65" s="2" customFormat="1" ht="21.75" customHeight="1" x14ac:dyDescent="0.2">
      <c r="A244" s="31"/>
      <c r="B244" s="133"/>
      <c r="C244" s="168" t="s">
        <v>326</v>
      </c>
      <c r="D244" s="168" t="s">
        <v>159</v>
      </c>
      <c r="E244" s="169" t="s">
        <v>1005</v>
      </c>
      <c r="F244" s="170" t="s">
        <v>1006</v>
      </c>
      <c r="G244" s="171" t="s">
        <v>357</v>
      </c>
      <c r="H244" s="172">
        <v>517.01499999999999</v>
      </c>
      <c r="I244" s="173"/>
      <c r="J244" s="173"/>
      <c r="K244" s="174"/>
      <c r="L244" s="175"/>
      <c r="M244" s="176"/>
      <c r="N244" s="177"/>
      <c r="O244" s="143"/>
      <c r="P244" s="143"/>
      <c r="Q244" s="143"/>
      <c r="R244" s="143"/>
      <c r="S244" s="143"/>
      <c r="T244" s="144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45" t="s">
        <v>504</v>
      </c>
      <c r="AT244" s="145" t="s">
        <v>159</v>
      </c>
      <c r="AU244" s="145" t="s">
        <v>73</v>
      </c>
      <c r="AY244" s="18" t="s">
        <v>141</v>
      </c>
      <c r="BE244" s="146">
        <f>IF(N244="základná",J244,0)</f>
        <v>0</v>
      </c>
      <c r="BF244" s="146">
        <f>IF(N244="znížená",J244,0)</f>
        <v>0</v>
      </c>
      <c r="BG244" s="146">
        <f>IF(N244="zákl. prenesená",J244,0)</f>
        <v>0</v>
      </c>
      <c r="BH244" s="146">
        <f>IF(N244="zníž. prenesená",J244,0)</f>
        <v>0</v>
      </c>
      <c r="BI244" s="146">
        <f>IF(N244="nulová",J244,0)</f>
        <v>0</v>
      </c>
      <c r="BJ244" s="18" t="s">
        <v>73</v>
      </c>
      <c r="BK244" s="146">
        <f>ROUND(I244*H244,2)</f>
        <v>0</v>
      </c>
      <c r="BL244" s="18" t="s">
        <v>332</v>
      </c>
      <c r="BM244" s="145" t="s">
        <v>1007</v>
      </c>
    </row>
    <row r="245" spans="1:65" s="13" customFormat="1" x14ac:dyDescent="0.2">
      <c r="B245" s="147"/>
      <c r="D245" s="148" t="s">
        <v>148</v>
      </c>
      <c r="E245" s="149" t="s">
        <v>1</v>
      </c>
      <c r="F245" s="150" t="s">
        <v>1008</v>
      </c>
      <c r="H245" s="149" t="s">
        <v>1</v>
      </c>
      <c r="L245" s="147"/>
      <c r="M245" s="151"/>
      <c r="N245" s="152"/>
      <c r="O245" s="152"/>
      <c r="P245" s="152"/>
      <c r="Q245" s="152"/>
      <c r="R245" s="152"/>
      <c r="S245" s="152"/>
      <c r="T245" s="153"/>
      <c r="AT245" s="149" t="s">
        <v>148</v>
      </c>
      <c r="AU245" s="149" t="s">
        <v>73</v>
      </c>
      <c r="AV245" s="13" t="s">
        <v>67</v>
      </c>
      <c r="AW245" s="13" t="s">
        <v>27</v>
      </c>
      <c r="AX245" s="13" t="s">
        <v>60</v>
      </c>
      <c r="AY245" s="149" t="s">
        <v>141</v>
      </c>
    </row>
    <row r="246" spans="1:65" s="14" customFormat="1" x14ac:dyDescent="0.2">
      <c r="B246" s="154"/>
      <c r="D246" s="148" t="s">
        <v>148</v>
      </c>
      <c r="E246" s="155" t="s">
        <v>1</v>
      </c>
      <c r="F246" s="156" t="s">
        <v>997</v>
      </c>
      <c r="H246" s="157">
        <v>299.5</v>
      </c>
      <c r="L246" s="154"/>
      <c r="M246" s="158"/>
      <c r="N246" s="159"/>
      <c r="O246" s="159"/>
      <c r="P246" s="159"/>
      <c r="Q246" s="159"/>
      <c r="R246" s="159"/>
      <c r="S246" s="159"/>
      <c r="T246" s="160"/>
      <c r="AT246" s="155" t="s">
        <v>148</v>
      </c>
      <c r="AU246" s="155" t="s">
        <v>73</v>
      </c>
      <c r="AV246" s="14" t="s">
        <v>73</v>
      </c>
      <c r="AW246" s="14" t="s">
        <v>27</v>
      </c>
      <c r="AX246" s="14" t="s">
        <v>60</v>
      </c>
      <c r="AY246" s="155" t="s">
        <v>141</v>
      </c>
    </row>
    <row r="247" spans="1:65" s="14" customFormat="1" x14ac:dyDescent="0.2">
      <c r="B247" s="154"/>
      <c r="D247" s="148" t="s">
        <v>148</v>
      </c>
      <c r="E247" s="155" t="s">
        <v>1</v>
      </c>
      <c r="F247" s="156" t="s">
        <v>998</v>
      </c>
      <c r="H247" s="157">
        <v>17.399999999999999</v>
      </c>
      <c r="L247" s="154"/>
      <c r="M247" s="158"/>
      <c r="N247" s="159"/>
      <c r="O247" s="159"/>
      <c r="P247" s="159"/>
      <c r="Q247" s="159"/>
      <c r="R247" s="159"/>
      <c r="S247" s="159"/>
      <c r="T247" s="160"/>
      <c r="AT247" s="155" t="s">
        <v>148</v>
      </c>
      <c r="AU247" s="155" t="s">
        <v>73</v>
      </c>
      <c r="AV247" s="14" t="s">
        <v>73</v>
      </c>
      <c r="AW247" s="14" t="s">
        <v>27</v>
      </c>
      <c r="AX247" s="14" t="s">
        <v>60</v>
      </c>
      <c r="AY247" s="155" t="s">
        <v>141</v>
      </c>
    </row>
    <row r="248" spans="1:65" s="14" customFormat="1" x14ac:dyDescent="0.2">
      <c r="B248" s="154"/>
      <c r="D248" s="148" t="s">
        <v>148</v>
      </c>
      <c r="E248" s="155" t="s">
        <v>1</v>
      </c>
      <c r="F248" s="156" t="s">
        <v>999</v>
      </c>
      <c r="H248" s="157">
        <v>64.2</v>
      </c>
      <c r="L248" s="154"/>
      <c r="M248" s="158"/>
      <c r="N248" s="159"/>
      <c r="O248" s="159"/>
      <c r="P248" s="159"/>
      <c r="Q248" s="159"/>
      <c r="R248" s="159"/>
      <c r="S248" s="159"/>
      <c r="T248" s="160"/>
      <c r="AT248" s="155" t="s">
        <v>148</v>
      </c>
      <c r="AU248" s="155" t="s">
        <v>73</v>
      </c>
      <c r="AV248" s="14" t="s">
        <v>73</v>
      </c>
      <c r="AW248" s="14" t="s">
        <v>27</v>
      </c>
      <c r="AX248" s="14" t="s">
        <v>60</v>
      </c>
      <c r="AY248" s="155" t="s">
        <v>141</v>
      </c>
    </row>
    <row r="249" spans="1:65" s="14" customFormat="1" x14ac:dyDescent="0.2">
      <c r="B249" s="154"/>
      <c r="D249" s="148" t="s">
        <v>148</v>
      </c>
      <c r="E249" s="155" t="s">
        <v>1</v>
      </c>
      <c r="F249" s="156" t="s">
        <v>1000</v>
      </c>
      <c r="H249" s="157">
        <v>15.9</v>
      </c>
      <c r="L249" s="154"/>
      <c r="M249" s="158"/>
      <c r="N249" s="159"/>
      <c r="O249" s="159"/>
      <c r="P249" s="159"/>
      <c r="Q249" s="159"/>
      <c r="R249" s="159"/>
      <c r="S249" s="159"/>
      <c r="T249" s="160"/>
      <c r="AT249" s="155" t="s">
        <v>148</v>
      </c>
      <c r="AU249" s="155" t="s">
        <v>73</v>
      </c>
      <c r="AV249" s="14" t="s">
        <v>73</v>
      </c>
      <c r="AW249" s="14" t="s">
        <v>27</v>
      </c>
      <c r="AX249" s="14" t="s">
        <v>60</v>
      </c>
      <c r="AY249" s="155" t="s">
        <v>141</v>
      </c>
    </row>
    <row r="250" spans="1:65" s="14" customFormat="1" x14ac:dyDescent="0.2">
      <c r="B250" s="154"/>
      <c r="D250" s="148" t="s">
        <v>148</v>
      </c>
      <c r="E250" s="155" t="s">
        <v>1</v>
      </c>
      <c r="F250" s="156" t="s">
        <v>1001</v>
      </c>
      <c r="H250" s="157">
        <v>12.7</v>
      </c>
      <c r="L250" s="154"/>
      <c r="M250" s="158"/>
      <c r="N250" s="159"/>
      <c r="O250" s="159"/>
      <c r="P250" s="159"/>
      <c r="Q250" s="159"/>
      <c r="R250" s="159"/>
      <c r="S250" s="159"/>
      <c r="T250" s="160"/>
      <c r="AT250" s="155" t="s">
        <v>148</v>
      </c>
      <c r="AU250" s="155" t="s">
        <v>73</v>
      </c>
      <c r="AV250" s="14" t="s">
        <v>73</v>
      </c>
      <c r="AW250" s="14" t="s">
        <v>27</v>
      </c>
      <c r="AX250" s="14" t="s">
        <v>60</v>
      </c>
      <c r="AY250" s="155" t="s">
        <v>141</v>
      </c>
    </row>
    <row r="251" spans="1:65" s="14" customFormat="1" x14ac:dyDescent="0.2">
      <c r="B251" s="154"/>
      <c r="D251" s="148" t="s">
        <v>148</v>
      </c>
      <c r="E251" s="155" t="s">
        <v>1</v>
      </c>
      <c r="F251" s="156" t="s">
        <v>1002</v>
      </c>
      <c r="H251" s="157">
        <v>44.414999999999999</v>
      </c>
      <c r="L251" s="154"/>
      <c r="M251" s="158"/>
      <c r="N251" s="159"/>
      <c r="O251" s="159"/>
      <c r="P251" s="159"/>
      <c r="Q251" s="159"/>
      <c r="R251" s="159"/>
      <c r="S251" s="159"/>
      <c r="T251" s="160"/>
      <c r="AT251" s="155" t="s">
        <v>148</v>
      </c>
      <c r="AU251" s="155" t="s">
        <v>73</v>
      </c>
      <c r="AV251" s="14" t="s">
        <v>73</v>
      </c>
      <c r="AW251" s="14" t="s">
        <v>27</v>
      </c>
      <c r="AX251" s="14" t="s">
        <v>60</v>
      </c>
      <c r="AY251" s="155" t="s">
        <v>141</v>
      </c>
    </row>
    <row r="252" spans="1:65" s="14" customFormat="1" x14ac:dyDescent="0.2">
      <c r="B252" s="154"/>
      <c r="D252" s="148" t="s">
        <v>148</v>
      </c>
      <c r="E252" s="155" t="s">
        <v>1</v>
      </c>
      <c r="F252" s="156" t="s">
        <v>1003</v>
      </c>
      <c r="H252" s="157">
        <v>17.8</v>
      </c>
      <c r="L252" s="154"/>
      <c r="M252" s="158"/>
      <c r="N252" s="159"/>
      <c r="O252" s="159"/>
      <c r="P252" s="159"/>
      <c r="Q252" s="159"/>
      <c r="R252" s="159"/>
      <c r="S252" s="159"/>
      <c r="T252" s="160"/>
      <c r="AT252" s="155" t="s">
        <v>148</v>
      </c>
      <c r="AU252" s="155" t="s">
        <v>73</v>
      </c>
      <c r="AV252" s="14" t="s">
        <v>73</v>
      </c>
      <c r="AW252" s="14" t="s">
        <v>27</v>
      </c>
      <c r="AX252" s="14" t="s">
        <v>60</v>
      </c>
      <c r="AY252" s="155" t="s">
        <v>141</v>
      </c>
    </row>
    <row r="253" spans="1:65" s="14" customFormat="1" x14ac:dyDescent="0.2">
      <c r="B253" s="154"/>
      <c r="D253" s="148" t="s">
        <v>148</v>
      </c>
      <c r="E253" s="155" t="s">
        <v>1</v>
      </c>
      <c r="F253" s="156" t="s">
        <v>1004</v>
      </c>
      <c r="H253" s="157">
        <v>45.1</v>
      </c>
      <c r="L253" s="154"/>
      <c r="M253" s="158"/>
      <c r="N253" s="159"/>
      <c r="O253" s="159"/>
      <c r="P253" s="159"/>
      <c r="Q253" s="159"/>
      <c r="R253" s="159"/>
      <c r="S253" s="159"/>
      <c r="T253" s="160"/>
      <c r="AT253" s="155" t="s">
        <v>148</v>
      </c>
      <c r="AU253" s="155" t="s">
        <v>73</v>
      </c>
      <c r="AV253" s="14" t="s">
        <v>73</v>
      </c>
      <c r="AW253" s="14" t="s">
        <v>27</v>
      </c>
      <c r="AX253" s="14" t="s">
        <v>60</v>
      </c>
      <c r="AY253" s="155" t="s">
        <v>141</v>
      </c>
    </row>
    <row r="254" spans="1:65" s="15" customFormat="1" x14ac:dyDescent="0.2">
      <c r="B254" s="161"/>
      <c r="D254" s="148" t="s">
        <v>148</v>
      </c>
      <c r="E254" s="162" t="s">
        <v>1</v>
      </c>
      <c r="F254" s="163" t="s">
        <v>158</v>
      </c>
      <c r="H254" s="164">
        <v>517.01499999999999</v>
      </c>
      <c r="L254" s="161"/>
      <c r="M254" s="165"/>
      <c r="N254" s="166"/>
      <c r="O254" s="166"/>
      <c r="P254" s="166"/>
      <c r="Q254" s="166"/>
      <c r="R254" s="166"/>
      <c r="S254" s="166"/>
      <c r="T254" s="167"/>
      <c r="AT254" s="162" t="s">
        <v>148</v>
      </c>
      <c r="AU254" s="162" t="s">
        <v>73</v>
      </c>
      <c r="AV254" s="15" t="s">
        <v>146</v>
      </c>
      <c r="AW254" s="15" t="s">
        <v>27</v>
      </c>
      <c r="AX254" s="15" t="s">
        <v>67</v>
      </c>
      <c r="AY254" s="162" t="s">
        <v>141</v>
      </c>
    </row>
    <row r="255" spans="1:65" s="2" customFormat="1" ht="21.75" customHeight="1" x14ac:dyDescent="0.2">
      <c r="A255" s="31"/>
      <c r="B255" s="133"/>
      <c r="C255" s="134" t="s">
        <v>332</v>
      </c>
      <c r="D255" s="134" t="s">
        <v>143</v>
      </c>
      <c r="E255" s="135" t="s">
        <v>1009</v>
      </c>
      <c r="F255" s="136" t="s">
        <v>1010</v>
      </c>
      <c r="G255" s="137" t="s">
        <v>357</v>
      </c>
      <c r="H255" s="138">
        <v>400.5</v>
      </c>
      <c r="I255" s="139"/>
      <c r="J255" s="139"/>
      <c r="K255" s="140"/>
      <c r="L255" s="32"/>
      <c r="M255" s="141"/>
      <c r="N255" s="142"/>
      <c r="O255" s="143"/>
      <c r="P255" s="143"/>
      <c r="Q255" s="143"/>
      <c r="R255" s="143"/>
      <c r="S255" s="143"/>
      <c r="T255" s="144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45" t="s">
        <v>332</v>
      </c>
      <c r="AT255" s="145" t="s">
        <v>143</v>
      </c>
      <c r="AU255" s="145" t="s">
        <v>73</v>
      </c>
      <c r="AY255" s="18" t="s">
        <v>141</v>
      </c>
      <c r="BE255" s="146">
        <f>IF(N255="základná",J255,0)</f>
        <v>0</v>
      </c>
      <c r="BF255" s="146">
        <f>IF(N255="znížená",J255,0)</f>
        <v>0</v>
      </c>
      <c r="BG255" s="146">
        <f>IF(N255="zákl. prenesená",J255,0)</f>
        <v>0</v>
      </c>
      <c r="BH255" s="146">
        <f>IF(N255="zníž. prenesená",J255,0)</f>
        <v>0</v>
      </c>
      <c r="BI255" s="146">
        <f>IF(N255="nulová",J255,0)</f>
        <v>0</v>
      </c>
      <c r="BJ255" s="18" t="s">
        <v>73</v>
      </c>
      <c r="BK255" s="146">
        <f>ROUND(I255*H255,2)</f>
        <v>0</v>
      </c>
      <c r="BL255" s="18" t="s">
        <v>332</v>
      </c>
      <c r="BM255" s="145" t="s">
        <v>1011</v>
      </c>
    </row>
    <row r="256" spans="1:65" s="13" customFormat="1" x14ac:dyDescent="0.2">
      <c r="B256" s="147"/>
      <c r="D256" s="148" t="s">
        <v>148</v>
      </c>
      <c r="E256" s="149" t="s">
        <v>1</v>
      </c>
      <c r="F256" s="150" t="s">
        <v>1012</v>
      </c>
      <c r="H256" s="149" t="s">
        <v>1</v>
      </c>
      <c r="L256" s="147"/>
      <c r="M256" s="151"/>
      <c r="N256" s="152"/>
      <c r="O256" s="152"/>
      <c r="P256" s="152"/>
      <c r="Q256" s="152"/>
      <c r="R256" s="152"/>
      <c r="S256" s="152"/>
      <c r="T256" s="153"/>
      <c r="AT256" s="149" t="s">
        <v>148</v>
      </c>
      <c r="AU256" s="149" t="s">
        <v>73</v>
      </c>
      <c r="AV256" s="13" t="s">
        <v>67</v>
      </c>
      <c r="AW256" s="13" t="s">
        <v>27</v>
      </c>
      <c r="AX256" s="13" t="s">
        <v>60</v>
      </c>
      <c r="AY256" s="149" t="s">
        <v>141</v>
      </c>
    </row>
    <row r="257" spans="1:65" s="14" customFormat="1" x14ac:dyDescent="0.2">
      <c r="B257" s="154"/>
      <c r="D257" s="148" t="s">
        <v>148</v>
      </c>
      <c r="E257" s="155" t="s">
        <v>1</v>
      </c>
      <c r="F257" s="156" t="s">
        <v>1013</v>
      </c>
      <c r="H257" s="157">
        <v>400.5</v>
      </c>
      <c r="L257" s="154"/>
      <c r="M257" s="158"/>
      <c r="N257" s="159"/>
      <c r="O257" s="159"/>
      <c r="P257" s="159"/>
      <c r="Q257" s="159"/>
      <c r="R257" s="159"/>
      <c r="S257" s="159"/>
      <c r="T257" s="160"/>
      <c r="AT257" s="155" t="s">
        <v>148</v>
      </c>
      <c r="AU257" s="155" t="s">
        <v>73</v>
      </c>
      <c r="AV257" s="14" t="s">
        <v>73</v>
      </c>
      <c r="AW257" s="14" t="s">
        <v>27</v>
      </c>
      <c r="AX257" s="14" t="s">
        <v>60</v>
      </c>
      <c r="AY257" s="155" t="s">
        <v>141</v>
      </c>
    </row>
    <row r="258" spans="1:65" s="15" customFormat="1" x14ac:dyDescent="0.2">
      <c r="B258" s="161"/>
      <c r="D258" s="148" t="s">
        <v>148</v>
      </c>
      <c r="E258" s="162" t="s">
        <v>1</v>
      </c>
      <c r="F258" s="163" t="s">
        <v>158</v>
      </c>
      <c r="H258" s="164">
        <v>400.5</v>
      </c>
      <c r="L258" s="161"/>
      <c r="M258" s="165"/>
      <c r="N258" s="166"/>
      <c r="O258" s="166"/>
      <c r="P258" s="166"/>
      <c r="Q258" s="166"/>
      <c r="R258" s="166"/>
      <c r="S258" s="166"/>
      <c r="T258" s="167"/>
      <c r="AT258" s="162" t="s">
        <v>148</v>
      </c>
      <c r="AU258" s="162" t="s">
        <v>73</v>
      </c>
      <c r="AV258" s="15" t="s">
        <v>146</v>
      </c>
      <c r="AW258" s="15" t="s">
        <v>27</v>
      </c>
      <c r="AX258" s="15" t="s">
        <v>67</v>
      </c>
      <c r="AY258" s="162" t="s">
        <v>141</v>
      </c>
    </row>
    <row r="259" spans="1:65" s="2" customFormat="1" ht="21.75" customHeight="1" x14ac:dyDescent="0.2">
      <c r="A259" s="31"/>
      <c r="B259" s="133"/>
      <c r="C259" s="134" t="s">
        <v>337</v>
      </c>
      <c r="D259" s="134" t="s">
        <v>143</v>
      </c>
      <c r="E259" s="135" t="s">
        <v>1014</v>
      </c>
      <c r="F259" s="192" t="s">
        <v>1015</v>
      </c>
      <c r="G259" s="193" t="s">
        <v>543</v>
      </c>
      <c r="H259" s="194"/>
      <c r="I259" s="195"/>
      <c r="J259" s="195"/>
      <c r="K259" s="140"/>
      <c r="L259" s="32"/>
      <c r="M259" s="141"/>
      <c r="N259" s="142"/>
      <c r="O259" s="143"/>
      <c r="P259" s="143"/>
      <c r="Q259" s="143"/>
      <c r="R259" s="143"/>
      <c r="S259" s="143"/>
      <c r="T259" s="144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45" t="s">
        <v>332</v>
      </c>
      <c r="AT259" s="145" t="s">
        <v>143</v>
      </c>
      <c r="AU259" s="145" t="s">
        <v>73</v>
      </c>
      <c r="AY259" s="18" t="s">
        <v>141</v>
      </c>
      <c r="BE259" s="146">
        <f>IF(N259="základná",J259,0)</f>
        <v>0</v>
      </c>
      <c r="BF259" s="146">
        <f>IF(N259="znížená",J259,0)</f>
        <v>0</v>
      </c>
      <c r="BG259" s="146">
        <f>IF(N259="zákl. prenesená",J259,0)</f>
        <v>0</v>
      </c>
      <c r="BH259" s="146">
        <f>IF(N259="zníž. prenesená",J259,0)</f>
        <v>0</v>
      </c>
      <c r="BI259" s="146">
        <f>IF(N259="nulová",J259,0)</f>
        <v>0</v>
      </c>
      <c r="BJ259" s="18" t="s">
        <v>73</v>
      </c>
      <c r="BK259" s="146">
        <f>ROUND(I259*H259,2)</f>
        <v>0</v>
      </c>
      <c r="BL259" s="18" t="s">
        <v>332</v>
      </c>
      <c r="BM259" s="145" t="s">
        <v>1016</v>
      </c>
    </row>
    <row r="260" spans="1:65" s="12" customFormat="1" ht="22.9" customHeight="1" x14ac:dyDescent="0.2">
      <c r="B260" s="121"/>
      <c r="D260" s="122" t="s">
        <v>59</v>
      </c>
      <c r="E260" s="131" t="s">
        <v>570</v>
      </c>
      <c r="F260" s="131" t="s">
        <v>571</v>
      </c>
      <c r="J260" s="132"/>
      <c r="L260" s="121"/>
      <c r="M260" s="125"/>
      <c r="N260" s="126"/>
      <c r="O260" s="126"/>
      <c r="P260" s="127"/>
      <c r="Q260" s="126"/>
      <c r="R260" s="127"/>
      <c r="S260" s="126"/>
      <c r="T260" s="128"/>
      <c r="AR260" s="122" t="s">
        <v>73</v>
      </c>
      <c r="AT260" s="129" t="s">
        <v>59</v>
      </c>
      <c r="AU260" s="129" t="s">
        <v>67</v>
      </c>
      <c r="AY260" s="122" t="s">
        <v>141</v>
      </c>
      <c r="BK260" s="130">
        <f>SUM(BK261:BK537)</f>
        <v>0</v>
      </c>
    </row>
    <row r="261" spans="1:65" s="2" customFormat="1" ht="21.75" customHeight="1" x14ac:dyDescent="0.2">
      <c r="A261" s="31"/>
      <c r="B261" s="133"/>
      <c r="C261" s="134" t="s">
        <v>354</v>
      </c>
      <c r="D261" s="134" t="s">
        <v>143</v>
      </c>
      <c r="E261" s="135" t="s">
        <v>1017</v>
      </c>
      <c r="F261" s="136" t="s">
        <v>1018</v>
      </c>
      <c r="G261" s="137" t="s">
        <v>357</v>
      </c>
      <c r="H261" s="138">
        <v>1808.86</v>
      </c>
      <c r="I261" s="139"/>
      <c r="J261" s="139"/>
      <c r="K261" s="140"/>
      <c r="L261" s="32"/>
      <c r="M261" s="141"/>
      <c r="N261" s="142"/>
      <c r="O261" s="143"/>
      <c r="P261" s="143"/>
      <c r="Q261" s="143"/>
      <c r="R261" s="143"/>
      <c r="S261" s="143"/>
      <c r="T261" s="144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45" t="s">
        <v>332</v>
      </c>
      <c r="AT261" s="145" t="s">
        <v>143</v>
      </c>
      <c r="AU261" s="145" t="s">
        <v>73</v>
      </c>
      <c r="AY261" s="18" t="s">
        <v>141</v>
      </c>
      <c r="BE261" s="146">
        <f>IF(N261="základná",J261,0)</f>
        <v>0</v>
      </c>
      <c r="BF261" s="146">
        <f>IF(N261="znížená",J261,0)</f>
        <v>0</v>
      </c>
      <c r="BG261" s="146">
        <f>IF(N261="zákl. prenesená",J261,0)</f>
        <v>0</v>
      </c>
      <c r="BH261" s="146">
        <f>IF(N261="zníž. prenesená",J261,0)</f>
        <v>0</v>
      </c>
      <c r="BI261" s="146">
        <f>IF(N261="nulová",J261,0)</f>
        <v>0</v>
      </c>
      <c r="BJ261" s="18" t="s">
        <v>73</v>
      </c>
      <c r="BK261" s="146">
        <f>ROUND(I261*H261,2)</f>
        <v>0</v>
      </c>
      <c r="BL261" s="18" t="s">
        <v>332</v>
      </c>
      <c r="BM261" s="145" t="s">
        <v>1019</v>
      </c>
    </row>
    <row r="262" spans="1:65" s="13" customFormat="1" x14ac:dyDescent="0.2">
      <c r="B262" s="147"/>
      <c r="D262" s="148" t="s">
        <v>148</v>
      </c>
      <c r="E262" s="149" t="s">
        <v>1</v>
      </c>
      <c r="F262" s="150" t="s">
        <v>1020</v>
      </c>
      <c r="H262" s="149" t="s">
        <v>1</v>
      </c>
      <c r="L262" s="147"/>
      <c r="M262" s="151"/>
      <c r="N262" s="152"/>
      <c r="O262" s="152"/>
      <c r="P262" s="152"/>
      <c r="Q262" s="152"/>
      <c r="R262" s="152"/>
      <c r="S262" s="152"/>
      <c r="T262" s="153"/>
      <c r="AT262" s="149" t="s">
        <v>148</v>
      </c>
      <c r="AU262" s="149" t="s">
        <v>73</v>
      </c>
      <c r="AV262" s="13" t="s">
        <v>67</v>
      </c>
      <c r="AW262" s="13" t="s">
        <v>27</v>
      </c>
      <c r="AX262" s="13" t="s">
        <v>60</v>
      </c>
      <c r="AY262" s="149" t="s">
        <v>141</v>
      </c>
    </row>
    <row r="263" spans="1:65" s="13" customFormat="1" x14ac:dyDescent="0.2">
      <c r="B263" s="147"/>
      <c r="D263" s="148" t="s">
        <v>148</v>
      </c>
      <c r="E263" s="149" t="s">
        <v>1</v>
      </c>
      <c r="F263" s="150" t="s">
        <v>1021</v>
      </c>
      <c r="H263" s="149" t="s">
        <v>1</v>
      </c>
      <c r="L263" s="147"/>
      <c r="M263" s="151"/>
      <c r="N263" s="152"/>
      <c r="O263" s="152"/>
      <c r="P263" s="152"/>
      <c r="Q263" s="152"/>
      <c r="R263" s="152"/>
      <c r="S263" s="152"/>
      <c r="T263" s="153"/>
      <c r="AT263" s="149" t="s">
        <v>148</v>
      </c>
      <c r="AU263" s="149" t="s">
        <v>73</v>
      </c>
      <c r="AV263" s="13" t="s">
        <v>67</v>
      </c>
      <c r="AW263" s="13" t="s">
        <v>27</v>
      </c>
      <c r="AX263" s="13" t="s">
        <v>60</v>
      </c>
      <c r="AY263" s="149" t="s">
        <v>141</v>
      </c>
    </row>
    <row r="264" spans="1:65" s="14" customFormat="1" x14ac:dyDescent="0.2">
      <c r="B264" s="154"/>
      <c r="D264" s="148" t="s">
        <v>148</v>
      </c>
      <c r="E264" s="155" t="s">
        <v>1</v>
      </c>
      <c r="F264" s="156" t="s">
        <v>896</v>
      </c>
      <c r="H264" s="157">
        <v>43.2</v>
      </c>
      <c r="L264" s="154"/>
      <c r="M264" s="158"/>
      <c r="N264" s="159"/>
      <c r="O264" s="159"/>
      <c r="P264" s="159"/>
      <c r="Q264" s="159"/>
      <c r="R264" s="159"/>
      <c r="S264" s="159"/>
      <c r="T264" s="160"/>
      <c r="AT264" s="155" t="s">
        <v>148</v>
      </c>
      <c r="AU264" s="155" t="s">
        <v>73</v>
      </c>
      <c r="AV264" s="14" t="s">
        <v>73</v>
      </c>
      <c r="AW264" s="14" t="s">
        <v>27</v>
      </c>
      <c r="AX264" s="14" t="s">
        <v>60</v>
      </c>
      <c r="AY264" s="155" t="s">
        <v>141</v>
      </c>
    </row>
    <row r="265" spans="1:65" s="14" customFormat="1" x14ac:dyDescent="0.2">
      <c r="B265" s="154"/>
      <c r="D265" s="148" t="s">
        <v>148</v>
      </c>
      <c r="E265" s="155" t="s">
        <v>1</v>
      </c>
      <c r="F265" s="156" t="s">
        <v>897</v>
      </c>
      <c r="H265" s="157">
        <v>37.799999999999997</v>
      </c>
      <c r="L265" s="154"/>
      <c r="M265" s="158"/>
      <c r="N265" s="159"/>
      <c r="O265" s="159"/>
      <c r="P265" s="159"/>
      <c r="Q265" s="159"/>
      <c r="R265" s="159"/>
      <c r="S265" s="159"/>
      <c r="T265" s="160"/>
      <c r="AT265" s="155" t="s">
        <v>148</v>
      </c>
      <c r="AU265" s="155" t="s">
        <v>73</v>
      </c>
      <c r="AV265" s="14" t="s">
        <v>73</v>
      </c>
      <c r="AW265" s="14" t="s">
        <v>27</v>
      </c>
      <c r="AX265" s="14" t="s">
        <v>60</v>
      </c>
      <c r="AY265" s="155" t="s">
        <v>141</v>
      </c>
    </row>
    <row r="266" spans="1:65" s="14" customFormat="1" x14ac:dyDescent="0.2">
      <c r="B266" s="154"/>
      <c r="D266" s="148" t="s">
        <v>148</v>
      </c>
      <c r="E266" s="155" t="s">
        <v>1</v>
      </c>
      <c r="F266" s="156" t="s">
        <v>898</v>
      </c>
      <c r="H266" s="157">
        <v>725.4</v>
      </c>
      <c r="L266" s="154"/>
      <c r="M266" s="158"/>
      <c r="N266" s="159"/>
      <c r="O266" s="159"/>
      <c r="P266" s="159"/>
      <c r="Q266" s="159"/>
      <c r="R266" s="159"/>
      <c r="S266" s="159"/>
      <c r="T266" s="160"/>
      <c r="AT266" s="155" t="s">
        <v>148</v>
      </c>
      <c r="AU266" s="155" t="s">
        <v>73</v>
      </c>
      <c r="AV266" s="14" t="s">
        <v>73</v>
      </c>
      <c r="AW266" s="14" t="s">
        <v>27</v>
      </c>
      <c r="AX266" s="14" t="s">
        <v>60</v>
      </c>
      <c r="AY266" s="155" t="s">
        <v>141</v>
      </c>
    </row>
    <row r="267" spans="1:65" s="14" customFormat="1" x14ac:dyDescent="0.2">
      <c r="B267" s="154"/>
      <c r="D267" s="148" t="s">
        <v>148</v>
      </c>
      <c r="E267" s="155" t="s">
        <v>1</v>
      </c>
      <c r="F267" s="156" t="s">
        <v>899</v>
      </c>
      <c r="H267" s="157">
        <v>148.19999999999999</v>
      </c>
      <c r="L267" s="154"/>
      <c r="M267" s="158"/>
      <c r="N267" s="159"/>
      <c r="O267" s="159"/>
      <c r="P267" s="159"/>
      <c r="Q267" s="159"/>
      <c r="R267" s="159"/>
      <c r="S267" s="159"/>
      <c r="T267" s="160"/>
      <c r="AT267" s="155" t="s">
        <v>148</v>
      </c>
      <c r="AU267" s="155" t="s">
        <v>73</v>
      </c>
      <c r="AV267" s="14" t="s">
        <v>73</v>
      </c>
      <c r="AW267" s="14" t="s">
        <v>27</v>
      </c>
      <c r="AX267" s="14" t="s">
        <v>60</v>
      </c>
      <c r="AY267" s="155" t="s">
        <v>141</v>
      </c>
    </row>
    <row r="268" spans="1:65" s="14" customFormat="1" x14ac:dyDescent="0.2">
      <c r="B268" s="154"/>
      <c r="D268" s="148" t="s">
        <v>148</v>
      </c>
      <c r="E268" s="155" t="s">
        <v>1</v>
      </c>
      <c r="F268" s="156" t="s">
        <v>900</v>
      </c>
      <c r="H268" s="157">
        <v>27</v>
      </c>
      <c r="L268" s="154"/>
      <c r="M268" s="158"/>
      <c r="N268" s="159"/>
      <c r="O268" s="159"/>
      <c r="P268" s="159"/>
      <c r="Q268" s="159"/>
      <c r="R268" s="159"/>
      <c r="S268" s="159"/>
      <c r="T268" s="160"/>
      <c r="AT268" s="155" t="s">
        <v>148</v>
      </c>
      <c r="AU268" s="155" t="s">
        <v>73</v>
      </c>
      <c r="AV268" s="14" t="s">
        <v>73</v>
      </c>
      <c r="AW268" s="14" t="s">
        <v>27</v>
      </c>
      <c r="AX268" s="14" t="s">
        <v>60</v>
      </c>
      <c r="AY268" s="155" t="s">
        <v>141</v>
      </c>
    </row>
    <row r="269" spans="1:65" s="14" customFormat="1" x14ac:dyDescent="0.2">
      <c r="B269" s="154"/>
      <c r="D269" s="148" t="s">
        <v>148</v>
      </c>
      <c r="E269" s="155" t="s">
        <v>1</v>
      </c>
      <c r="F269" s="156" t="s">
        <v>901</v>
      </c>
      <c r="H269" s="157">
        <v>3.8</v>
      </c>
      <c r="L269" s="154"/>
      <c r="M269" s="158"/>
      <c r="N269" s="159"/>
      <c r="O269" s="159"/>
      <c r="P269" s="159"/>
      <c r="Q269" s="159"/>
      <c r="R269" s="159"/>
      <c r="S269" s="159"/>
      <c r="T269" s="160"/>
      <c r="AT269" s="155" t="s">
        <v>148</v>
      </c>
      <c r="AU269" s="155" t="s">
        <v>73</v>
      </c>
      <c r="AV269" s="14" t="s">
        <v>73</v>
      </c>
      <c r="AW269" s="14" t="s">
        <v>27</v>
      </c>
      <c r="AX269" s="14" t="s">
        <v>60</v>
      </c>
      <c r="AY269" s="155" t="s">
        <v>141</v>
      </c>
    </row>
    <row r="270" spans="1:65" s="14" customFormat="1" x14ac:dyDescent="0.2">
      <c r="B270" s="154"/>
      <c r="D270" s="148" t="s">
        <v>148</v>
      </c>
      <c r="E270" s="155" t="s">
        <v>1</v>
      </c>
      <c r="F270" s="156" t="s">
        <v>912</v>
      </c>
      <c r="H270" s="157">
        <v>16.8</v>
      </c>
      <c r="L270" s="154"/>
      <c r="M270" s="158"/>
      <c r="N270" s="159"/>
      <c r="O270" s="159"/>
      <c r="P270" s="159"/>
      <c r="Q270" s="159"/>
      <c r="R270" s="159"/>
      <c r="S270" s="159"/>
      <c r="T270" s="160"/>
      <c r="AT270" s="155" t="s">
        <v>148</v>
      </c>
      <c r="AU270" s="155" t="s">
        <v>73</v>
      </c>
      <c r="AV270" s="14" t="s">
        <v>73</v>
      </c>
      <c r="AW270" s="14" t="s">
        <v>27</v>
      </c>
      <c r="AX270" s="14" t="s">
        <v>60</v>
      </c>
      <c r="AY270" s="155" t="s">
        <v>141</v>
      </c>
    </row>
    <row r="271" spans="1:65" s="14" customFormat="1" x14ac:dyDescent="0.2">
      <c r="B271" s="154"/>
      <c r="D271" s="148" t="s">
        <v>148</v>
      </c>
      <c r="E271" s="155" t="s">
        <v>1</v>
      </c>
      <c r="F271" s="156" t="s">
        <v>913</v>
      </c>
      <c r="H271" s="157">
        <v>16.8</v>
      </c>
      <c r="L271" s="154"/>
      <c r="M271" s="158"/>
      <c r="N271" s="159"/>
      <c r="O271" s="159"/>
      <c r="P271" s="159"/>
      <c r="Q271" s="159"/>
      <c r="R271" s="159"/>
      <c r="S271" s="159"/>
      <c r="T271" s="160"/>
      <c r="AT271" s="155" t="s">
        <v>148</v>
      </c>
      <c r="AU271" s="155" t="s">
        <v>73</v>
      </c>
      <c r="AV271" s="14" t="s">
        <v>73</v>
      </c>
      <c r="AW271" s="14" t="s">
        <v>27</v>
      </c>
      <c r="AX271" s="14" t="s">
        <v>60</v>
      </c>
      <c r="AY271" s="155" t="s">
        <v>141</v>
      </c>
    </row>
    <row r="272" spans="1:65" s="14" customFormat="1" x14ac:dyDescent="0.2">
      <c r="B272" s="154"/>
      <c r="D272" s="148" t="s">
        <v>148</v>
      </c>
      <c r="E272" s="155" t="s">
        <v>1</v>
      </c>
      <c r="F272" s="156" t="s">
        <v>914</v>
      </c>
      <c r="H272" s="157">
        <v>19.399999999999999</v>
      </c>
      <c r="L272" s="154"/>
      <c r="M272" s="158"/>
      <c r="N272" s="159"/>
      <c r="O272" s="159"/>
      <c r="P272" s="159"/>
      <c r="Q272" s="159"/>
      <c r="R272" s="159"/>
      <c r="S272" s="159"/>
      <c r="T272" s="160"/>
      <c r="AT272" s="155" t="s">
        <v>148</v>
      </c>
      <c r="AU272" s="155" t="s">
        <v>73</v>
      </c>
      <c r="AV272" s="14" t="s">
        <v>73</v>
      </c>
      <c r="AW272" s="14" t="s">
        <v>27</v>
      </c>
      <c r="AX272" s="14" t="s">
        <v>60</v>
      </c>
      <c r="AY272" s="155" t="s">
        <v>141</v>
      </c>
    </row>
    <row r="273" spans="2:51" s="14" customFormat="1" x14ac:dyDescent="0.2">
      <c r="B273" s="154"/>
      <c r="D273" s="148" t="s">
        <v>148</v>
      </c>
      <c r="E273" s="155" t="s">
        <v>1</v>
      </c>
      <c r="F273" s="156" t="s">
        <v>915</v>
      </c>
      <c r="H273" s="157">
        <v>9.6999999999999993</v>
      </c>
      <c r="L273" s="154"/>
      <c r="M273" s="158"/>
      <c r="N273" s="159"/>
      <c r="O273" s="159"/>
      <c r="P273" s="159"/>
      <c r="Q273" s="159"/>
      <c r="R273" s="159"/>
      <c r="S273" s="159"/>
      <c r="T273" s="160"/>
      <c r="AT273" s="155" t="s">
        <v>148</v>
      </c>
      <c r="AU273" s="155" t="s">
        <v>73</v>
      </c>
      <c r="AV273" s="14" t="s">
        <v>73</v>
      </c>
      <c r="AW273" s="14" t="s">
        <v>27</v>
      </c>
      <c r="AX273" s="14" t="s">
        <v>60</v>
      </c>
      <c r="AY273" s="155" t="s">
        <v>141</v>
      </c>
    </row>
    <row r="274" spans="2:51" s="14" customFormat="1" x14ac:dyDescent="0.2">
      <c r="B274" s="154"/>
      <c r="D274" s="148" t="s">
        <v>148</v>
      </c>
      <c r="E274" s="155" t="s">
        <v>1</v>
      </c>
      <c r="F274" s="156" t="s">
        <v>916</v>
      </c>
      <c r="H274" s="157">
        <v>7.3</v>
      </c>
      <c r="L274" s="154"/>
      <c r="M274" s="158"/>
      <c r="N274" s="159"/>
      <c r="O274" s="159"/>
      <c r="P274" s="159"/>
      <c r="Q274" s="159"/>
      <c r="R274" s="159"/>
      <c r="S274" s="159"/>
      <c r="T274" s="160"/>
      <c r="AT274" s="155" t="s">
        <v>148</v>
      </c>
      <c r="AU274" s="155" t="s">
        <v>73</v>
      </c>
      <c r="AV274" s="14" t="s">
        <v>73</v>
      </c>
      <c r="AW274" s="14" t="s">
        <v>27</v>
      </c>
      <c r="AX274" s="14" t="s">
        <v>60</v>
      </c>
      <c r="AY274" s="155" t="s">
        <v>141</v>
      </c>
    </row>
    <row r="275" spans="2:51" s="14" customFormat="1" x14ac:dyDescent="0.2">
      <c r="B275" s="154"/>
      <c r="D275" s="148" t="s">
        <v>148</v>
      </c>
      <c r="E275" s="155" t="s">
        <v>1</v>
      </c>
      <c r="F275" s="156" t="s">
        <v>959</v>
      </c>
      <c r="H275" s="157">
        <v>5.4</v>
      </c>
      <c r="L275" s="154"/>
      <c r="M275" s="158"/>
      <c r="N275" s="159"/>
      <c r="O275" s="159"/>
      <c r="P275" s="159"/>
      <c r="Q275" s="159"/>
      <c r="R275" s="159"/>
      <c r="S275" s="159"/>
      <c r="T275" s="160"/>
      <c r="AT275" s="155" t="s">
        <v>148</v>
      </c>
      <c r="AU275" s="155" t="s">
        <v>73</v>
      </c>
      <c r="AV275" s="14" t="s">
        <v>73</v>
      </c>
      <c r="AW275" s="14" t="s">
        <v>27</v>
      </c>
      <c r="AX275" s="14" t="s">
        <v>60</v>
      </c>
      <c r="AY275" s="155" t="s">
        <v>141</v>
      </c>
    </row>
    <row r="276" spans="2:51" s="14" customFormat="1" x14ac:dyDescent="0.2">
      <c r="B276" s="154"/>
      <c r="D276" s="148" t="s">
        <v>148</v>
      </c>
      <c r="E276" s="155" t="s">
        <v>1</v>
      </c>
      <c r="F276" s="156" t="s">
        <v>960</v>
      </c>
      <c r="H276" s="157">
        <v>5.4</v>
      </c>
      <c r="L276" s="154"/>
      <c r="M276" s="158"/>
      <c r="N276" s="159"/>
      <c r="O276" s="159"/>
      <c r="P276" s="159"/>
      <c r="Q276" s="159"/>
      <c r="R276" s="159"/>
      <c r="S276" s="159"/>
      <c r="T276" s="160"/>
      <c r="AT276" s="155" t="s">
        <v>148</v>
      </c>
      <c r="AU276" s="155" t="s">
        <v>73</v>
      </c>
      <c r="AV276" s="14" t="s">
        <v>73</v>
      </c>
      <c r="AW276" s="14" t="s">
        <v>27</v>
      </c>
      <c r="AX276" s="14" t="s">
        <v>60</v>
      </c>
      <c r="AY276" s="155" t="s">
        <v>141</v>
      </c>
    </row>
    <row r="277" spans="2:51" s="14" customFormat="1" x14ac:dyDescent="0.2">
      <c r="B277" s="154"/>
      <c r="D277" s="148" t="s">
        <v>148</v>
      </c>
      <c r="E277" s="155" t="s">
        <v>1</v>
      </c>
      <c r="F277" s="156" t="s">
        <v>961</v>
      </c>
      <c r="H277" s="157">
        <v>104</v>
      </c>
      <c r="L277" s="154"/>
      <c r="M277" s="158"/>
      <c r="N277" s="159"/>
      <c r="O277" s="159"/>
      <c r="P277" s="159"/>
      <c r="Q277" s="159"/>
      <c r="R277" s="159"/>
      <c r="S277" s="159"/>
      <c r="T277" s="160"/>
      <c r="AT277" s="155" t="s">
        <v>148</v>
      </c>
      <c r="AU277" s="155" t="s">
        <v>73</v>
      </c>
      <c r="AV277" s="14" t="s">
        <v>73</v>
      </c>
      <c r="AW277" s="14" t="s">
        <v>27</v>
      </c>
      <c r="AX277" s="14" t="s">
        <v>60</v>
      </c>
      <c r="AY277" s="155" t="s">
        <v>141</v>
      </c>
    </row>
    <row r="278" spans="2:51" s="14" customFormat="1" x14ac:dyDescent="0.2">
      <c r="B278" s="154"/>
      <c r="D278" s="148" t="s">
        <v>148</v>
      </c>
      <c r="E278" s="155" t="s">
        <v>1</v>
      </c>
      <c r="F278" s="156" t="s">
        <v>962</v>
      </c>
      <c r="H278" s="157">
        <v>20.8</v>
      </c>
      <c r="L278" s="154"/>
      <c r="M278" s="158"/>
      <c r="N278" s="159"/>
      <c r="O278" s="159"/>
      <c r="P278" s="159"/>
      <c r="Q278" s="159"/>
      <c r="R278" s="159"/>
      <c r="S278" s="159"/>
      <c r="T278" s="160"/>
      <c r="AT278" s="155" t="s">
        <v>148</v>
      </c>
      <c r="AU278" s="155" t="s">
        <v>73</v>
      </c>
      <c r="AV278" s="14" t="s">
        <v>73</v>
      </c>
      <c r="AW278" s="14" t="s">
        <v>27</v>
      </c>
      <c r="AX278" s="14" t="s">
        <v>60</v>
      </c>
      <c r="AY278" s="155" t="s">
        <v>141</v>
      </c>
    </row>
    <row r="279" spans="2:51" s="14" customFormat="1" x14ac:dyDescent="0.2">
      <c r="B279" s="154"/>
      <c r="D279" s="148" t="s">
        <v>148</v>
      </c>
      <c r="E279" s="155" t="s">
        <v>1</v>
      </c>
      <c r="F279" s="156" t="s">
        <v>917</v>
      </c>
      <c r="H279" s="157">
        <v>7.4</v>
      </c>
      <c r="L279" s="154"/>
      <c r="M279" s="158"/>
      <c r="N279" s="159"/>
      <c r="O279" s="159"/>
      <c r="P279" s="159"/>
      <c r="Q279" s="159"/>
      <c r="R279" s="159"/>
      <c r="S279" s="159"/>
      <c r="T279" s="160"/>
      <c r="AT279" s="155" t="s">
        <v>148</v>
      </c>
      <c r="AU279" s="155" t="s">
        <v>73</v>
      </c>
      <c r="AV279" s="14" t="s">
        <v>73</v>
      </c>
      <c r="AW279" s="14" t="s">
        <v>27</v>
      </c>
      <c r="AX279" s="14" t="s">
        <v>60</v>
      </c>
      <c r="AY279" s="155" t="s">
        <v>141</v>
      </c>
    </row>
    <row r="280" spans="2:51" s="14" customFormat="1" x14ac:dyDescent="0.2">
      <c r="B280" s="154"/>
      <c r="D280" s="148" t="s">
        <v>148</v>
      </c>
      <c r="E280" s="155" t="s">
        <v>1</v>
      </c>
      <c r="F280" s="156" t="s">
        <v>918</v>
      </c>
      <c r="H280" s="157">
        <v>81.400000000000006</v>
      </c>
      <c r="L280" s="154"/>
      <c r="M280" s="158"/>
      <c r="N280" s="159"/>
      <c r="O280" s="159"/>
      <c r="P280" s="159"/>
      <c r="Q280" s="159"/>
      <c r="R280" s="159"/>
      <c r="S280" s="159"/>
      <c r="T280" s="160"/>
      <c r="AT280" s="155" t="s">
        <v>148</v>
      </c>
      <c r="AU280" s="155" t="s">
        <v>73</v>
      </c>
      <c r="AV280" s="14" t="s">
        <v>73</v>
      </c>
      <c r="AW280" s="14" t="s">
        <v>27</v>
      </c>
      <c r="AX280" s="14" t="s">
        <v>60</v>
      </c>
      <c r="AY280" s="155" t="s">
        <v>141</v>
      </c>
    </row>
    <row r="281" spans="2:51" s="14" customFormat="1" x14ac:dyDescent="0.2">
      <c r="B281" s="154"/>
      <c r="D281" s="148" t="s">
        <v>148</v>
      </c>
      <c r="E281" s="155" t="s">
        <v>1</v>
      </c>
      <c r="F281" s="156" t="s">
        <v>963</v>
      </c>
      <c r="H281" s="157">
        <v>22.4</v>
      </c>
      <c r="L281" s="154"/>
      <c r="M281" s="158"/>
      <c r="N281" s="159"/>
      <c r="O281" s="159"/>
      <c r="P281" s="159"/>
      <c r="Q281" s="159"/>
      <c r="R281" s="159"/>
      <c r="S281" s="159"/>
      <c r="T281" s="160"/>
      <c r="AT281" s="155" t="s">
        <v>148</v>
      </c>
      <c r="AU281" s="155" t="s">
        <v>73</v>
      </c>
      <c r="AV281" s="14" t="s">
        <v>73</v>
      </c>
      <c r="AW281" s="14" t="s">
        <v>27</v>
      </c>
      <c r="AX281" s="14" t="s">
        <v>60</v>
      </c>
      <c r="AY281" s="155" t="s">
        <v>141</v>
      </c>
    </row>
    <row r="282" spans="2:51" s="14" customFormat="1" x14ac:dyDescent="0.2">
      <c r="B282" s="154"/>
      <c r="D282" s="148" t="s">
        <v>148</v>
      </c>
      <c r="E282" s="155" t="s">
        <v>1</v>
      </c>
      <c r="F282" s="156" t="s">
        <v>964</v>
      </c>
      <c r="H282" s="157">
        <v>20</v>
      </c>
      <c r="L282" s="154"/>
      <c r="M282" s="158"/>
      <c r="N282" s="159"/>
      <c r="O282" s="159"/>
      <c r="P282" s="159"/>
      <c r="Q282" s="159"/>
      <c r="R282" s="159"/>
      <c r="S282" s="159"/>
      <c r="T282" s="160"/>
      <c r="AT282" s="155" t="s">
        <v>148</v>
      </c>
      <c r="AU282" s="155" t="s">
        <v>73</v>
      </c>
      <c r="AV282" s="14" t="s">
        <v>73</v>
      </c>
      <c r="AW282" s="14" t="s">
        <v>27</v>
      </c>
      <c r="AX282" s="14" t="s">
        <v>60</v>
      </c>
      <c r="AY282" s="155" t="s">
        <v>141</v>
      </c>
    </row>
    <row r="283" spans="2:51" s="14" customFormat="1" x14ac:dyDescent="0.2">
      <c r="B283" s="154"/>
      <c r="D283" s="148" t="s">
        <v>148</v>
      </c>
      <c r="E283" s="155" t="s">
        <v>1</v>
      </c>
      <c r="F283" s="156" t="s">
        <v>965</v>
      </c>
      <c r="H283" s="157">
        <v>6</v>
      </c>
      <c r="L283" s="154"/>
      <c r="M283" s="158"/>
      <c r="N283" s="159"/>
      <c r="O283" s="159"/>
      <c r="P283" s="159"/>
      <c r="Q283" s="159"/>
      <c r="R283" s="159"/>
      <c r="S283" s="159"/>
      <c r="T283" s="160"/>
      <c r="AT283" s="155" t="s">
        <v>148</v>
      </c>
      <c r="AU283" s="155" t="s">
        <v>73</v>
      </c>
      <c r="AV283" s="14" t="s">
        <v>73</v>
      </c>
      <c r="AW283" s="14" t="s">
        <v>27</v>
      </c>
      <c r="AX283" s="14" t="s">
        <v>60</v>
      </c>
      <c r="AY283" s="155" t="s">
        <v>141</v>
      </c>
    </row>
    <row r="284" spans="2:51" s="14" customFormat="1" x14ac:dyDescent="0.2">
      <c r="B284" s="154"/>
      <c r="D284" s="148" t="s">
        <v>148</v>
      </c>
      <c r="E284" s="155" t="s">
        <v>1</v>
      </c>
      <c r="F284" s="156" t="s">
        <v>902</v>
      </c>
      <c r="H284" s="157">
        <v>11.53</v>
      </c>
      <c r="L284" s="154"/>
      <c r="M284" s="158"/>
      <c r="N284" s="159"/>
      <c r="O284" s="159"/>
      <c r="P284" s="159"/>
      <c r="Q284" s="159"/>
      <c r="R284" s="159"/>
      <c r="S284" s="159"/>
      <c r="T284" s="160"/>
      <c r="AT284" s="155" t="s">
        <v>148</v>
      </c>
      <c r="AU284" s="155" t="s">
        <v>73</v>
      </c>
      <c r="AV284" s="14" t="s">
        <v>73</v>
      </c>
      <c r="AW284" s="14" t="s">
        <v>27</v>
      </c>
      <c r="AX284" s="14" t="s">
        <v>60</v>
      </c>
      <c r="AY284" s="155" t="s">
        <v>141</v>
      </c>
    </row>
    <row r="285" spans="2:51" s="14" customFormat="1" x14ac:dyDescent="0.2">
      <c r="B285" s="154"/>
      <c r="D285" s="148" t="s">
        <v>148</v>
      </c>
      <c r="E285" s="155" t="s">
        <v>1</v>
      </c>
      <c r="F285" s="156" t="s">
        <v>903</v>
      </c>
      <c r="H285" s="157">
        <v>13.2</v>
      </c>
      <c r="L285" s="154"/>
      <c r="M285" s="158"/>
      <c r="N285" s="159"/>
      <c r="O285" s="159"/>
      <c r="P285" s="159"/>
      <c r="Q285" s="159"/>
      <c r="R285" s="159"/>
      <c r="S285" s="159"/>
      <c r="T285" s="160"/>
      <c r="AT285" s="155" t="s">
        <v>148</v>
      </c>
      <c r="AU285" s="155" t="s">
        <v>73</v>
      </c>
      <c r="AV285" s="14" t="s">
        <v>73</v>
      </c>
      <c r="AW285" s="14" t="s">
        <v>27</v>
      </c>
      <c r="AX285" s="14" t="s">
        <v>60</v>
      </c>
      <c r="AY285" s="155" t="s">
        <v>141</v>
      </c>
    </row>
    <row r="286" spans="2:51" s="14" customFormat="1" x14ac:dyDescent="0.2">
      <c r="B286" s="154"/>
      <c r="D286" s="148" t="s">
        <v>148</v>
      </c>
      <c r="E286" s="155" t="s">
        <v>1</v>
      </c>
      <c r="F286" s="156" t="s">
        <v>966</v>
      </c>
      <c r="H286" s="157">
        <v>18.3</v>
      </c>
      <c r="L286" s="154"/>
      <c r="M286" s="158"/>
      <c r="N286" s="159"/>
      <c r="O286" s="159"/>
      <c r="P286" s="159"/>
      <c r="Q286" s="159"/>
      <c r="R286" s="159"/>
      <c r="S286" s="159"/>
      <c r="T286" s="160"/>
      <c r="AT286" s="155" t="s">
        <v>148</v>
      </c>
      <c r="AU286" s="155" t="s">
        <v>73</v>
      </c>
      <c r="AV286" s="14" t="s">
        <v>73</v>
      </c>
      <c r="AW286" s="14" t="s">
        <v>27</v>
      </c>
      <c r="AX286" s="14" t="s">
        <v>60</v>
      </c>
      <c r="AY286" s="155" t="s">
        <v>141</v>
      </c>
    </row>
    <row r="287" spans="2:51" s="14" customFormat="1" x14ac:dyDescent="0.2">
      <c r="B287" s="154"/>
      <c r="D287" s="148" t="s">
        <v>148</v>
      </c>
      <c r="E287" s="155" t="s">
        <v>1</v>
      </c>
      <c r="F287" s="156" t="s">
        <v>967</v>
      </c>
      <c r="H287" s="157">
        <v>17</v>
      </c>
      <c r="L287" s="154"/>
      <c r="M287" s="158"/>
      <c r="N287" s="159"/>
      <c r="O287" s="159"/>
      <c r="P287" s="159"/>
      <c r="Q287" s="159"/>
      <c r="R287" s="159"/>
      <c r="S287" s="159"/>
      <c r="T287" s="160"/>
      <c r="AT287" s="155" t="s">
        <v>148</v>
      </c>
      <c r="AU287" s="155" t="s">
        <v>73</v>
      </c>
      <c r="AV287" s="14" t="s">
        <v>73</v>
      </c>
      <c r="AW287" s="14" t="s">
        <v>27</v>
      </c>
      <c r="AX287" s="14" t="s">
        <v>60</v>
      </c>
      <c r="AY287" s="155" t="s">
        <v>141</v>
      </c>
    </row>
    <row r="288" spans="2:51" s="14" customFormat="1" x14ac:dyDescent="0.2">
      <c r="B288" s="154"/>
      <c r="D288" s="148" t="s">
        <v>148</v>
      </c>
      <c r="E288" s="155" t="s">
        <v>1</v>
      </c>
      <c r="F288" s="156" t="s">
        <v>968</v>
      </c>
      <c r="H288" s="157">
        <v>35.4</v>
      </c>
      <c r="L288" s="154"/>
      <c r="M288" s="158"/>
      <c r="N288" s="159"/>
      <c r="O288" s="159"/>
      <c r="P288" s="159"/>
      <c r="Q288" s="159"/>
      <c r="R288" s="159"/>
      <c r="S288" s="159"/>
      <c r="T288" s="160"/>
      <c r="AT288" s="155" t="s">
        <v>148</v>
      </c>
      <c r="AU288" s="155" t="s">
        <v>73</v>
      </c>
      <c r="AV288" s="14" t="s">
        <v>73</v>
      </c>
      <c r="AW288" s="14" t="s">
        <v>27</v>
      </c>
      <c r="AX288" s="14" t="s">
        <v>60</v>
      </c>
      <c r="AY288" s="155" t="s">
        <v>141</v>
      </c>
    </row>
    <row r="289" spans="2:51" s="14" customFormat="1" x14ac:dyDescent="0.2">
      <c r="B289" s="154"/>
      <c r="D289" s="148" t="s">
        <v>148</v>
      </c>
      <c r="E289" s="155" t="s">
        <v>1</v>
      </c>
      <c r="F289" s="156" t="s">
        <v>969</v>
      </c>
      <c r="H289" s="157">
        <v>108</v>
      </c>
      <c r="L289" s="154"/>
      <c r="M289" s="158"/>
      <c r="N289" s="159"/>
      <c r="O289" s="159"/>
      <c r="P289" s="159"/>
      <c r="Q289" s="159"/>
      <c r="R289" s="159"/>
      <c r="S289" s="159"/>
      <c r="T289" s="160"/>
      <c r="AT289" s="155" t="s">
        <v>148</v>
      </c>
      <c r="AU289" s="155" t="s">
        <v>73</v>
      </c>
      <c r="AV289" s="14" t="s">
        <v>73</v>
      </c>
      <c r="AW289" s="14" t="s">
        <v>27</v>
      </c>
      <c r="AX289" s="14" t="s">
        <v>60</v>
      </c>
      <c r="AY289" s="155" t="s">
        <v>141</v>
      </c>
    </row>
    <row r="290" spans="2:51" s="14" customFormat="1" x14ac:dyDescent="0.2">
      <c r="B290" s="154"/>
      <c r="D290" s="148" t="s">
        <v>148</v>
      </c>
      <c r="E290" s="155" t="s">
        <v>1</v>
      </c>
      <c r="F290" s="156" t="s">
        <v>970</v>
      </c>
      <c r="H290" s="157">
        <v>10</v>
      </c>
      <c r="L290" s="154"/>
      <c r="M290" s="158"/>
      <c r="N290" s="159"/>
      <c r="O290" s="159"/>
      <c r="P290" s="159"/>
      <c r="Q290" s="159"/>
      <c r="R290" s="159"/>
      <c r="S290" s="159"/>
      <c r="T290" s="160"/>
      <c r="AT290" s="155" t="s">
        <v>148</v>
      </c>
      <c r="AU290" s="155" t="s">
        <v>73</v>
      </c>
      <c r="AV290" s="14" t="s">
        <v>73</v>
      </c>
      <c r="AW290" s="14" t="s">
        <v>27</v>
      </c>
      <c r="AX290" s="14" t="s">
        <v>60</v>
      </c>
      <c r="AY290" s="155" t="s">
        <v>141</v>
      </c>
    </row>
    <row r="291" spans="2:51" s="14" customFormat="1" x14ac:dyDescent="0.2">
      <c r="B291" s="154"/>
      <c r="D291" s="148" t="s">
        <v>148</v>
      </c>
      <c r="E291" s="155" t="s">
        <v>1</v>
      </c>
      <c r="F291" s="156" t="s">
        <v>919</v>
      </c>
      <c r="H291" s="157">
        <v>33.6</v>
      </c>
      <c r="L291" s="154"/>
      <c r="M291" s="158"/>
      <c r="N291" s="159"/>
      <c r="O291" s="159"/>
      <c r="P291" s="159"/>
      <c r="Q291" s="159"/>
      <c r="R291" s="159"/>
      <c r="S291" s="159"/>
      <c r="T291" s="160"/>
      <c r="AT291" s="155" t="s">
        <v>148</v>
      </c>
      <c r="AU291" s="155" t="s">
        <v>73</v>
      </c>
      <c r="AV291" s="14" t="s">
        <v>73</v>
      </c>
      <c r="AW291" s="14" t="s">
        <v>27</v>
      </c>
      <c r="AX291" s="14" t="s">
        <v>60</v>
      </c>
      <c r="AY291" s="155" t="s">
        <v>141</v>
      </c>
    </row>
    <row r="292" spans="2:51" s="14" customFormat="1" x14ac:dyDescent="0.2">
      <c r="B292" s="154"/>
      <c r="D292" s="148" t="s">
        <v>148</v>
      </c>
      <c r="E292" s="155" t="s">
        <v>1</v>
      </c>
      <c r="F292" s="156" t="s">
        <v>971</v>
      </c>
      <c r="H292" s="157">
        <v>4.03</v>
      </c>
      <c r="L292" s="154"/>
      <c r="M292" s="158"/>
      <c r="N292" s="159"/>
      <c r="O292" s="159"/>
      <c r="P292" s="159"/>
      <c r="Q292" s="159"/>
      <c r="R292" s="159"/>
      <c r="S292" s="159"/>
      <c r="T292" s="160"/>
      <c r="AT292" s="155" t="s">
        <v>148</v>
      </c>
      <c r="AU292" s="155" t="s">
        <v>73</v>
      </c>
      <c r="AV292" s="14" t="s">
        <v>73</v>
      </c>
      <c r="AW292" s="14" t="s">
        <v>27</v>
      </c>
      <c r="AX292" s="14" t="s">
        <v>60</v>
      </c>
      <c r="AY292" s="155" t="s">
        <v>141</v>
      </c>
    </row>
    <row r="293" spans="2:51" s="16" customFormat="1" x14ac:dyDescent="0.2">
      <c r="B293" s="178"/>
      <c r="D293" s="148" t="s">
        <v>148</v>
      </c>
      <c r="E293" s="179" t="s">
        <v>1</v>
      </c>
      <c r="F293" s="180" t="s">
        <v>224</v>
      </c>
      <c r="H293" s="181">
        <v>1579.26</v>
      </c>
      <c r="L293" s="178"/>
      <c r="M293" s="182"/>
      <c r="N293" s="183"/>
      <c r="O293" s="183"/>
      <c r="P293" s="183"/>
      <c r="Q293" s="183"/>
      <c r="R293" s="183"/>
      <c r="S293" s="183"/>
      <c r="T293" s="184"/>
      <c r="AT293" s="179" t="s">
        <v>148</v>
      </c>
      <c r="AU293" s="179" t="s">
        <v>73</v>
      </c>
      <c r="AV293" s="16" t="s">
        <v>85</v>
      </c>
      <c r="AW293" s="16" t="s">
        <v>27</v>
      </c>
      <c r="AX293" s="16" t="s">
        <v>60</v>
      </c>
      <c r="AY293" s="179" t="s">
        <v>141</v>
      </c>
    </row>
    <row r="294" spans="2:51" s="13" customFormat="1" x14ac:dyDescent="0.2">
      <c r="B294" s="147"/>
      <c r="D294" s="148" t="s">
        <v>148</v>
      </c>
      <c r="E294" s="149" t="s">
        <v>1</v>
      </c>
      <c r="F294" s="150" t="s">
        <v>1022</v>
      </c>
      <c r="H294" s="149" t="s">
        <v>1</v>
      </c>
      <c r="L294" s="147"/>
      <c r="M294" s="151"/>
      <c r="N294" s="152"/>
      <c r="O294" s="152"/>
      <c r="P294" s="152"/>
      <c r="Q294" s="152"/>
      <c r="R294" s="152"/>
      <c r="S294" s="152"/>
      <c r="T294" s="153"/>
      <c r="AT294" s="149" t="s">
        <v>148</v>
      </c>
      <c r="AU294" s="149" t="s">
        <v>73</v>
      </c>
      <c r="AV294" s="13" t="s">
        <v>67</v>
      </c>
      <c r="AW294" s="13" t="s">
        <v>27</v>
      </c>
      <c r="AX294" s="13" t="s">
        <v>60</v>
      </c>
      <c r="AY294" s="149" t="s">
        <v>141</v>
      </c>
    </row>
    <row r="295" spans="2:51" s="14" customFormat="1" x14ac:dyDescent="0.2">
      <c r="B295" s="154"/>
      <c r="D295" s="148" t="s">
        <v>148</v>
      </c>
      <c r="E295" s="155" t="s">
        <v>1</v>
      </c>
      <c r="F295" s="156" t="s">
        <v>904</v>
      </c>
      <c r="H295" s="157">
        <v>10.8</v>
      </c>
      <c r="L295" s="154"/>
      <c r="M295" s="158"/>
      <c r="N295" s="159"/>
      <c r="O295" s="159"/>
      <c r="P295" s="159"/>
      <c r="Q295" s="159"/>
      <c r="R295" s="159"/>
      <c r="S295" s="159"/>
      <c r="T295" s="160"/>
      <c r="AT295" s="155" t="s">
        <v>148</v>
      </c>
      <c r="AU295" s="155" t="s">
        <v>73</v>
      </c>
      <c r="AV295" s="14" t="s">
        <v>73</v>
      </c>
      <c r="AW295" s="14" t="s">
        <v>27</v>
      </c>
      <c r="AX295" s="14" t="s">
        <v>60</v>
      </c>
      <c r="AY295" s="155" t="s">
        <v>141</v>
      </c>
    </row>
    <row r="296" spans="2:51" s="14" customFormat="1" x14ac:dyDescent="0.2">
      <c r="B296" s="154"/>
      <c r="D296" s="148" t="s">
        <v>148</v>
      </c>
      <c r="E296" s="155" t="s">
        <v>1</v>
      </c>
      <c r="F296" s="156" t="s">
        <v>905</v>
      </c>
      <c r="H296" s="157">
        <v>10.8</v>
      </c>
      <c r="L296" s="154"/>
      <c r="M296" s="158"/>
      <c r="N296" s="159"/>
      <c r="O296" s="159"/>
      <c r="P296" s="159"/>
      <c r="Q296" s="159"/>
      <c r="R296" s="159"/>
      <c r="S296" s="159"/>
      <c r="T296" s="160"/>
      <c r="AT296" s="155" t="s">
        <v>148</v>
      </c>
      <c r="AU296" s="155" t="s">
        <v>73</v>
      </c>
      <c r="AV296" s="14" t="s">
        <v>73</v>
      </c>
      <c r="AW296" s="14" t="s">
        <v>27</v>
      </c>
      <c r="AX296" s="14" t="s">
        <v>60</v>
      </c>
      <c r="AY296" s="155" t="s">
        <v>141</v>
      </c>
    </row>
    <row r="297" spans="2:51" s="14" customFormat="1" x14ac:dyDescent="0.2">
      <c r="B297" s="154"/>
      <c r="D297" s="148" t="s">
        <v>148</v>
      </c>
      <c r="E297" s="155" t="s">
        <v>1</v>
      </c>
      <c r="F297" s="156" t="s">
        <v>906</v>
      </c>
      <c r="H297" s="157">
        <v>14.4</v>
      </c>
      <c r="L297" s="154"/>
      <c r="M297" s="158"/>
      <c r="N297" s="159"/>
      <c r="O297" s="159"/>
      <c r="P297" s="159"/>
      <c r="Q297" s="159"/>
      <c r="R297" s="159"/>
      <c r="S297" s="159"/>
      <c r="T297" s="160"/>
      <c r="AT297" s="155" t="s">
        <v>148</v>
      </c>
      <c r="AU297" s="155" t="s">
        <v>73</v>
      </c>
      <c r="AV297" s="14" t="s">
        <v>73</v>
      </c>
      <c r="AW297" s="14" t="s">
        <v>27</v>
      </c>
      <c r="AX297" s="14" t="s">
        <v>60</v>
      </c>
      <c r="AY297" s="155" t="s">
        <v>141</v>
      </c>
    </row>
    <row r="298" spans="2:51" s="14" customFormat="1" x14ac:dyDescent="0.2">
      <c r="B298" s="154"/>
      <c r="D298" s="148" t="s">
        <v>148</v>
      </c>
      <c r="E298" s="155" t="s">
        <v>1</v>
      </c>
      <c r="F298" s="156" t="s">
        <v>907</v>
      </c>
      <c r="H298" s="157">
        <v>5.4</v>
      </c>
      <c r="L298" s="154"/>
      <c r="M298" s="158"/>
      <c r="N298" s="159"/>
      <c r="O298" s="159"/>
      <c r="P298" s="159"/>
      <c r="Q298" s="159"/>
      <c r="R298" s="159"/>
      <c r="S298" s="159"/>
      <c r="T298" s="160"/>
      <c r="AT298" s="155" t="s">
        <v>148</v>
      </c>
      <c r="AU298" s="155" t="s">
        <v>73</v>
      </c>
      <c r="AV298" s="14" t="s">
        <v>73</v>
      </c>
      <c r="AW298" s="14" t="s">
        <v>27</v>
      </c>
      <c r="AX298" s="14" t="s">
        <v>60</v>
      </c>
      <c r="AY298" s="155" t="s">
        <v>141</v>
      </c>
    </row>
    <row r="299" spans="2:51" s="14" customFormat="1" x14ac:dyDescent="0.2">
      <c r="B299" s="154"/>
      <c r="D299" s="148" t="s">
        <v>148</v>
      </c>
      <c r="E299" s="155" t="s">
        <v>1</v>
      </c>
      <c r="F299" s="156" t="s">
        <v>972</v>
      </c>
      <c r="H299" s="157">
        <v>25.2</v>
      </c>
      <c r="L299" s="154"/>
      <c r="M299" s="158"/>
      <c r="N299" s="159"/>
      <c r="O299" s="159"/>
      <c r="P299" s="159"/>
      <c r="Q299" s="159"/>
      <c r="R299" s="159"/>
      <c r="S299" s="159"/>
      <c r="T299" s="160"/>
      <c r="AT299" s="155" t="s">
        <v>148</v>
      </c>
      <c r="AU299" s="155" t="s">
        <v>73</v>
      </c>
      <c r="AV299" s="14" t="s">
        <v>73</v>
      </c>
      <c r="AW299" s="14" t="s">
        <v>27</v>
      </c>
      <c r="AX299" s="14" t="s">
        <v>60</v>
      </c>
      <c r="AY299" s="155" t="s">
        <v>141</v>
      </c>
    </row>
    <row r="300" spans="2:51" s="14" customFormat="1" x14ac:dyDescent="0.2">
      <c r="B300" s="154"/>
      <c r="D300" s="148" t="s">
        <v>148</v>
      </c>
      <c r="E300" s="155" t="s">
        <v>1</v>
      </c>
      <c r="F300" s="156" t="s">
        <v>973</v>
      </c>
      <c r="H300" s="157">
        <v>35.6</v>
      </c>
      <c r="L300" s="154"/>
      <c r="M300" s="158"/>
      <c r="N300" s="159"/>
      <c r="O300" s="159"/>
      <c r="P300" s="159"/>
      <c r="Q300" s="159"/>
      <c r="R300" s="159"/>
      <c r="S300" s="159"/>
      <c r="T300" s="160"/>
      <c r="AT300" s="155" t="s">
        <v>148</v>
      </c>
      <c r="AU300" s="155" t="s">
        <v>73</v>
      </c>
      <c r="AV300" s="14" t="s">
        <v>73</v>
      </c>
      <c r="AW300" s="14" t="s">
        <v>27</v>
      </c>
      <c r="AX300" s="14" t="s">
        <v>60</v>
      </c>
      <c r="AY300" s="155" t="s">
        <v>141</v>
      </c>
    </row>
    <row r="301" spans="2:51" s="14" customFormat="1" x14ac:dyDescent="0.2">
      <c r="B301" s="154"/>
      <c r="D301" s="148" t="s">
        <v>148</v>
      </c>
      <c r="E301" s="155" t="s">
        <v>1</v>
      </c>
      <c r="F301" s="156" t="s">
        <v>920</v>
      </c>
      <c r="H301" s="157">
        <v>12.6</v>
      </c>
      <c r="L301" s="154"/>
      <c r="M301" s="158"/>
      <c r="N301" s="159"/>
      <c r="O301" s="159"/>
      <c r="P301" s="159"/>
      <c r="Q301" s="159"/>
      <c r="R301" s="159"/>
      <c r="S301" s="159"/>
      <c r="T301" s="160"/>
      <c r="AT301" s="155" t="s">
        <v>148</v>
      </c>
      <c r="AU301" s="155" t="s">
        <v>73</v>
      </c>
      <c r="AV301" s="14" t="s">
        <v>73</v>
      </c>
      <c r="AW301" s="14" t="s">
        <v>27</v>
      </c>
      <c r="AX301" s="14" t="s">
        <v>60</v>
      </c>
      <c r="AY301" s="155" t="s">
        <v>141</v>
      </c>
    </row>
    <row r="302" spans="2:51" s="14" customFormat="1" x14ac:dyDescent="0.2">
      <c r="B302" s="154"/>
      <c r="D302" s="148" t="s">
        <v>148</v>
      </c>
      <c r="E302" s="155" t="s">
        <v>1</v>
      </c>
      <c r="F302" s="156" t="s">
        <v>921</v>
      </c>
      <c r="H302" s="157">
        <v>13.2</v>
      </c>
      <c r="L302" s="154"/>
      <c r="M302" s="158"/>
      <c r="N302" s="159"/>
      <c r="O302" s="159"/>
      <c r="P302" s="159"/>
      <c r="Q302" s="159"/>
      <c r="R302" s="159"/>
      <c r="S302" s="159"/>
      <c r="T302" s="160"/>
      <c r="AT302" s="155" t="s">
        <v>148</v>
      </c>
      <c r="AU302" s="155" t="s">
        <v>73</v>
      </c>
      <c r="AV302" s="14" t="s">
        <v>73</v>
      </c>
      <c r="AW302" s="14" t="s">
        <v>27</v>
      </c>
      <c r="AX302" s="14" t="s">
        <v>60</v>
      </c>
      <c r="AY302" s="155" t="s">
        <v>141</v>
      </c>
    </row>
    <row r="303" spans="2:51" s="14" customFormat="1" x14ac:dyDescent="0.2">
      <c r="B303" s="154"/>
      <c r="D303" s="148" t="s">
        <v>148</v>
      </c>
      <c r="E303" s="155" t="s">
        <v>1</v>
      </c>
      <c r="F303" s="156" t="s">
        <v>922</v>
      </c>
      <c r="H303" s="157">
        <v>52.9</v>
      </c>
      <c r="L303" s="154"/>
      <c r="M303" s="158"/>
      <c r="N303" s="159"/>
      <c r="O303" s="159"/>
      <c r="P303" s="159"/>
      <c r="Q303" s="159"/>
      <c r="R303" s="159"/>
      <c r="S303" s="159"/>
      <c r="T303" s="160"/>
      <c r="AT303" s="155" t="s">
        <v>148</v>
      </c>
      <c r="AU303" s="155" t="s">
        <v>73</v>
      </c>
      <c r="AV303" s="14" t="s">
        <v>73</v>
      </c>
      <c r="AW303" s="14" t="s">
        <v>27</v>
      </c>
      <c r="AX303" s="14" t="s">
        <v>60</v>
      </c>
      <c r="AY303" s="155" t="s">
        <v>141</v>
      </c>
    </row>
    <row r="304" spans="2:51" s="14" customFormat="1" x14ac:dyDescent="0.2">
      <c r="B304" s="154"/>
      <c r="D304" s="148" t="s">
        <v>148</v>
      </c>
      <c r="E304" s="155" t="s">
        <v>1</v>
      </c>
      <c r="F304" s="156" t="s">
        <v>974</v>
      </c>
      <c r="H304" s="157">
        <v>21.6</v>
      </c>
      <c r="L304" s="154"/>
      <c r="M304" s="158"/>
      <c r="N304" s="159"/>
      <c r="O304" s="159"/>
      <c r="P304" s="159"/>
      <c r="Q304" s="159"/>
      <c r="R304" s="159"/>
      <c r="S304" s="159"/>
      <c r="T304" s="160"/>
      <c r="AT304" s="155" t="s">
        <v>148</v>
      </c>
      <c r="AU304" s="155" t="s">
        <v>73</v>
      </c>
      <c r="AV304" s="14" t="s">
        <v>73</v>
      </c>
      <c r="AW304" s="14" t="s">
        <v>27</v>
      </c>
      <c r="AX304" s="14" t="s">
        <v>60</v>
      </c>
      <c r="AY304" s="155" t="s">
        <v>141</v>
      </c>
    </row>
    <row r="305" spans="1:65" s="14" customFormat="1" x14ac:dyDescent="0.2">
      <c r="B305" s="154"/>
      <c r="D305" s="148" t="s">
        <v>148</v>
      </c>
      <c r="E305" s="155" t="s">
        <v>1</v>
      </c>
      <c r="F305" s="156" t="s">
        <v>923</v>
      </c>
      <c r="H305" s="157">
        <v>27.1</v>
      </c>
      <c r="L305" s="154"/>
      <c r="M305" s="158"/>
      <c r="N305" s="159"/>
      <c r="O305" s="159"/>
      <c r="P305" s="159"/>
      <c r="Q305" s="159"/>
      <c r="R305" s="159"/>
      <c r="S305" s="159"/>
      <c r="T305" s="160"/>
      <c r="AT305" s="155" t="s">
        <v>148</v>
      </c>
      <c r="AU305" s="155" t="s">
        <v>73</v>
      </c>
      <c r="AV305" s="14" t="s">
        <v>73</v>
      </c>
      <c r="AW305" s="14" t="s">
        <v>27</v>
      </c>
      <c r="AX305" s="14" t="s">
        <v>60</v>
      </c>
      <c r="AY305" s="155" t="s">
        <v>141</v>
      </c>
    </row>
    <row r="306" spans="1:65" s="16" customFormat="1" x14ac:dyDescent="0.2">
      <c r="B306" s="178"/>
      <c r="D306" s="148" t="s">
        <v>148</v>
      </c>
      <c r="E306" s="179" t="s">
        <v>1</v>
      </c>
      <c r="F306" s="180" t="s">
        <v>224</v>
      </c>
      <c r="H306" s="181">
        <v>229.6</v>
      </c>
      <c r="L306" s="178"/>
      <c r="M306" s="182"/>
      <c r="N306" s="183"/>
      <c r="O306" s="183"/>
      <c r="P306" s="183"/>
      <c r="Q306" s="183"/>
      <c r="R306" s="183"/>
      <c r="S306" s="183"/>
      <c r="T306" s="184"/>
      <c r="AT306" s="179" t="s">
        <v>148</v>
      </c>
      <c r="AU306" s="179" t="s">
        <v>73</v>
      </c>
      <c r="AV306" s="16" t="s">
        <v>85</v>
      </c>
      <c r="AW306" s="16" t="s">
        <v>27</v>
      </c>
      <c r="AX306" s="16" t="s">
        <v>60</v>
      </c>
      <c r="AY306" s="179" t="s">
        <v>141</v>
      </c>
    </row>
    <row r="307" spans="1:65" s="15" customFormat="1" x14ac:dyDescent="0.2">
      <c r="B307" s="161"/>
      <c r="D307" s="148" t="s">
        <v>148</v>
      </c>
      <c r="E307" s="162" t="s">
        <v>1</v>
      </c>
      <c r="F307" s="163" t="s">
        <v>158</v>
      </c>
      <c r="H307" s="164">
        <v>1808.86</v>
      </c>
      <c r="L307" s="161"/>
      <c r="M307" s="165"/>
      <c r="N307" s="166"/>
      <c r="O307" s="166"/>
      <c r="P307" s="166"/>
      <c r="Q307" s="166"/>
      <c r="R307" s="166"/>
      <c r="S307" s="166"/>
      <c r="T307" s="167"/>
      <c r="AT307" s="162" t="s">
        <v>148</v>
      </c>
      <c r="AU307" s="162" t="s">
        <v>73</v>
      </c>
      <c r="AV307" s="15" t="s">
        <v>146</v>
      </c>
      <c r="AW307" s="15" t="s">
        <v>27</v>
      </c>
      <c r="AX307" s="15" t="s">
        <v>67</v>
      </c>
      <c r="AY307" s="162" t="s">
        <v>141</v>
      </c>
    </row>
    <row r="308" spans="1:65" s="2" customFormat="1" ht="33" customHeight="1" x14ac:dyDescent="0.2">
      <c r="A308" s="31"/>
      <c r="B308" s="133"/>
      <c r="C308" s="168" t="s">
        <v>365</v>
      </c>
      <c r="D308" s="168" t="s">
        <v>159</v>
      </c>
      <c r="E308" s="169" t="s">
        <v>1023</v>
      </c>
      <c r="F308" s="170" t="s">
        <v>3306</v>
      </c>
      <c r="G308" s="171" t="s">
        <v>357</v>
      </c>
      <c r="H308" s="172">
        <v>1899.3040000000001</v>
      </c>
      <c r="I308" s="173"/>
      <c r="J308" s="173"/>
      <c r="K308" s="174"/>
      <c r="L308" s="175"/>
      <c r="M308" s="176"/>
      <c r="N308" s="177"/>
      <c r="O308" s="143"/>
      <c r="P308" s="143"/>
      <c r="Q308" s="143"/>
      <c r="R308" s="143"/>
      <c r="S308" s="143"/>
      <c r="T308" s="144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45" t="s">
        <v>504</v>
      </c>
      <c r="AT308" s="145" t="s">
        <v>159</v>
      </c>
      <c r="AU308" s="145" t="s">
        <v>73</v>
      </c>
      <c r="AY308" s="18" t="s">
        <v>141</v>
      </c>
      <c r="BE308" s="146">
        <f>IF(N308="základná",J308,0)</f>
        <v>0</v>
      </c>
      <c r="BF308" s="146">
        <f>IF(N308="znížená",J308,0)</f>
        <v>0</v>
      </c>
      <c r="BG308" s="146">
        <f>IF(N308="zákl. prenesená",J308,0)</f>
        <v>0</v>
      </c>
      <c r="BH308" s="146">
        <f>IF(N308="zníž. prenesená",J308,0)</f>
        <v>0</v>
      </c>
      <c r="BI308" s="146">
        <f>IF(N308="nulová",J308,0)</f>
        <v>0</v>
      </c>
      <c r="BJ308" s="18" t="s">
        <v>73</v>
      </c>
      <c r="BK308" s="146">
        <f>ROUND(I308*H308,2)</f>
        <v>0</v>
      </c>
      <c r="BL308" s="18" t="s">
        <v>332</v>
      </c>
      <c r="BM308" s="145" t="s">
        <v>1024</v>
      </c>
    </row>
    <row r="309" spans="1:65" s="13" customFormat="1" x14ac:dyDescent="0.2">
      <c r="B309" s="147"/>
      <c r="D309" s="148" t="s">
        <v>148</v>
      </c>
      <c r="E309" s="149" t="s">
        <v>1</v>
      </c>
      <c r="F309" s="150" t="s">
        <v>1025</v>
      </c>
      <c r="H309" s="149" t="s">
        <v>1</v>
      </c>
      <c r="L309" s="147"/>
      <c r="M309" s="151"/>
      <c r="N309" s="152"/>
      <c r="O309" s="152"/>
      <c r="P309" s="152"/>
      <c r="Q309" s="152"/>
      <c r="R309" s="152"/>
      <c r="S309" s="152"/>
      <c r="T309" s="153"/>
      <c r="AT309" s="149" t="s">
        <v>148</v>
      </c>
      <c r="AU309" s="149" t="s">
        <v>73</v>
      </c>
      <c r="AV309" s="13" t="s">
        <v>67</v>
      </c>
      <c r="AW309" s="13" t="s">
        <v>27</v>
      </c>
      <c r="AX309" s="13" t="s">
        <v>60</v>
      </c>
      <c r="AY309" s="149" t="s">
        <v>141</v>
      </c>
    </row>
    <row r="310" spans="1:65" s="14" customFormat="1" x14ac:dyDescent="0.2">
      <c r="B310" s="154"/>
      <c r="D310" s="148" t="s">
        <v>148</v>
      </c>
      <c r="E310" s="155" t="s">
        <v>1</v>
      </c>
      <c r="F310" s="156" t="s">
        <v>1026</v>
      </c>
      <c r="H310" s="157">
        <v>45.36</v>
      </c>
      <c r="L310" s="154"/>
      <c r="M310" s="158"/>
      <c r="N310" s="159"/>
      <c r="O310" s="159"/>
      <c r="P310" s="159"/>
      <c r="Q310" s="159"/>
      <c r="R310" s="159"/>
      <c r="S310" s="159"/>
      <c r="T310" s="160"/>
      <c r="AT310" s="155" t="s">
        <v>148</v>
      </c>
      <c r="AU310" s="155" t="s">
        <v>73</v>
      </c>
      <c r="AV310" s="14" t="s">
        <v>73</v>
      </c>
      <c r="AW310" s="14" t="s">
        <v>27</v>
      </c>
      <c r="AX310" s="14" t="s">
        <v>60</v>
      </c>
      <c r="AY310" s="155" t="s">
        <v>141</v>
      </c>
    </row>
    <row r="311" spans="1:65" s="14" customFormat="1" x14ac:dyDescent="0.2">
      <c r="B311" s="154"/>
      <c r="D311" s="148" t="s">
        <v>148</v>
      </c>
      <c r="E311" s="155" t="s">
        <v>1</v>
      </c>
      <c r="F311" s="156" t="s">
        <v>1027</v>
      </c>
      <c r="H311" s="157">
        <v>39.69</v>
      </c>
      <c r="L311" s="154"/>
      <c r="M311" s="158"/>
      <c r="N311" s="159"/>
      <c r="O311" s="159"/>
      <c r="P311" s="159"/>
      <c r="Q311" s="159"/>
      <c r="R311" s="159"/>
      <c r="S311" s="159"/>
      <c r="T311" s="160"/>
      <c r="AT311" s="155" t="s">
        <v>148</v>
      </c>
      <c r="AU311" s="155" t="s">
        <v>73</v>
      </c>
      <c r="AV311" s="14" t="s">
        <v>73</v>
      </c>
      <c r="AW311" s="14" t="s">
        <v>27</v>
      </c>
      <c r="AX311" s="14" t="s">
        <v>60</v>
      </c>
      <c r="AY311" s="155" t="s">
        <v>141</v>
      </c>
    </row>
    <row r="312" spans="1:65" s="14" customFormat="1" x14ac:dyDescent="0.2">
      <c r="B312" s="154"/>
      <c r="D312" s="148" t="s">
        <v>148</v>
      </c>
      <c r="E312" s="155" t="s">
        <v>1</v>
      </c>
      <c r="F312" s="156" t="s">
        <v>1028</v>
      </c>
      <c r="H312" s="157">
        <v>761.67</v>
      </c>
      <c r="L312" s="154"/>
      <c r="M312" s="158"/>
      <c r="N312" s="159"/>
      <c r="O312" s="159"/>
      <c r="P312" s="159"/>
      <c r="Q312" s="159"/>
      <c r="R312" s="159"/>
      <c r="S312" s="159"/>
      <c r="T312" s="160"/>
      <c r="AT312" s="155" t="s">
        <v>148</v>
      </c>
      <c r="AU312" s="155" t="s">
        <v>73</v>
      </c>
      <c r="AV312" s="14" t="s">
        <v>73</v>
      </c>
      <c r="AW312" s="14" t="s">
        <v>27</v>
      </c>
      <c r="AX312" s="14" t="s">
        <v>60</v>
      </c>
      <c r="AY312" s="155" t="s">
        <v>141</v>
      </c>
    </row>
    <row r="313" spans="1:65" s="14" customFormat="1" x14ac:dyDescent="0.2">
      <c r="B313" s="154"/>
      <c r="D313" s="148" t="s">
        <v>148</v>
      </c>
      <c r="E313" s="155" t="s">
        <v>1</v>
      </c>
      <c r="F313" s="156" t="s">
        <v>1029</v>
      </c>
      <c r="H313" s="157">
        <v>155.61000000000001</v>
      </c>
      <c r="L313" s="154"/>
      <c r="M313" s="158"/>
      <c r="N313" s="159"/>
      <c r="O313" s="159"/>
      <c r="P313" s="159"/>
      <c r="Q313" s="159"/>
      <c r="R313" s="159"/>
      <c r="S313" s="159"/>
      <c r="T313" s="160"/>
      <c r="AT313" s="155" t="s">
        <v>148</v>
      </c>
      <c r="AU313" s="155" t="s">
        <v>73</v>
      </c>
      <c r="AV313" s="14" t="s">
        <v>73</v>
      </c>
      <c r="AW313" s="14" t="s">
        <v>27</v>
      </c>
      <c r="AX313" s="14" t="s">
        <v>60</v>
      </c>
      <c r="AY313" s="155" t="s">
        <v>141</v>
      </c>
    </row>
    <row r="314" spans="1:65" s="14" customFormat="1" x14ac:dyDescent="0.2">
      <c r="B314" s="154"/>
      <c r="D314" s="148" t="s">
        <v>148</v>
      </c>
      <c r="E314" s="155" t="s">
        <v>1</v>
      </c>
      <c r="F314" s="156" t="s">
        <v>1030</v>
      </c>
      <c r="H314" s="157">
        <v>28.35</v>
      </c>
      <c r="L314" s="154"/>
      <c r="M314" s="158"/>
      <c r="N314" s="159"/>
      <c r="O314" s="159"/>
      <c r="P314" s="159"/>
      <c r="Q314" s="159"/>
      <c r="R314" s="159"/>
      <c r="S314" s="159"/>
      <c r="T314" s="160"/>
      <c r="AT314" s="155" t="s">
        <v>148</v>
      </c>
      <c r="AU314" s="155" t="s">
        <v>73</v>
      </c>
      <c r="AV314" s="14" t="s">
        <v>73</v>
      </c>
      <c r="AW314" s="14" t="s">
        <v>27</v>
      </c>
      <c r="AX314" s="14" t="s">
        <v>60</v>
      </c>
      <c r="AY314" s="155" t="s">
        <v>141</v>
      </c>
    </row>
    <row r="315" spans="1:65" s="14" customFormat="1" x14ac:dyDescent="0.2">
      <c r="B315" s="154"/>
      <c r="D315" s="148" t="s">
        <v>148</v>
      </c>
      <c r="E315" s="155" t="s">
        <v>1</v>
      </c>
      <c r="F315" s="156" t="s">
        <v>1031</v>
      </c>
      <c r="H315" s="157">
        <v>3.99</v>
      </c>
      <c r="L315" s="154"/>
      <c r="M315" s="158"/>
      <c r="N315" s="159"/>
      <c r="O315" s="159"/>
      <c r="P315" s="159"/>
      <c r="Q315" s="159"/>
      <c r="R315" s="159"/>
      <c r="S315" s="159"/>
      <c r="T315" s="160"/>
      <c r="AT315" s="155" t="s">
        <v>148</v>
      </c>
      <c r="AU315" s="155" t="s">
        <v>73</v>
      </c>
      <c r="AV315" s="14" t="s">
        <v>73</v>
      </c>
      <c r="AW315" s="14" t="s">
        <v>27</v>
      </c>
      <c r="AX315" s="14" t="s">
        <v>60</v>
      </c>
      <c r="AY315" s="155" t="s">
        <v>141</v>
      </c>
    </row>
    <row r="316" spans="1:65" s="14" customFormat="1" x14ac:dyDescent="0.2">
      <c r="B316" s="154"/>
      <c r="D316" s="148" t="s">
        <v>148</v>
      </c>
      <c r="E316" s="155" t="s">
        <v>1</v>
      </c>
      <c r="F316" s="156" t="s">
        <v>1032</v>
      </c>
      <c r="H316" s="157">
        <v>17.64</v>
      </c>
      <c r="L316" s="154"/>
      <c r="M316" s="158"/>
      <c r="N316" s="159"/>
      <c r="O316" s="159"/>
      <c r="P316" s="159"/>
      <c r="Q316" s="159"/>
      <c r="R316" s="159"/>
      <c r="S316" s="159"/>
      <c r="T316" s="160"/>
      <c r="AT316" s="155" t="s">
        <v>148</v>
      </c>
      <c r="AU316" s="155" t="s">
        <v>73</v>
      </c>
      <c r="AV316" s="14" t="s">
        <v>73</v>
      </c>
      <c r="AW316" s="14" t="s">
        <v>27</v>
      </c>
      <c r="AX316" s="14" t="s">
        <v>60</v>
      </c>
      <c r="AY316" s="155" t="s">
        <v>141</v>
      </c>
    </row>
    <row r="317" spans="1:65" s="14" customFormat="1" x14ac:dyDescent="0.2">
      <c r="B317" s="154"/>
      <c r="D317" s="148" t="s">
        <v>148</v>
      </c>
      <c r="E317" s="155" t="s">
        <v>1</v>
      </c>
      <c r="F317" s="156" t="s">
        <v>1033</v>
      </c>
      <c r="H317" s="157">
        <v>17.64</v>
      </c>
      <c r="L317" s="154"/>
      <c r="M317" s="158"/>
      <c r="N317" s="159"/>
      <c r="O317" s="159"/>
      <c r="P317" s="159"/>
      <c r="Q317" s="159"/>
      <c r="R317" s="159"/>
      <c r="S317" s="159"/>
      <c r="T317" s="160"/>
      <c r="AT317" s="155" t="s">
        <v>148</v>
      </c>
      <c r="AU317" s="155" t="s">
        <v>73</v>
      </c>
      <c r="AV317" s="14" t="s">
        <v>73</v>
      </c>
      <c r="AW317" s="14" t="s">
        <v>27</v>
      </c>
      <c r="AX317" s="14" t="s">
        <v>60</v>
      </c>
      <c r="AY317" s="155" t="s">
        <v>141</v>
      </c>
    </row>
    <row r="318" spans="1:65" s="14" customFormat="1" x14ac:dyDescent="0.2">
      <c r="B318" s="154"/>
      <c r="D318" s="148" t="s">
        <v>148</v>
      </c>
      <c r="E318" s="155" t="s">
        <v>1</v>
      </c>
      <c r="F318" s="156" t="s">
        <v>1034</v>
      </c>
      <c r="H318" s="157">
        <v>20.37</v>
      </c>
      <c r="L318" s="154"/>
      <c r="M318" s="158"/>
      <c r="N318" s="159"/>
      <c r="O318" s="159"/>
      <c r="P318" s="159"/>
      <c r="Q318" s="159"/>
      <c r="R318" s="159"/>
      <c r="S318" s="159"/>
      <c r="T318" s="160"/>
      <c r="AT318" s="155" t="s">
        <v>148</v>
      </c>
      <c r="AU318" s="155" t="s">
        <v>73</v>
      </c>
      <c r="AV318" s="14" t="s">
        <v>73</v>
      </c>
      <c r="AW318" s="14" t="s">
        <v>27</v>
      </c>
      <c r="AX318" s="14" t="s">
        <v>60</v>
      </c>
      <c r="AY318" s="155" t="s">
        <v>141</v>
      </c>
    </row>
    <row r="319" spans="1:65" s="14" customFormat="1" x14ac:dyDescent="0.2">
      <c r="B319" s="154"/>
      <c r="D319" s="148" t="s">
        <v>148</v>
      </c>
      <c r="E319" s="155" t="s">
        <v>1</v>
      </c>
      <c r="F319" s="156" t="s">
        <v>1035</v>
      </c>
      <c r="H319" s="157">
        <v>10.185</v>
      </c>
      <c r="L319" s="154"/>
      <c r="M319" s="158"/>
      <c r="N319" s="159"/>
      <c r="O319" s="159"/>
      <c r="P319" s="159"/>
      <c r="Q319" s="159"/>
      <c r="R319" s="159"/>
      <c r="S319" s="159"/>
      <c r="T319" s="160"/>
      <c r="AT319" s="155" t="s">
        <v>148</v>
      </c>
      <c r="AU319" s="155" t="s">
        <v>73</v>
      </c>
      <c r="AV319" s="14" t="s">
        <v>73</v>
      </c>
      <c r="AW319" s="14" t="s">
        <v>27</v>
      </c>
      <c r="AX319" s="14" t="s">
        <v>60</v>
      </c>
      <c r="AY319" s="155" t="s">
        <v>141</v>
      </c>
    </row>
    <row r="320" spans="1:65" s="14" customFormat="1" x14ac:dyDescent="0.2">
      <c r="B320" s="154"/>
      <c r="D320" s="148" t="s">
        <v>148</v>
      </c>
      <c r="E320" s="155" t="s">
        <v>1</v>
      </c>
      <c r="F320" s="156" t="s">
        <v>1036</v>
      </c>
      <c r="H320" s="157">
        <v>7.665</v>
      </c>
      <c r="L320" s="154"/>
      <c r="M320" s="158"/>
      <c r="N320" s="159"/>
      <c r="O320" s="159"/>
      <c r="P320" s="159"/>
      <c r="Q320" s="159"/>
      <c r="R320" s="159"/>
      <c r="S320" s="159"/>
      <c r="T320" s="160"/>
      <c r="AT320" s="155" t="s">
        <v>148</v>
      </c>
      <c r="AU320" s="155" t="s">
        <v>73</v>
      </c>
      <c r="AV320" s="14" t="s">
        <v>73</v>
      </c>
      <c r="AW320" s="14" t="s">
        <v>27</v>
      </c>
      <c r="AX320" s="14" t="s">
        <v>60</v>
      </c>
      <c r="AY320" s="155" t="s">
        <v>141</v>
      </c>
    </row>
    <row r="321" spans="2:51" s="14" customFormat="1" x14ac:dyDescent="0.2">
      <c r="B321" s="154"/>
      <c r="D321" s="148" t="s">
        <v>148</v>
      </c>
      <c r="E321" s="155" t="s">
        <v>1</v>
      </c>
      <c r="F321" s="156" t="s">
        <v>1037</v>
      </c>
      <c r="H321" s="157">
        <v>5.67</v>
      </c>
      <c r="L321" s="154"/>
      <c r="M321" s="158"/>
      <c r="N321" s="159"/>
      <c r="O321" s="159"/>
      <c r="P321" s="159"/>
      <c r="Q321" s="159"/>
      <c r="R321" s="159"/>
      <c r="S321" s="159"/>
      <c r="T321" s="160"/>
      <c r="AT321" s="155" t="s">
        <v>148</v>
      </c>
      <c r="AU321" s="155" t="s">
        <v>73</v>
      </c>
      <c r="AV321" s="14" t="s">
        <v>73</v>
      </c>
      <c r="AW321" s="14" t="s">
        <v>27</v>
      </c>
      <c r="AX321" s="14" t="s">
        <v>60</v>
      </c>
      <c r="AY321" s="155" t="s">
        <v>141</v>
      </c>
    </row>
    <row r="322" spans="2:51" s="14" customFormat="1" x14ac:dyDescent="0.2">
      <c r="B322" s="154"/>
      <c r="D322" s="148" t="s">
        <v>148</v>
      </c>
      <c r="E322" s="155" t="s">
        <v>1</v>
      </c>
      <c r="F322" s="156" t="s">
        <v>1038</v>
      </c>
      <c r="H322" s="157">
        <v>5.67</v>
      </c>
      <c r="L322" s="154"/>
      <c r="M322" s="158"/>
      <c r="N322" s="159"/>
      <c r="O322" s="159"/>
      <c r="P322" s="159"/>
      <c r="Q322" s="159"/>
      <c r="R322" s="159"/>
      <c r="S322" s="159"/>
      <c r="T322" s="160"/>
      <c r="AT322" s="155" t="s">
        <v>148</v>
      </c>
      <c r="AU322" s="155" t="s">
        <v>73</v>
      </c>
      <c r="AV322" s="14" t="s">
        <v>73</v>
      </c>
      <c r="AW322" s="14" t="s">
        <v>27</v>
      </c>
      <c r="AX322" s="14" t="s">
        <v>60</v>
      </c>
      <c r="AY322" s="155" t="s">
        <v>141</v>
      </c>
    </row>
    <row r="323" spans="2:51" s="14" customFormat="1" x14ac:dyDescent="0.2">
      <c r="B323" s="154"/>
      <c r="D323" s="148" t="s">
        <v>148</v>
      </c>
      <c r="E323" s="155" t="s">
        <v>1</v>
      </c>
      <c r="F323" s="156" t="s">
        <v>1039</v>
      </c>
      <c r="H323" s="157">
        <v>109.2</v>
      </c>
      <c r="L323" s="154"/>
      <c r="M323" s="158"/>
      <c r="N323" s="159"/>
      <c r="O323" s="159"/>
      <c r="P323" s="159"/>
      <c r="Q323" s="159"/>
      <c r="R323" s="159"/>
      <c r="S323" s="159"/>
      <c r="T323" s="160"/>
      <c r="AT323" s="155" t="s">
        <v>148</v>
      </c>
      <c r="AU323" s="155" t="s">
        <v>73</v>
      </c>
      <c r="AV323" s="14" t="s">
        <v>73</v>
      </c>
      <c r="AW323" s="14" t="s">
        <v>27</v>
      </c>
      <c r="AX323" s="14" t="s">
        <v>60</v>
      </c>
      <c r="AY323" s="155" t="s">
        <v>141</v>
      </c>
    </row>
    <row r="324" spans="2:51" s="14" customFormat="1" x14ac:dyDescent="0.2">
      <c r="B324" s="154"/>
      <c r="D324" s="148" t="s">
        <v>148</v>
      </c>
      <c r="E324" s="155" t="s">
        <v>1</v>
      </c>
      <c r="F324" s="156" t="s">
        <v>1040</v>
      </c>
      <c r="H324" s="157">
        <v>21.84</v>
      </c>
      <c r="L324" s="154"/>
      <c r="M324" s="158"/>
      <c r="N324" s="159"/>
      <c r="O324" s="159"/>
      <c r="P324" s="159"/>
      <c r="Q324" s="159"/>
      <c r="R324" s="159"/>
      <c r="S324" s="159"/>
      <c r="T324" s="160"/>
      <c r="AT324" s="155" t="s">
        <v>148</v>
      </c>
      <c r="AU324" s="155" t="s">
        <v>73</v>
      </c>
      <c r="AV324" s="14" t="s">
        <v>73</v>
      </c>
      <c r="AW324" s="14" t="s">
        <v>27</v>
      </c>
      <c r="AX324" s="14" t="s">
        <v>60</v>
      </c>
      <c r="AY324" s="155" t="s">
        <v>141</v>
      </c>
    </row>
    <row r="325" spans="2:51" s="14" customFormat="1" x14ac:dyDescent="0.2">
      <c r="B325" s="154"/>
      <c r="D325" s="148" t="s">
        <v>148</v>
      </c>
      <c r="E325" s="155" t="s">
        <v>1</v>
      </c>
      <c r="F325" s="156" t="s">
        <v>1041</v>
      </c>
      <c r="H325" s="157">
        <v>7.77</v>
      </c>
      <c r="L325" s="154"/>
      <c r="M325" s="158"/>
      <c r="N325" s="159"/>
      <c r="O325" s="159"/>
      <c r="P325" s="159"/>
      <c r="Q325" s="159"/>
      <c r="R325" s="159"/>
      <c r="S325" s="159"/>
      <c r="T325" s="160"/>
      <c r="AT325" s="155" t="s">
        <v>148</v>
      </c>
      <c r="AU325" s="155" t="s">
        <v>73</v>
      </c>
      <c r="AV325" s="14" t="s">
        <v>73</v>
      </c>
      <c r="AW325" s="14" t="s">
        <v>27</v>
      </c>
      <c r="AX325" s="14" t="s">
        <v>60</v>
      </c>
      <c r="AY325" s="155" t="s">
        <v>141</v>
      </c>
    </row>
    <row r="326" spans="2:51" s="14" customFormat="1" x14ac:dyDescent="0.2">
      <c r="B326" s="154"/>
      <c r="D326" s="148" t="s">
        <v>148</v>
      </c>
      <c r="E326" s="155" t="s">
        <v>1</v>
      </c>
      <c r="F326" s="156" t="s">
        <v>1042</v>
      </c>
      <c r="H326" s="157">
        <v>85.47</v>
      </c>
      <c r="L326" s="154"/>
      <c r="M326" s="158"/>
      <c r="N326" s="159"/>
      <c r="O326" s="159"/>
      <c r="P326" s="159"/>
      <c r="Q326" s="159"/>
      <c r="R326" s="159"/>
      <c r="S326" s="159"/>
      <c r="T326" s="160"/>
      <c r="AT326" s="155" t="s">
        <v>148</v>
      </c>
      <c r="AU326" s="155" t="s">
        <v>73</v>
      </c>
      <c r="AV326" s="14" t="s">
        <v>73</v>
      </c>
      <c r="AW326" s="14" t="s">
        <v>27</v>
      </c>
      <c r="AX326" s="14" t="s">
        <v>60</v>
      </c>
      <c r="AY326" s="155" t="s">
        <v>141</v>
      </c>
    </row>
    <row r="327" spans="2:51" s="14" customFormat="1" x14ac:dyDescent="0.2">
      <c r="B327" s="154"/>
      <c r="D327" s="148" t="s">
        <v>148</v>
      </c>
      <c r="E327" s="155" t="s">
        <v>1</v>
      </c>
      <c r="F327" s="156" t="s">
        <v>1043</v>
      </c>
      <c r="H327" s="157">
        <v>23.52</v>
      </c>
      <c r="L327" s="154"/>
      <c r="M327" s="158"/>
      <c r="N327" s="159"/>
      <c r="O327" s="159"/>
      <c r="P327" s="159"/>
      <c r="Q327" s="159"/>
      <c r="R327" s="159"/>
      <c r="S327" s="159"/>
      <c r="T327" s="160"/>
      <c r="AT327" s="155" t="s">
        <v>148</v>
      </c>
      <c r="AU327" s="155" t="s">
        <v>73</v>
      </c>
      <c r="AV327" s="14" t="s">
        <v>73</v>
      </c>
      <c r="AW327" s="14" t="s">
        <v>27</v>
      </c>
      <c r="AX327" s="14" t="s">
        <v>60</v>
      </c>
      <c r="AY327" s="155" t="s">
        <v>141</v>
      </c>
    </row>
    <row r="328" spans="2:51" s="14" customFormat="1" x14ac:dyDescent="0.2">
      <c r="B328" s="154"/>
      <c r="D328" s="148" t="s">
        <v>148</v>
      </c>
      <c r="E328" s="155" t="s">
        <v>1</v>
      </c>
      <c r="F328" s="156" t="s">
        <v>1044</v>
      </c>
      <c r="H328" s="157">
        <v>21</v>
      </c>
      <c r="L328" s="154"/>
      <c r="M328" s="158"/>
      <c r="N328" s="159"/>
      <c r="O328" s="159"/>
      <c r="P328" s="159"/>
      <c r="Q328" s="159"/>
      <c r="R328" s="159"/>
      <c r="S328" s="159"/>
      <c r="T328" s="160"/>
      <c r="AT328" s="155" t="s">
        <v>148</v>
      </c>
      <c r="AU328" s="155" t="s">
        <v>73</v>
      </c>
      <c r="AV328" s="14" t="s">
        <v>73</v>
      </c>
      <c r="AW328" s="14" t="s">
        <v>27</v>
      </c>
      <c r="AX328" s="14" t="s">
        <v>60</v>
      </c>
      <c r="AY328" s="155" t="s">
        <v>141</v>
      </c>
    </row>
    <row r="329" spans="2:51" s="14" customFormat="1" x14ac:dyDescent="0.2">
      <c r="B329" s="154"/>
      <c r="D329" s="148" t="s">
        <v>148</v>
      </c>
      <c r="E329" s="155" t="s">
        <v>1</v>
      </c>
      <c r="F329" s="156" t="s">
        <v>1045</v>
      </c>
      <c r="H329" s="157">
        <v>6.3</v>
      </c>
      <c r="L329" s="154"/>
      <c r="M329" s="158"/>
      <c r="N329" s="159"/>
      <c r="O329" s="159"/>
      <c r="P329" s="159"/>
      <c r="Q329" s="159"/>
      <c r="R329" s="159"/>
      <c r="S329" s="159"/>
      <c r="T329" s="160"/>
      <c r="AT329" s="155" t="s">
        <v>148</v>
      </c>
      <c r="AU329" s="155" t="s">
        <v>73</v>
      </c>
      <c r="AV329" s="14" t="s">
        <v>73</v>
      </c>
      <c r="AW329" s="14" t="s">
        <v>27</v>
      </c>
      <c r="AX329" s="14" t="s">
        <v>60</v>
      </c>
      <c r="AY329" s="155" t="s">
        <v>141</v>
      </c>
    </row>
    <row r="330" spans="2:51" s="14" customFormat="1" x14ac:dyDescent="0.2">
      <c r="B330" s="154"/>
      <c r="D330" s="148" t="s">
        <v>148</v>
      </c>
      <c r="E330" s="155" t="s">
        <v>1</v>
      </c>
      <c r="F330" s="156" t="s">
        <v>1046</v>
      </c>
      <c r="H330" s="157">
        <v>12.106999999999999</v>
      </c>
      <c r="L330" s="154"/>
      <c r="M330" s="158"/>
      <c r="N330" s="159"/>
      <c r="O330" s="159"/>
      <c r="P330" s="159"/>
      <c r="Q330" s="159"/>
      <c r="R330" s="159"/>
      <c r="S330" s="159"/>
      <c r="T330" s="160"/>
      <c r="AT330" s="155" t="s">
        <v>148</v>
      </c>
      <c r="AU330" s="155" t="s">
        <v>73</v>
      </c>
      <c r="AV330" s="14" t="s">
        <v>73</v>
      </c>
      <c r="AW330" s="14" t="s">
        <v>27</v>
      </c>
      <c r="AX330" s="14" t="s">
        <v>60</v>
      </c>
      <c r="AY330" s="155" t="s">
        <v>141</v>
      </c>
    </row>
    <row r="331" spans="2:51" s="14" customFormat="1" x14ac:dyDescent="0.2">
      <c r="B331" s="154"/>
      <c r="D331" s="148" t="s">
        <v>148</v>
      </c>
      <c r="E331" s="155" t="s">
        <v>1</v>
      </c>
      <c r="F331" s="156" t="s">
        <v>1047</v>
      </c>
      <c r="H331" s="157">
        <v>13.86</v>
      </c>
      <c r="L331" s="154"/>
      <c r="M331" s="158"/>
      <c r="N331" s="159"/>
      <c r="O331" s="159"/>
      <c r="P331" s="159"/>
      <c r="Q331" s="159"/>
      <c r="R331" s="159"/>
      <c r="S331" s="159"/>
      <c r="T331" s="160"/>
      <c r="AT331" s="155" t="s">
        <v>148</v>
      </c>
      <c r="AU331" s="155" t="s">
        <v>73</v>
      </c>
      <c r="AV331" s="14" t="s">
        <v>73</v>
      </c>
      <c r="AW331" s="14" t="s">
        <v>27</v>
      </c>
      <c r="AX331" s="14" t="s">
        <v>60</v>
      </c>
      <c r="AY331" s="155" t="s">
        <v>141</v>
      </c>
    </row>
    <row r="332" spans="2:51" s="14" customFormat="1" x14ac:dyDescent="0.2">
      <c r="B332" s="154"/>
      <c r="D332" s="148" t="s">
        <v>148</v>
      </c>
      <c r="E332" s="155" t="s">
        <v>1</v>
      </c>
      <c r="F332" s="156" t="s">
        <v>1048</v>
      </c>
      <c r="H332" s="157">
        <v>19.215</v>
      </c>
      <c r="L332" s="154"/>
      <c r="M332" s="158"/>
      <c r="N332" s="159"/>
      <c r="O332" s="159"/>
      <c r="P332" s="159"/>
      <c r="Q332" s="159"/>
      <c r="R332" s="159"/>
      <c r="S332" s="159"/>
      <c r="T332" s="160"/>
      <c r="AT332" s="155" t="s">
        <v>148</v>
      </c>
      <c r="AU332" s="155" t="s">
        <v>73</v>
      </c>
      <c r="AV332" s="14" t="s">
        <v>73</v>
      </c>
      <c r="AW332" s="14" t="s">
        <v>27</v>
      </c>
      <c r="AX332" s="14" t="s">
        <v>60</v>
      </c>
      <c r="AY332" s="155" t="s">
        <v>141</v>
      </c>
    </row>
    <row r="333" spans="2:51" s="14" customFormat="1" x14ac:dyDescent="0.2">
      <c r="B333" s="154"/>
      <c r="D333" s="148" t="s">
        <v>148</v>
      </c>
      <c r="E333" s="155" t="s">
        <v>1</v>
      </c>
      <c r="F333" s="156" t="s">
        <v>1049</v>
      </c>
      <c r="H333" s="157">
        <v>17.850000000000001</v>
      </c>
      <c r="L333" s="154"/>
      <c r="M333" s="158"/>
      <c r="N333" s="159"/>
      <c r="O333" s="159"/>
      <c r="P333" s="159"/>
      <c r="Q333" s="159"/>
      <c r="R333" s="159"/>
      <c r="S333" s="159"/>
      <c r="T333" s="160"/>
      <c r="AT333" s="155" t="s">
        <v>148</v>
      </c>
      <c r="AU333" s="155" t="s">
        <v>73</v>
      </c>
      <c r="AV333" s="14" t="s">
        <v>73</v>
      </c>
      <c r="AW333" s="14" t="s">
        <v>27</v>
      </c>
      <c r="AX333" s="14" t="s">
        <v>60</v>
      </c>
      <c r="AY333" s="155" t="s">
        <v>141</v>
      </c>
    </row>
    <row r="334" spans="2:51" s="14" customFormat="1" x14ac:dyDescent="0.2">
      <c r="B334" s="154"/>
      <c r="D334" s="148" t="s">
        <v>148</v>
      </c>
      <c r="E334" s="155" t="s">
        <v>1</v>
      </c>
      <c r="F334" s="156" t="s">
        <v>1050</v>
      </c>
      <c r="H334" s="157">
        <v>37.17</v>
      </c>
      <c r="L334" s="154"/>
      <c r="M334" s="158"/>
      <c r="N334" s="159"/>
      <c r="O334" s="159"/>
      <c r="P334" s="159"/>
      <c r="Q334" s="159"/>
      <c r="R334" s="159"/>
      <c r="S334" s="159"/>
      <c r="T334" s="160"/>
      <c r="AT334" s="155" t="s">
        <v>148</v>
      </c>
      <c r="AU334" s="155" t="s">
        <v>73</v>
      </c>
      <c r="AV334" s="14" t="s">
        <v>73</v>
      </c>
      <c r="AW334" s="14" t="s">
        <v>27</v>
      </c>
      <c r="AX334" s="14" t="s">
        <v>60</v>
      </c>
      <c r="AY334" s="155" t="s">
        <v>141</v>
      </c>
    </row>
    <row r="335" spans="2:51" s="14" customFormat="1" x14ac:dyDescent="0.2">
      <c r="B335" s="154"/>
      <c r="D335" s="148" t="s">
        <v>148</v>
      </c>
      <c r="E335" s="155" t="s">
        <v>1</v>
      </c>
      <c r="F335" s="156" t="s">
        <v>1051</v>
      </c>
      <c r="H335" s="157">
        <v>113.4</v>
      </c>
      <c r="L335" s="154"/>
      <c r="M335" s="158"/>
      <c r="N335" s="159"/>
      <c r="O335" s="159"/>
      <c r="P335" s="159"/>
      <c r="Q335" s="159"/>
      <c r="R335" s="159"/>
      <c r="S335" s="159"/>
      <c r="T335" s="160"/>
      <c r="AT335" s="155" t="s">
        <v>148</v>
      </c>
      <c r="AU335" s="155" t="s">
        <v>73</v>
      </c>
      <c r="AV335" s="14" t="s">
        <v>73</v>
      </c>
      <c r="AW335" s="14" t="s">
        <v>27</v>
      </c>
      <c r="AX335" s="14" t="s">
        <v>60</v>
      </c>
      <c r="AY335" s="155" t="s">
        <v>141</v>
      </c>
    </row>
    <row r="336" spans="2:51" s="14" customFormat="1" x14ac:dyDescent="0.2">
      <c r="B336" s="154"/>
      <c r="D336" s="148" t="s">
        <v>148</v>
      </c>
      <c r="E336" s="155" t="s">
        <v>1</v>
      </c>
      <c r="F336" s="156" t="s">
        <v>1052</v>
      </c>
      <c r="H336" s="157">
        <v>10.5</v>
      </c>
      <c r="L336" s="154"/>
      <c r="M336" s="158"/>
      <c r="N336" s="159"/>
      <c r="O336" s="159"/>
      <c r="P336" s="159"/>
      <c r="Q336" s="159"/>
      <c r="R336" s="159"/>
      <c r="S336" s="159"/>
      <c r="T336" s="160"/>
      <c r="AT336" s="155" t="s">
        <v>148</v>
      </c>
      <c r="AU336" s="155" t="s">
        <v>73</v>
      </c>
      <c r="AV336" s="14" t="s">
        <v>73</v>
      </c>
      <c r="AW336" s="14" t="s">
        <v>27</v>
      </c>
      <c r="AX336" s="14" t="s">
        <v>60</v>
      </c>
      <c r="AY336" s="155" t="s">
        <v>141</v>
      </c>
    </row>
    <row r="337" spans="2:51" s="14" customFormat="1" x14ac:dyDescent="0.2">
      <c r="B337" s="154"/>
      <c r="D337" s="148" t="s">
        <v>148</v>
      </c>
      <c r="E337" s="155" t="s">
        <v>1</v>
      </c>
      <c r="F337" s="156" t="s">
        <v>1053</v>
      </c>
      <c r="H337" s="157">
        <v>35.28</v>
      </c>
      <c r="L337" s="154"/>
      <c r="M337" s="158"/>
      <c r="N337" s="159"/>
      <c r="O337" s="159"/>
      <c r="P337" s="159"/>
      <c r="Q337" s="159"/>
      <c r="R337" s="159"/>
      <c r="S337" s="159"/>
      <c r="T337" s="160"/>
      <c r="AT337" s="155" t="s">
        <v>148</v>
      </c>
      <c r="AU337" s="155" t="s">
        <v>73</v>
      </c>
      <c r="AV337" s="14" t="s">
        <v>73</v>
      </c>
      <c r="AW337" s="14" t="s">
        <v>27</v>
      </c>
      <c r="AX337" s="14" t="s">
        <v>60</v>
      </c>
      <c r="AY337" s="155" t="s">
        <v>141</v>
      </c>
    </row>
    <row r="338" spans="2:51" s="14" customFormat="1" x14ac:dyDescent="0.2">
      <c r="B338" s="154"/>
      <c r="D338" s="148" t="s">
        <v>148</v>
      </c>
      <c r="E338" s="155" t="s">
        <v>1</v>
      </c>
      <c r="F338" s="156" t="s">
        <v>1054</v>
      </c>
      <c r="H338" s="157">
        <v>4.2320000000000002</v>
      </c>
      <c r="L338" s="154"/>
      <c r="M338" s="158"/>
      <c r="N338" s="159"/>
      <c r="O338" s="159"/>
      <c r="P338" s="159"/>
      <c r="Q338" s="159"/>
      <c r="R338" s="159"/>
      <c r="S338" s="159"/>
      <c r="T338" s="160"/>
      <c r="AT338" s="155" t="s">
        <v>148</v>
      </c>
      <c r="AU338" s="155" t="s">
        <v>73</v>
      </c>
      <c r="AV338" s="14" t="s">
        <v>73</v>
      </c>
      <c r="AW338" s="14" t="s">
        <v>27</v>
      </c>
      <c r="AX338" s="14" t="s">
        <v>60</v>
      </c>
      <c r="AY338" s="155" t="s">
        <v>141</v>
      </c>
    </row>
    <row r="339" spans="2:51" s="16" customFormat="1" x14ac:dyDescent="0.2">
      <c r="B339" s="178"/>
      <c r="D339" s="148" t="s">
        <v>148</v>
      </c>
      <c r="E339" s="179" t="s">
        <v>1</v>
      </c>
      <c r="F339" s="180" t="s">
        <v>224</v>
      </c>
      <c r="H339" s="181">
        <v>1658.2239999999999</v>
      </c>
      <c r="L339" s="178"/>
      <c r="M339" s="182"/>
      <c r="N339" s="183"/>
      <c r="O339" s="183"/>
      <c r="P339" s="183"/>
      <c r="Q339" s="183"/>
      <c r="R339" s="183"/>
      <c r="S339" s="183"/>
      <c r="T339" s="184"/>
      <c r="AT339" s="179" t="s">
        <v>148</v>
      </c>
      <c r="AU339" s="179" t="s">
        <v>73</v>
      </c>
      <c r="AV339" s="16" t="s">
        <v>85</v>
      </c>
      <c r="AW339" s="16" t="s">
        <v>27</v>
      </c>
      <c r="AX339" s="16" t="s">
        <v>60</v>
      </c>
      <c r="AY339" s="179" t="s">
        <v>141</v>
      </c>
    </row>
    <row r="340" spans="2:51" s="14" customFormat="1" x14ac:dyDescent="0.2">
      <c r="B340" s="154"/>
      <c r="D340" s="148" t="s">
        <v>148</v>
      </c>
      <c r="E340" s="155" t="s">
        <v>1</v>
      </c>
      <c r="F340" s="156" t="s">
        <v>1055</v>
      </c>
      <c r="H340" s="157">
        <v>11.34</v>
      </c>
      <c r="L340" s="154"/>
      <c r="M340" s="158"/>
      <c r="N340" s="159"/>
      <c r="O340" s="159"/>
      <c r="P340" s="159"/>
      <c r="Q340" s="159"/>
      <c r="R340" s="159"/>
      <c r="S340" s="159"/>
      <c r="T340" s="160"/>
      <c r="AT340" s="155" t="s">
        <v>148</v>
      </c>
      <c r="AU340" s="155" t="s">
        <v>73</v>
      </c>
      <c r="AV340" s="14" t="s">
        <v>73</v>
      </c>
      <c r="AW340" s="14" t="s">
        <v>27</v>
      </c>
      <c r="AX340" s="14" t="s">
        <v>60</v>
      </c>
      <c r="AY340" s="155" t="s">
        <v>141</v>
      </c>
    </row>
    <row r="341" spans="2:51" s="14" customFormat="1" x14ac:dyDescent="0.2">
      <c r="B341" s="154"/>
      <c r="D341" s="148" t="s">
        <v>148</v>
      </c>
      <c r="E341" s="155" t="s">
        <v>1</v>
      </c>
      <c r="F341" s="156" t="s">
        <v>1056</v>
      </c>
      <c r="H341" s="157">
        <v>11.34</v>
      </c>
      <c r="L341" s="154"/>
      <c r="M341" s="158"/>
      <c r="N341" s="159"/>
      <c r="O341" s="159"/>
      <c r="P341" s="159"/>
      <c r="Q341" s="159"/>
      <c r="R341" s="159"/>
      <c r="S341" s="159"/>
      <c r="T341" s="160"/>
      <c r="AT341" s="155" t="s">
        <v>148</v>
      </c>
      <c r="AU341" s="155" t="s">
        <v>73</v>
      </c>
      <c r="AV341" s="14" t="s">
        <v>73</v>
      </c>
      <c r="AW341" s="14" t="s">
        <v>27</v>
      </c>
      <c r="AX341" s="14" t="s">
        <v>60</v>
      </c>
      <c r="AY341" s="155" t="s">
        <v>141</v>
      </c>
    </row>
    <row r="342" spans="2:51" s="14" customFormat="1" x14ac:dyDescent="0.2">
      <c r="B342" s="154"/>
      <c r="D342" s="148" t="s">
        <v>148</v>
      </c>
      <c r="E342" s="155" t="s">
        <v>1</v>
      </c>
      <c r="F342" s="156" t="s">
        <v>1057</v>
      </c>
      <c r="H342" s="157">
        <v>15.12</v>
      </c>
      <c r="L342" s="154"/>
      <c r="M342" s="158"/>
      <c r="N342" s="159"/>
      <c r="O342" s="159"/>
      <c r="P342" s="159"/>
      <c r="Q342" s="159"/>
      <c r="R342" s="159"/>
      <c r="S342" s="159"/>
      <c r="T342" s="160"/>
      <c r="AT342" s="155" t="s">
        <v>148</v>
      </c>
      <c r="AU342" s="155" t="s">
        <v>73</v>
      </c>
      <c r="AV342" s="14" t="s">
        <v>73</v>
      </c>
      <c r="AW342" s="14" t="s">
        <v>27</v>
      </c>
      <c r="AX342" s="14" t="s">
        <v>60</v>
      </c>
      <c r="AY342" s="155" t="s">
        <v>141</v>
      </c>
    </row>
    <row r="343" spans="2:51" s="14" customFormat="1" x14ac:dyDescent="0.2">
      <c r="B343" s="154"/>
      <c r="D343" s="148" t="s">
        <v>148</v>
      </c>
      <c r="E343" s="155" t="s">
        <v>1</v>
      </c>
      <c r="F343" s="156" t="s">
        <v>1058</v>
      </c>
      <c r="H343" s="157">
        <v>5.67</v>
      </c>
      <c r="L343" s="154"/>
      <c r="M343" s="158"/>
      <c r="N343" s="159"/>
      <c r="O343" s="159"/>
      <c r="P343" s="159"/>
      <c r="Q343" s="159"/>
      <c r="R343" s="159"/>
      <c r="S343" s="159"/>
      <c r="T343" s="160"/>
      <c r="AT343" s="155" t="s">
        <v>148</v>
      </c>
      <c r="AU343" s="155" t="s">
        <v>73</v>
      </c>
      <c r="AV343" s="14" t="s">
        <v>73</v>
      </c>
      <c r="AW343" s="14" t="s">
        <v>27</v>
      </c>
      <c r="AX343" s="14" t="s">
        <v>60</v>
      </c>
      <c r="AY343" s="155" t="s">
        <v>141</v>
      </c>
    </row>
    <row r="344" spans="2:51" s="14" customFormat="1" x14ac:dyDescent="0.2">
      <c r="B344" s="154"/>
      <c r="D344" s="148" t="s">
        <v>148</v>
      </c>
      <c r="E344" s="155" t="s">
        <v>1</v>
      </c>
      <c r="F344" s="156" t="s">
        <v>1059</v>
      </c>
      <c r="H344" s="157">
        <v>26.46</v>
      </c>
      <c r="L344" s="154"/>
      <c r="M344" s="158"/>
      <c r="N344" s="159"/>
      <c r="O344" s="159"/>
      <c r="P344" s="159"/>
      <c r="Q344" s="159"/>
      <c r="R344" s="159"/>
      <c r="S344" s="159"/>
      <c r="T344" s="160"/>
      <c r="AT344" s="155" t="s">
        <v>148</v>
      </c>
      <c r="AU344" s="155" t="s">
        <v>73</v>
      </c>
      <c r="AV344" s="14" t="s">
        <v>73</v>
      </c>
      <c r="AW344" s="14" t="s">
        <v>27</v>
      </c>
      <c r="AX344" s="14" t="s">
        <v>60</v>
      </c>
      <c r="AY344" s="155" t="s">
        <v>141</v>
      </c>
    </row>
    <row r="345" spans="2:51" s="14" customFormat="1" x14ac:dyDescent="0.2">
      <c r="B345" s="154"/>
      <c r="D345" s="148" t="s">
        <v>148</v>
      </c>
      <c r="E345" s="155" t="s">
        <v>1</v>
      </c>
      <c r="F345" s="156" t="s">
        <v>1060</v>
      </c>
      <c r="H345" s="157">
        <v>37.380000000000003</v>
      </c>
      <c r="L345" s="154"/>
      <c r="M345" s="158"/>
      <c r="N345" s="159"/>
      <c r="O345" s="159"/>
      <c r="P345" s="159"/>
      <c r="Q345" s="159"/>
      <c r="R345" s="159"/>
      <c r="S345" s="159"/>
      <c r="T345" s="160"/>
      <c r="AT345" s="155" t="s">
        <v>148</v>
      </c>
      <c r="AU345" s="155" t="s">
        <v>73</v>
      </c>
      <c r="AV345" s="14" t="s">
        <v>73</v>
      </c>
      <c r="AW345" s="14" t="s">
        <v>27</v>
      </c>
      <c r="AX345" s="14" t="s">
        <v>60</v>
      </c>
      <c r="AY345" s="155" t="s">
        <v>141</v>
      </c>
    </row>
    <row r="346" spans="2:51" s="14" customFormat="1" x14ac:dyDescent="0.2">
      <c r="B346" s="154"/>
      <c r="D346" s="148" t="s">
        <v>148</v>
      </c>
      <c r="E346" s="155" t="s">
        <v>1</v>
      </c>
      <c r="F346" s="156" t="s">
        <v>1061</v>
      </c>
      <c r="H346" s="157">
        <v>13.23</v>
      </c>
      <c r="L346" s="154"/>
      <c r="M346" s="158"/>
      <c r="N346" s="159"/>
      <c r="O346" s="159"/>
      <c r="P346" s="159"/>
      <c r="Q346" s="159"/>
      <c r="R346" s="159"/>
      <c r="S346" s="159"/>
      <c r="T346" s="160"/>
      <c r="AT346" s="155" t="s">
        <v>148</v>
      </c>
      <c r="AU346" s="155" t="s">
        <v>73</v>
      </c>
      <c r="AV346" s="14" t="s">
        <v>73</v>
      </c>
      <c r="AW346" s="14" t="s">
        <v>27</v>
      </c>
      <c r="AX346" s="14" t="s">
        <v>60</v>
      </c>
      <c r="AY346" s="155" t="s">
        <v>141</v>
      </c>
    </row>
    <row r="347" spans="2:51" s="14" customFormat="1" x14ac:dyDescent="0.2">
      <c r="B347" s="154"/>
      <c r="D347" s="148" t="s">
        <v>148</v>
      </c>
      <c r="E347" s="155" t="s">
        <v>1</v>
      </c>
      <c r="F347" s="156" t="s">
        <v>1062</v>
      </c>
      <c r="H347" s="157">
        <v>13.86</v>
      </c>
      <c r="L347" s="154"/>
      <c r="M347" s="158"/>
      <c r="N347" s="159"/>
      <c r="O347" s="159"/>
      <c r="P347" s="159"/>
      <c r="Q347" s="159"/>
      <c r="R347" s="159"/>
      <c r="S347" s="159"/>
      <c r="T347" s="160"/>
      <c r="AT347" s="155" t="s">
        <v>148</v>
      </c>
      <c r="AU347" s="155" t="s">
        <v>73</v>
      </c>
      <c r="AV347" s="14" t="s">
        <v>73</v>
      </c>
      <c r="AW347" s="14" t="s">
        <v>27</v>
      </c>
      <c r="AX347" s="14" t="s">
        <v>60</v>
      </c>
      <c r="AY347" s="155" t="s">
        <v>141</v>
      </c>
    </row>
    <row r="348" spans="2:51" s="14" customFormat="1" x14ac:dyDescent="0.2">
      <c r="B348" s="154"/>
      <c r="D348" s="148" t="s">
        <v>148</v>
      </c>
      <c r="E348" s="155" t="s">
        <v>1</v>
      </c>
      <c r="F348" s="156" t="s">
        <v>1063</v>
      </c>
      <c r="H348" s="157">
        <v>55.545000000000002</v>
      </c>
      <c r="L348" s="154"/>
      <c r="M348" s="158"/>
      <c r="N348" s="159"/>
      <c r="O348" s="159"/>
      <c r="P348" s="159"/>
      <c r="Q348" s="159"/>
      <c r="R348" s="159"/>
      <c r="S348" s="159"/>
      <c r="T348" s="160"/>
      <c r="AT348" s="155" t="s">
        <v>148</v>
      </c>
      <c r="AU348" s="155" t="s">
        <v>73</v>
      </c>
      <c r="AV348" s="14" t="s">
        <v>73</v>
      </c>
      <c r="AW348" s="14" t="s">
        <v>27</v>
      </c>
      <c r="AX348" s="14" t="s">
        <v>60</v>
      </c>
      <c r="AY348" s="155" t="s">
        <v>141</v>
      </c>
    </row>
    <row r="349" spans="2:51" s="14" customFormat="1" x14ac:dyDescent="0.2">
      <c r="B349" s="154"/>
      <c r="D349" s="148" t="s">
        <v>148</v>
      </c>
      <c r="E349" s="155" t="s">
        <v>1</v>
      </c>
      <c r="F349" s="156" t="s">
        <v>1064</v>
      </c>
      <c r="H349" s="157">
        <v>22.68</v>
      </c>
      <c r="L349" s="154"/>
      <c r="M349" s="158"/>
      <c r="N349" s="159"/>
      <c r="O349" s="159"/>
      <c r="P349" s="159"/>
      <c r="Q349" s="159"/>
      <c r="R349" s="159"/>
      <c r="S349" s="159"/>
      <c r="T349" s="160"/>
      <c r="AT349" s="155" t="s">
        <v>148</v>
      </c>
      <c r="AU349" s="155" t="s">
        <v>73</v>
      </c>
      <c r="AV349" s="14" t="s">
        <v>73</v>
      </c>
      <c r="AW349" s="14" t="s">
        <v>27</v>
      </c>
      <c r="AX349" s="14" t="s">
        <v>60</v>
      </c>
      <c r="AY349" s="155" t="s">
        <v>141</v>
      </c>
    </row>
    <row r="350" spans="2:51" s="14" customFormat="1" x14ac:dyDescent="0.2">
      <c r="B350" s="154"/>
      <c r="D350" s="148" t="s">
        <v>148</v>
      </c>
      <c r="E350" s="155" t="s">
        <v>1</v>
      </c>
      <c r="F350" s="156" t="s">
        <v>1065</v>
      </c>
      <c r="H350" s="157">
        <v>28.454999999999998</v>
      </c>
      <c r="L350" s="154"/>
      <c r="M350" s="158"/>
      <c r="N350" s="159"/>
      <c r="O350" s="159"/>
      <c r="P350" s="159"/>
      <c r="Q350" s="159"/>
      <c r="R350" s="159"/>
      <c r="S350" s="159"/>
      <c r="T350" s="160"/>
      <c r="AT350" s="155" t="s">
        <v>148</v>
      </c>
      <c r="AU350" s="155" t="s">
        <v>73</v>
      </c>
      <c r="AV350" s="14" t="s">
        <v>73</v>
      </c>
      <c r="AW350" s="14" t="s">
        <v>27</v>
      </c>
      <c r="AX350" s="14" t="s">
        <v>60</v>
      </c>
      <c r="AY350" s="155" t="s">
        <v>141</v>
      </c>
    </row>
    <row r="351" spans="2:51" s="16" customFormat="1" x14ac:dyDescent="0.2">
      <c r="B351" s="178"/>
      <c r="D351" s="148" t="s">
        <v>148</v>
      </c>
      <c r="E351" s="179" t="s">
        <v>1</v>
      </c>
      <c r="F351" s="180" t="s">
        <v>224</v>
      </c>
      <c r="H351" s="181">
        <v>241.08</v>
      </c>
      <c r="L351" s="178"/>
      <c r="M351" s="182"/>
      <c r="N351" s="183"/>
      <c r="O351" s="183"/>
      <c r="P351" s="183"/>
      <c r="Q351" s="183"/>
      <c r="R351" s="183"/>
      <c r="S351" s="183"/>
      <c r="T351" s="184"/>
      <c r="AT351" s="179" t="s">
        <v>148</v>
      </c>
      <c r="AU351" s="179" t="s">
        <v>73</v>
      </c>
      <c r="AV351" s="16" t="s">
        <v>85</v>
      </c>
      <c r="AW351" s="16" t="s">
        <v>27</v>
      </c>
      <c r="AX351" s="16" t="s">
        <v>60</v>
      </c>
      <c r="AY351" s="179" t="s">
        <v>141</v>
      </c>
    </row>
    <row r="352" spans="2:51" s="15" customFormat="1" x14ac:dyDescent="0.2">
      <c r="B352" s="161"/>
      <c r="D352" s="148" t="s">
        <v>148</v>
      </c>
      <c r="E352" s="162" t="s">
        <v>1</v>
      </c>
      <c r="F352" s="163" t="s">
        <v>158</v>
      </c>
      <c r="H352" s="164">
        <v>1899.3040000000001</v>
      </c>
      <c r="L352" s="161"/>
      <c r="M352" s="165"/>
      <c r="N352" s="166"/>
      <c r="O352" s="166"/>
      <c r="P352" s="166"/>
      <c r="Q352" s="166"/>
      <c r="R352" s="166"/>
      <c r="S352" s="166"/>
      <c r="T352" s="167"/>
      <c r="AT352" s="162" t="s">
        <v>148</v>
      </c>
      <c r="AU352" s="162" t="s">
        <v>73</v>
      </c>
      <c r="AV352" s="15" t="s">
        <v>146</v>
      </c>
      <c r="AW352" s="15" t="s">
        <v>27</v>
      </c>
      <c r="AX352" s="15" t="s">
        <v>67</v>
      </c>
      <c r="AY352" s="162" t="s">
        <v>141</v>
      </c>
    </row>
    <row r="353" spans="1:65" s="2" customFormat="1" ht="33" customHeight="1" x14ac:dyDescent="0.2">
      <c r="A353" s="31"/>
      <c r="B353" s="133"/>
      <c r="C353" s="168" t="s">
        <v>5</v>
      </c>
      <c r="D353" s="168" t="s">
        <v>159</v>
      </c>
      <c r="E353" s="169" t="s">
        <v>1066</v>
      </c>
      <c r="F353" s="170" t="s">
        <v>3307</v>
      </c>
      <c r="G353" s="171" t="s">
        <v>357</v>
      </c>
      <c r="H353" s="172">
        <v>1899.3040000000001</v>
      </c>
      <c r="I353" s="173"/>
      <c r="J353" s="173"/>
      <c r="K353" s="174"/>
      <c r="L353" s="175"/>
      <c r="M353" s="176"/>
      <c r="N353" s="177"/>
      <c r="O353" s="143"/>
      <c r="P353" s="143"/>
      <c r="Q353" s="143"/>
      <c r="R353" s="143"/>
      <c r="S353" s="143"/>
      <c r="T353" s="144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R353" s="145" t="s">
        <v>504</v>
      </c>
      <c r="AT353" s="145" t="s">
        <v>159</v>
      </c>
      <c r="AU353" s="145" t="s">
        <v>73</v>
      </c>
      <c r="AY353" s="18" t="s">
        <v>141</v>
      </c>
      <c r="BE353" s="146">
        <f>IF(N353="základná",J353,0)</f>
        <v>0</v>
      </c>
      <c r="BF353" s="146">
        <f>IF(N353="znížená",J353,0)</f>
        <v>0</v>
      </c>
      <c r="BG353" s="146">
        <f>IF(N353="zákl. prenesená",J353,0)</f>
        <v>0</v>
      </c>
      <c r="BH353" s="146">
        <f>IF(N353="zníž. prenesená",J353,0)</f>
        <v>0</v>
      </c>
      <c r="BI353" s="146">
        <f>IF(N353="nulová",J353,0)</f>
        <v>0</v>
      </c>
      <c r="BJ353" s="18" t="s">
        <v>73</v>
      </c>
      <c r="BK353" s="146">
        <f>ROUND(I353*H353,2)</f>
        <v>0</v>
      </c>
      <c r="BL353" s="18" t="s">
        <v>332</v>
      </c>
      <c r="BM353" s="145" t="s">
        <v>1067</v>
      </c>
    </row>
    <row r="354" spans="1:65" s="13" customFormat="1" x14ac:dyDescent="0.2">
      <c r="B354" s="147"/>
      <c r="D354" s="148" t="s">
        <v>148</v>
      </c>
      <c r="E354" s="149" t="s">
        <v>1</v>
      </c>
      <c r="F354" s="150" t="s">
        <v>1025</v>
      </c>
      <c r="H354" s="149" t="s">
        <v>1</v>
      </c>
      <c r="L354" s="147"/>
      <c r="M354" s="151"/>
      <c r="N354" s="152"/>
      <c r="O354" s="152"/>
      <c r="P354" s="152"/>
      <c r="Q354" s="152"/>
      <c r="R354" s="152"/>
      <c r="S354" s="152"/>
      <c r="T354" s="153"/>
      <c r="AT354" s="149" t="s">
        <v>148</v>
      </c>
      <c r="AU354" s="149" t="s">
        <v>73</v>
      </c>
      <c r="AV354" s="13" t="s">
        <v>67</v>
      </c>
      <c r="AW354" s="13" t="s">
        <v>27</v>
      </c>
      <c r="AX354" s="13" t="s">
        <v>60</v>
      </c>
      <c r="AY354" s="149" t="s">
        <v>141</v>
      </c>
    </row>
    <row r="355" spans="1:65" s="14" customFormat="1" x14ac:dyDescent="0.2">
      <c r="B355" s="154"/>
      <c r="D355" s="148" t="s">
        <v>148</v>
      </c>
      <c r="E355" s="155" t="s">
        <v>1</v>
      </c>
      <c r="F355" s="156" t="s">
        <v>1026</v>
      </c>
      <c r="H355" s="157">
        <v>45.36</v>
      </c>
      <c r="L355" s="154"/>
      <c r="M355" s="158"/>
      <c r="N355" s="159"/>
      <c r="O355" s="159"/>
      <c r="P355" s="159"/>
      <c r="Q355" s="159"/>
      <c r="R355" s="159"/>
      <c r="S355" s="159"/>
      <c r="T355" s="160"/>
      <c r="AT355" s="155" t="s">
        <v>148</v>
      </c>
      <c r="AU355" s="155" t="s">
        <v>73</v>
      </c>
      <c r="AV355" s="14" t="s">
        <v>73</v>
      </c>
      <c r="AW355" s="14" t="s">
        <v>27</v>
      </c>
      <c r="AX355" s="14" t="s">
        <v>60</v>
      </c>
      <c r="AY355" s="155" t="s">
        <v>141</v>
      </c>
    </row>
    <row r="356" spans="1:65" s="14" customFormat="1" x14ac:dyDescent="0.2">
      <c r="B356" s="154"/>
      <c r="D356" s="148" t="s">
        <v>148</v>
      </c>
      <c r="E356" s="155" t="s">
        <v>1</v>
      </c>
      <c r="F356" s="156" t="s">
        <v>1027</v>
      </c>
      <c r="H356" s="157">
        <v>39.69</v>
      </c>
      <c r="L356" s="154"/>
      <c r="M356" s="158"/>
      <c r="N356" s="159"/>
      <c r="O356" s="159"/>
      <c r="P356" s="159"/>
      <c r="Q356" s="159"/>
      <c r="R356" s="159"/>
      <c r="S356" s="159"/>
      <c r="T356" s="160"/>
      <c r="AT356" s="155" t="s">
        <v>148</v>
      </c>
      <c r="AU356" s="155" t="s">
        <v>73</v>
      </c>
      <c r="AV356" s="14" t="s">
        <v>73</v>
      </c>
      <c r="AW356" s="14" t="s">
        <v>27</v>
      </c>
      <c r="AX356" s="14" t="s">
        <v>60</v>
      </c>
      <c r="AY356" s="155" t="s">
        <v>141</v>
      </c>
    </row>
    <row r="357" spans="1:65" s="14" customFormat="1" x14ac:dyDescent="0.2">
      <c r="B357" s="154"/>
      <c r="D357" s="148" t="s">
        <v>148</v>
      </c>
      <c r="E357" s="155" t="s">
        <v>1</v>
      </c>
      <c r="F357" s="156" t="s">
        <v>1028</v>
      </c>
      <c r="H357" s="157">
        <v>761.67</v>
      </c>
      <c r="L357" s="154"/>
      <c r="M357" s="158"/>
      <c r="N357" s="159"/>
      <c r="O357" s="159"/>
      <c r="P357" s="159"/>
      <c r="Q357" s="159"/>
      <c r="R357" s="159"/>
      <c r="S357" s="159"/>
      <c r="T357" s="160"/>
      <c r="AT357" s="155" t="s">
        <v>148</v>
      </c>
      <c r="AU357" s="155" t="s">
        <v>73</v>
      </c>
      <c r="AV357" s="14" t="s">
        <v>73</v>
      </c>
      <c r="AW357" s="14" t="s">
        <v>27</v>
      </c>
      <c r="AX357" s="14" t="s">
        <v>60</v>
      </c>
      <c r="AY357" s="155" t="s">
        <v>141</v>
      </c>
    </row>
    <row r="358" spans="1:65" s="14" customFormat="1" x14ac:dyDescent="0.2">
      <c r="B358" s="154"/>
      <c r="D358" s="148" t="s">
        <v>148</v>
      </c>
      <c r="E358" s="155" t="s">
        <v>1</v>
      </c>
      <c r="F358" s="156" t="s">
        <v>1029</v>
      </c>
      <c r="H358" s="157">
        <v>155.61000000000001</v>
      </c>
      <c r="L358" s="154"/>
      <c r="M358" s="158"/>
      <c r="N358" s="159"/>
      <c r="O358" s="159"/>
      <c r="P358" s="159"/>
      <c r="Q358" s="159"/>
      <c r="R358" s="159"/>
      <c r="S358" s="159"/>
      <c r="T358" s="160"/>
      <c r="AT358" s="155" t="s">
        <v>148</v>
      </c>
      <c r="AU358" s="155" t="s">
        <v>73</v>
      </c>
      <c r="AV358" s="14" t="s">
        <v>73</v>
      </c>
      <c r="AW358" s="14" t="s">
        <v>27</v>
      </c>
      <c r="AX358" s="14" t="s">
        <v>60</v>
      </c>
      <c r="AY358" s="155" t="s">
        <v>141</v>
      </c>
    </row>
    <row r="359" spans="1:65" s="14" customFormat="1" x14ac:dyDescent="0.2">
      <c r="B359" s="154"/>
      <c r="D359" s="148" t="s">
        <v>148</v>
      </c>
      <c r="E359" s="155" t="s">
        <v>1</v>
      </c>
      <c r="F359" s="156" t="s">
        <v>1030</v>
      </c>
      <c r="H359" s="157">
        <v>28.35</v>
      </c>
      <c r="L359" s="154"/>
      <c r="M359" s="158"/>
      <c r="N359" s="159"/>
      <c r="O359" s="159"/>
      <c r="P359" s="159"/>
      <c r="Q359" s="159"/>
      <c r="R359" s="159"/>
      <c r="S359" s="159"/>
      <c r="T359" s="160"/>
      <c r="AT359" s="155" t="s">
        <v>148</v>
      </c>
      <c r="AU359" s="155" t="s">
        <v>73</v>
      </c>
      <c r="AV359" s="14" t="s">
        <v>73</v>
      </c>
      <c r="AW359" s="14" t="s">
        <v>27</v>
      </c>
      <c r="AX359" s="14" t="s">
        <v>60</v>
      </c>
      <c r="AY359" s="155" t="s">
        <v>141</v>
      </c>
    </row>
    <row r="360" spans="1:65" s="14" customFormat="1" x14ac:dyDescent="0.2">
      <c r="B360" s="154"/>
      <c r="D360" s="148" t="s">
        <v>148</v>
      </c>
      <c r="E360" s="155" t="s">
        <v>1</v>
      </c>
      <c r="F360" s="156" t="s">
        <v>1031</v>
      </c>
      <c r="H360" s="157">
        <v>3.99</v>
      </c>
      <c r="L360" s="154"/>
      <c r="M360" s="158"/>
      <c r="N360" s="159"/>
      <c r="O360" s="159"/>
      <c r="P360" s="159"/>
      <c r="Q360" s="159"/>
      <c r="R360" s="159"/>
      <c r="S360" s="159"/>
      <c r="T360" s="160"/>
      <c r="AT360" s="155" t="s">
        <v>148</v>
      </c>
      <c r="AU360" s="155" t="s">
        <v>73</v>
      </c>
      <c r="AV360" s="14" t="s">
        <v>73</v>
      </c>
      <c r="AW360" s="14" t="s">
        <v>27</v>
      </c>
      <c r="AX360" s="14" t="s">
        <v>60</v>
      </c>
      <c r="AY360" s="155" t="s">
        <v>141</v>
      </c>
    </row>
    <row r="361" spans="1:65" s="14" customFormat="1" x14ac:dyDescent="0.2">
      <c r="B361" s="154"/>
      <c r="D361" s="148" t="s">
        <v>148</v>
      </c>
      <c r="E361" s="155" t="s">
        <v>1</v>
      </c>
      <c r="F361" s="156" t="s">
        <v>1032</v>
      </c>
      <c r="H361" s="157">
        <v>17.64</v>
      </c>
      <c r="L361" s="154"/>
      <c r="M361" s="158"/>
      <c r="N361" s="159"/>
      <c r="O361" s="159"/>
      <c r="P361" s="159"/>
      <c r="Q361" s="159"/>
      <c r="R361" s="159"/>
      <c r="S361" s="159"/>
      <c r="T361" s="160"/>
      <c r="AT361" s="155" t="s">
        <v>148</v>
      </c>
      <c r="AU361" s="155" t="s">
        <v>73</v>
      </c>
      <c r="AV361" s="14" t="s">
        <v>73</v>
      </c>
      <c r="AW361" s="14" t="s">
        <v>27</v>
      </c>
      <c r="AX361" s="14" t="s">
        <v>60</v>
      </c>
      <c r="AY361" s="155" t="s">
        <v>141</v>
      </c>
    </row>
    <row r="362" spans="1:65" s="14" customFormat="1" x14ac:dyDescent="0.2">
      <c r="B362" s="154"/>
      <c r="D362" s="148" t="s">
        <v>148</v>
      </c>
      <c r="E362" s="155" t="s">
        <v>1</v>
      </c>
      <c r="F362" s="156" t="s">
        <v>1033</v>
      </c>
      <c r="H362" s="157">
        <v>17.64</v>
      </c>
      <c r="L362" s="154"/>
      <c r="M362" s="158"/>
      <c r="N362" s="159"/>
      <c r="O362" s="159"/>
      <c r="P362" s="159"/>
      <c r="Q362" s="159"/>
      <c r="R362" s="159"/>
      <c r="S362" s="159"/>
      <c r="T362" s="160"/>
      <c r="AT362" s="155" t="s">
        <v>148</v>
      </c>
      <c r="AU362" s="155" t="s">
        <v>73</v>
      </c>
      <c r="AV362" s="14" t="s">
        <v>73</v>
      </c>
      <c r="AW362" s="14" t="s">
        <v>27</v>
      </c>
      <c r="AX362" s="14" t="s">
        <v>60</v>
      </c>
      <c r="AY362" s="155" t="s">
        <v>141</v>
      </c>
    </row>
    <row r="363" spans="1:65" s="14" customFormat="1" x14ac:dyDescent="0.2">
      <c r="B363" s="154"/>
      <c r="D363" s="148" t="s">
        <v>148</v>
      </c>
      <c r="E363" s="155" t="s">
        <v>1</v>
      </c>
      <c r="F363" s="156" t="s">
        <v>1034</v>
      </c>
      <c r="H363" s="157">
        <v>20.37</v>
      </c>
      <c r="L363" s="154"/>
      <c r="M363" s="158"/>
      <c r="N363" s="159"/>
      <c r="O363" s="159"/>
      <c r="P363" s="159"/>
      <c r="Q363" s="159"/>
      <c r="R363" s="159"/>
      <c r="S363" s="159"/>
      <c r="T363" s="160"/>
      <c r="AT363" s="155" t="s">
        <v>148</v>
      </c>
      <c r="AU363" s="155" t="s">
        <v>73</v>
      </c>
      <c r="AV363" s="14" t="s">
        <v>73</v>
      </c>
      <c r="AW363" s="14" t="s">
        <v>27</v>
      </c>
      <c r="AX363" s="14" t="s">
        <v>60</v>
      </c>
      <c r="AY363" s="155" t="s">
        <v>141</v>
      </c>
    </row>
    <row r="364" spans="1:65" s="14" customFormat="1" x14ac:dyDescent="0.2">
      <c r="B364" s="154"/>
      <c r="D364" s="148" t="s">
        <v>148</v>
      </c>
      <c r="E364" s="155" t="s">
        <v>1</v>
      </c>
      <c r="F364" s="156" t="s">
        <v>1035</v>
      </c>
      <c r="H364" s="157">
        <v>10.185</v>
      </c>
      <c r="L364" s="154"/>
      <c r="M364" s="158"/>
      <c r="N364" s="159"/>
      <c r="O364" s="159"/>
      <c r="P364" s="159"/>
      <c r="Q364" s="159"/>
      <c r="R364" s="159"/>
      <c r="S364" s="159"/>
      <c r="T364" s="160"/>
      <c r="AT364" s="155" t="s">
        <v>148</v>
      </c>
      <c r="AU364" s="155" t="s">
        <v>73</v>
      </c>
      <c r="AV364" s="14" t="s">
        <v>73</v>
      </c>
      <c r="AW364" s="14" t="s">
        <v>27</v>
      </c>
      <c r="AX364" s="14" t="s">
        <v>60</v>
      </c>
      <c r="AY364" s="155" t="s">
        <v>141</v>
      </c>
    </row>
    <row r="365" spans="1:65" s="14" customFormat="1" x14ac:dyDescent="0.2">
      <c r="B365" s="154"/>
      <c r="D365" s="148" t="s">
        <v>148</v>
      </c>
      <c r="E365" s="155" t="s">
        <v>1</v>
      </c>
      <c r="F365" s="156" t="s">
        <v>1036</v>
      </c>
      <c r="H365" s="157">
        <v>7.665</v>
      </c>
      <c r="L365" s="154"/>
      <c r="M365" s="158"/>
      <c r="N365" s="159"/>
      <c r="O365" s="159"/>
      <c r="P365" s="159"/>
      <c r="Q365" s="159"/>
      <c r="R365" s="159"/>
      <c r="S365" s="159"/>
      <c r="T365" s="160"/>
      <c r="AT365" s="155" t="s">
        <v>148</v>
      </c>
      <c r="AU365" s="155" t="s">
        <v>73</v>
      </c>
      <c r="AV365" s="14" t="s">
        <v>73</v>
      </c>
      <c r="AW365" s="14" t="s">
        <v>27</v>
      </c>
      <c r="AX365" s="14" t="s">
        <v>60</v>
      </c>
      <c r="AY365" s="155" t="s">
        <v>141</v>
      </c>
    </row>
    <row r="366" spans="1:65" s="14" customFormat="1" x14ac:dyDescent="0.2">
      <c r="B366" s="154"/>
      <c r="D366" s="148" t="s">
        <v>148</v>
      </c>
      <c r="E366" s="155" t="s">
        <v>1</v>
      </c>
      <c r="F366" s="156" t="s">
        <v>1037</v>
      </c>
      <c r="H366" s="157">
        <v>5.67</v>
      </c>
      <c r="L366" s="154"/>
      <c r="M366" s="158"/>
      <c r="N366" s="159"/>
      <c r="O366" s="159"/>
      <c r="P366" s="159"/>
      <c r="Q366" s="159"/>
      <c r="R366" s="159"/>
      <c r="S366" s="159"/>
      <c r="T366" s="160"/>
      <c r="AT366" s="155" t="s">
        <v>148</v>
      </c>
      <c r="AU366" s="155" t="s">
        <v>73</v>
      </c>
      <c r="AV366" s="14" t="s">
        <v>73</v>
      </c>
      <c r="AW366" s="14" t="s">
        <v>27</v>
      </c>
      <c r="AX366" s="14" t="s">
        <v>60</v>
      </c>
      <c r="AY366" s="155" t="s">
        <v>141</v>
      </c>
    </row>
    <row r="367" spans="1:65" s="14" customFormat="1" x14ac:dyDescent="0.2">
      <c r="B367" s="154"/>
      <c r="D367" s="148" t="s">
        <v>148</v>
      </c>
      <c r="E367" s="155" t="s">
        <v>1</v>
      </c>
      <c r="F367" s="156" t="s">
        <v>1038</v>
      </c>
      <c r="H367" s="157">
        <v>5.67</v>
      </c>
      <c r="L367" s="154"/>
      <c r="M367" s="158"/>
      <c r="N367" s="159"/>
      <c r="O367" s="159"/>
      <c r="P367" s="159"/>
      <c r="Q367" s="159"/>
      <c r="R367" s="159"/>
      <c r="S367" s="159"/>
      <c r="T367" s="160"/>
      <c r="AT367" s="155" t="s">
        <v>148</v>
      </c>
      <c r="AU367" s="155" t="s">
        <v>73</v>
      </c>
      <c r="AV367" s="14" t="s">
        <v>73</v>
      </c>
      <c r="AW367" s="14" t="s">
        <v>27</v>
      </c>
      <c r="AX367" s="14" t="s">
        <v>60</v>
      </c>
      <c r="AY367" s="155" t="s">
        <v>141</v>
      </c>
    </row>
    <row r="368" spans="1:65" s="14" customFormat="1" x14ac:dyDescent="0.2">
      <c r="B368" s="154"/>
      <c r="D368" s="148" t="s">
        <v>148</v>
      </c>
      <c r="E368" s="155" t="s">
        <v>1</v>
      </c>
      <c r="F368" s="156" t="s">
        <v>1039</v>
      </c>
      <c r="H368" s="157">
        <v>109.2</v>
      </c>
      <c r="L368" s="154"/>
      <c r="M368" s="158"/>
      <c r="N368" s="159"/>
      <c r="O368" s="159"/>
      <c r="P368" s="159"/>
      <c r="Q368" s="159"/>
      <c r="R368" s="159"/>
      <c r="S368" s="159"/>
      <c r="T368" s="160"/>
      <c r="AT368" s="155" t="s">
        <v>148</v>
      </c>
      <c r="AU368" s="155" t="s">
        <v>73</v>
      </c>
      <c r="AV368" s="14" t="s">
        <v>73</v>
      </c>
      <c r="AW368" s="14" t="s">
        <v>27</v>
      </c>
      <c r="AX368" s="14" t="s">
        <v>60</v>
      </c>
      <c r="AY368" s="155" t="s">
        <v>141</v>
      </c>
    </row>
    <row r="369" spans="2:51" s="14" customFormat="1" x14ac:dyDescent="0.2">
      <c r="B369" s="154"/>
      <c r="D369" s="148" t="s">
        <v>148</v>
      </c>
      <c r="E369" s="155" t="s">
        <v>1</v>
      </c>
      <c r="F369" s="156" t="s">
        <v>1040</v>
      </c>
      <c r="H369" s="157">
        <v>21.84</v>
      </c>
      <c r="L369" s="154"/>
      <c r="M369" s="158"/>
      <c r="N369" s="159"/>
      <c r="O369" s="159"/>
      <c r="P369" s="159"/>
      <c r="Q369" s="159"/>
      <c r="R369" s="159"/>
      <c r="S369" s="159"/>
      <c r="T369" s="160"/>
      <c r="AT369" s="155" t="s">
        <v>148</v>
      </c>
      <c r="AU369" s="155" t="s">
        <v>73</v>
      </c>
      <c r="AV369" s="14" t="s">
        <v>73</v>
      </c>
      <c r="AW369" s="14" t="s">
        <v>27</v>
      </c>
      <c r="AX369" s="14" t="s">
        <v>60</v>
      </c>
      <c r="AY369" s="155" t="s">
        <v>141</v>
      </c>
    </row>
    <row r="370" spans="2:51" s="14" customFormat="1" x14ac:dyDescent="0.2">
      <c r="B370" s="154"/>
      <c r="D370" s="148" t="s">
        <v>148</v>
      </c>
      <c r="E370" s="155" t="s">
        <v>1</v>
      </c>
      <c r="F370" s="156" t="s">
        <v>1041</v>
      </c>
      <c r="H370" s="157">
        <v>7.77</v>
      </c>
      <c r="L370" s="154"/>
      <c r="M370" s="158"/>
      <c r="N370" s="159"/>
      <c r="O370" s="159"/>
      <c r="P370" s="159"/>
      <c r="Q370" s="159"/>
      <c r="R370" s="159"/>
      <c r="S370" s="159"/>
      <c r="T370" s="160"/>
      <c r="AT370" s="155" t="s">
        <v>148</v>
      </c>
      <c r="AU370" s="155" t="s">
        <v>73</v>
      </c>
      <c r="AV370" s="14" t="s">
        <v>73</v>
      </c>
      <c r="AW370" s="14" t="s">
        <v>27</v>
      </c>
      <c r="AX370" s="14" t="s">
        <v>60</v>
      </c>
      <c r="AY370" s="155" t="s">
        <v>141</v>
      </c>
    </row>
    <row r="371" spans="2:51" s="14" customFormat="1" x14ac:dyDescent="0.2">
      <c r="B371" s="154"/>
      <c r="D371" s="148" t="s">
        <v>148</v>
      </c>
      <c r="E371" s="155" t="s">
        <v>1</v>
      </c>
      <c r="F371" s="156" t="s">
        <v>1042</v>
      </c>
      <c r="H371" s="157">
        <v>85.47</v>
      </c>
      <c r="L371" s="154"/>
      <c r="M371" s="158"/>
      <c r="N371" s="159"/>
      <c r="O371" s="159"/>
      <c r="P371" s="159"/>
      <c r="Q371" s="159"/>
      <c r="R371" s="159"/>
      <c r="S371" s="159"/>
      <c r="T371" s="160"/>
      <c r="AT371" s="155" t="s">
        <v>148</v>
      </c>
      <c r="AU371" s="155" t="s">
        <v>73</v>
      </c>
      <c r="AV371" s="14" t="s">
        <v>73</v>
      </c>
      <c r="AW371" s="14" t="s">
        <v>27</v>
      </c>
      <c r="AX371" s="14" t="s">
        <v>60</v>
      </c>
      <c r="AY371" s="155" t="s">
        <v>141</v>
      </c>
    </row>
    <row r="372" spans="2:51" s="14" customFormat="1" x14ac:dyDescent="0.2">
      <c r="B372" s="154"/>
      <c r="D372" s="148" t="s">
        <v>148</v>
      </c>
      <c r="E372" s="155" t="s">
        <v>1</v>
      </c>
      <c r="F372" s="156" t="s">
        <v>1043</v>
      </c>
      <c r="H372" s="157">
        <v>23.52</v>
      </c>
      <c r="L372" s="154"/>
      <c r="M372" s="158"/>
      <c r="N372" s="159"/>
      <c r="O372" s="159"/>
      <c r="P372" s="159"/>
      <c r="Q372" s="159"/>
      <c r="R372" s="159"/>
      <c r="S372" s="159"/>
      <c r="T372" s="160"/>
      <c r="AT372" s="155" t="s">
        <v>148</v>
      </c>
      <c r="AU372" s="155" t="s">
        <v>73</v>
      </c>
      <c r="AV372" s="14" t="s">
        <v>73</v>
      </c>
      <c r="AW372" s="14" t="s">
        <v>27</v>
      </c>
      <c r="AX372" s="14" t="s">
        <v>60</v>
      </c>
      <c r="AY372" s="155" t="s">
        <v>141</v>
      </c>
    </row>
    <row r="373" spans="2:51" s="14" customFormat="1" x14ac:dyDescent="0.2">
      <c r="B373" s="154"/>
      <c r="D373" s="148" t="s">
        <v>148</v>
      </c>
      <c r="E373" s="155" t="s">
        <v>1</v>
      </c>
      <c r="F373" s="156" t="s">
        <v>1044</v>
      </c>
      <c r="H373" s="157">
        <v>21</v>
      </c>
      <c r="L373" s="154"/>
      <c r="M373" s="158"/>
      <c r="N373" s="159"/>
      <c r="O373" s="159"/>
      <c r="P373" s="159"/>
      <c r="Q373" s="159"/>
      <c r="R373" s="159"/>
      <c r="S373" s="159"/>
      <c r="T373" s="160"/>
      <c r="AT373" s="155" t="s">
        <v>148</v>
      </c>
      <c r="AU373" s="155" t="s">
        <v>73</v>
      </c>
      <c r="AV373" s="14" t="s">
        <v>73</v>
      </c>
      <c r="AW373" s="14" t="s">
        <v>27</v>
      </c>
      <c r="AX373" s="14" t="s">
        <v>60</v>
      </c>
      <c r="AY373" s="155" t="s">
        <v>141</v>
      </c>
    </row>
    <row r="374" spans="2:51" s="14" customFormat="1" x14ac:dyDescent="0.2">
      <c r="B374" s="154"/>
      <c r="D374" s="148" t="s">
        <v>148</v>
      </c>
      <c r="E374" s="155" t="s">
        <v>1</v>
      </c>
      <c r="F374" s="156" t="s">
        <v>1045</v>
      </c>
      <c r="H374" s="157">
        <v>6.3</v>
      </c>
      <c r="L374" s="154"/>
      <c r="M374" s="158"/>
      <c r="N374" s="159"/>
      <c r="O374" s="159"/>
      <c r="P374" s="159"/>
      <c r="Q374" s="159"/>
      <c r="R374" s="159"/>
      <c r="S374" s="159"/>
      <c r="T374" s="160"/>
      <c r="AT374" s="155" t="s">
        <v>148</v>
      </c>
      <c r="AU374" s="155" t="s">
        <v>73</v>
      </c>
      <c r="AV374" s="14" t="s">
        <v>73</v>
      </c>
      <c r="AW374" s="14" t="s">
        <v>27</v>
      </c>
      <c r="AX374" s="14" t="s">
        <v>60</v>
      </c>
      <c r="AY374" s="155" t="s">
        <v>141</v>
      </c>
    </row>
    <row r="375" spans="2:51" s="14" customFormat="1" x14ac:dyDescent="0.2">
      <c r="B375" s="154"/>
      <c r="D375" s="148" t="s">
        <v>148</v>
      </c>
      <c r="E375" s="155" t="s">
        <v>1</v>
      </c>
      <c r="F375" s="156" t="s">
        <v>1046</v>
      </c>
      <c r="H375" s="157">
        <v>12.106999999999999</v>
      </c>
      <c r="L375" s="154"/>
      <c r="M375" s="158"/>
      <c r="N375" s="159"/>
      <c r="O375" s="159"/>
      <c r="P375" s="159"/>
      <c r="Q375" s="159"/>
      <c r="R375" s="159"/>
      <c r="S375" s="159"/>
      <c r="T375" s="160"/>
      <c r="AT375" s="155" t="s">
        <v>148</v>
      </c>
      <c r="AU375" s="155" t="s">
        <v>73</v>
      </c>
      <c r="AV375" s="14" t="s">
        <v>73</v>
      </c>
      <c r="AW375" s="14" t="s">
        <v>27</v>
      </c>
      <c r="AX375" s="14" t="s">
        <v>60</v>
      </c>
      <c r="AY375" s="155" t="s">
        <v>141</v>
      </c>
    </row>
    <row r="376" spans="2:51" s="14" customFormat="1" x14ac:dyDescent="0.2">
      <c r="B376" s="154"/>
      <c r="D376" s="148" t="s">
        <v>148</v>
      </c>
      <c r="E376" s="155" t="s">
        <v>1</v>
      </c>
      <c r="F376" s="156" t="s">
        <v>1047</v>
      </c>
      <c r="H376" s="157">
        <v>13.86</v>
      </c>
      <c r="L376" s="154"/>
      <c r="M376" s="158"/>
      <c r="N376" s="159"/>
      <c r="O376" s="159"/>
      <c r="P376" s="159"/>
      <c r="Q376" s="159"/>
      <c r="R376" s="159"/>
      <c r="S376" s="159"/>
      <c r="T376" s="160"/>
      <c r="AT376" s="155" t="s">
        <v>148</v>
      </c>
      <c r="AU376" s="155" t="s">
        <v>73</v>
      </c>
      <c r="AV376" s="14" t="s">
        <v>73</v>
      </c>
      <c r="AW376" s="14" t="s">
        <v>27</v>
      </c>
      <c r="AX376" s="14" t="s">
        <v>60</v>
      </c>
      <c r="AY376" s="155" t="s">
        <v>141</v>
      </c>
    </row>
    <row r="377" spans="2:51" s="14" customFormat="1" x14ac:dyDescent="0.2">
      <c r="B377" s="154"/>
      <c r="D377" s="148" t="s">
        <v>148</v>
      </c>
      <c r="E377" s="155" t="s">
        <v>1</v>
      </c>
      <c r="F377" s="156" t="s">
        <v>1048</v>
      </c>
      <c r="H377" s="157">
        <v>19.215</v>
      </c>
      <c r="L377" s="154"/>
      <c r="M377" s="158"/>
      <c r="N377" s="159"/>
      <c r="O377" s="159"/>
      <c r="P377" s="159"/>
      <c r="Q377" s="159"/>
      <c r="R377" s="159"/>
      <c r="S377" s="159"/>
      <c r="T377" s="160"/>
      <c r="AT377" s="155" t="s">
        <v>148</v>
      </c>
      <c r="AU377" s="155" t="s">
        <v>73</v>
      </c>
      <c r="AV377" s="14" t="s">
        <v>73</v>
      </c>
      <c r="AW377" s="14" t="s">
        <v>27</v>
      </c>
      <c r="AX377" s="14" t="s">
        <v>60</v>
      </c>
      <c r="AY377" s="155" t="s">
        <v>141</v>
      </c>
    </row>
    <row r="378" spans="2:51" s="14" customFormat="1" x14ac:dyDescent="0.2">
      <c r="B378" s="154"/>
      <c r="D378" s="148" t="s">
        <v>148</v>
      </c>
      <c r="E378" s="155" t="s">
        <v>1</v>
      </c>
      <c r="F378" s="156" t="s">
        <v>1049</v>
      </c>
      <c r="H378" s="157">
        <v>17.850000000000001</v>
      </c>
      <c r="L378" s="154"/>
      <c r="M378" s="158"/>
      <c r="N378" s="159"/>
      <c r="O378" s="159"/>
      <c r="P378" s="159"/>
      <c r="Q378" s="159"/>
      <c r="R378" s="159"/>
      <c r="S378" s="159"/>
      <c r="T378" s="160"/>
      <c r="AT378" s="155" t="s">
        <v>148</v>
      </c>
      <c r="AU378" s="155" t="s">
        <v>73</v>
      </c>
      <c r="AV378" s="14" t="s">
        <v>73</v>
      </c>
      <c r="AW378" s="14" t="s">
        <v>27</v>
      </c>
      <c r="AX378" s="14" t="s">
        <v>60</v>
      </c>
      <c r="AY378" s="155" t="s">
        <v>141</v>
      </c>
    </row>
    <row r="379" spans="2:51" s="14" customFormat="1" x14ac:dyDescent="0.2">
      <c r="B379" s="154"/>
      <c r="D379" s="148" t="s">
        <v>148</v>
      </c>
      <c r="E379" s="155" t="s">
        <v>1</v>
      </c>
      <c r="F379" s="156" t="s">
        <v>1050</v>
      </c>
      <c r="H379" s="157">
        <v>37.17</v>
      </c>
      <c r="L379" s="154"/>
      <c r="M379" s="158"/>
      <c r="N379" s="159"/>
      <c r="O379" s="159"/>
      <c r="P379" s="159"/>
      <c r="Q379" s="159"/>
      <c r="R379" s="159"/>
      <c r="S379" s="159"/>
      <c r="T379" s="160"/>
      <c r="AT379" s="155" t="s">
        <v>148</v>
      </c>
      <c r="AU379" s="155" t="s">
        <v>73</v>
      </c>
      <c r="AV379" s="14" t="s">
        <v>73</v>
      </c>
      <c r="AW379" s="14" t="s">
        <v>27</v>
      </c>
      <c r="AX379" s="14" t="s">
        <v>60</v>
      </c>
      <c r="AY379" s="155" t="s">
        <v>141</v>
      </c>
    </row>
    <row r="380" spans="2:51" s="14" customFormat="1" x14ac:dyDescent="0.2">
      <c r="B380" s="154"/>
      <c r="D380" s="148" t="s">
        <v>148</v>
      </c>
      <c r="E380" s="155" t="s">
        <v>1</v>
      </c>
      <c r="F380" s="156" t="s">
        <v>1051</v>
      </c>
      <c r="H380" s="157">
        <v>113.4</v>
      </c>
      <c r="L380" s="154"/>
      <c r="M380" s="158"/>
      <c r="N380" s="159"/>
      <c r="O380" s="159"/>
      <c r="P380" s="159"/>
      <c r="Q380" s="159"/>
      <c r="R380" s="159"/>
      <c r="S380" s="159"/>
      <c r="T380" s="160"/>
      <c r="AT380" s="155" t="s">
        <v>148</v>
      </c>
      <c r="AU380" s="155" t="s">
        <v>73</v>
      </c>
      <c r="AV380" s="14" t="s">
        <v>73</v>
      </c>
      <c r="AW380" s="14" t="s">
        <v>27</v>
      </c>
      <c r="AX380" s="14" t="s">
        <v>60</v>
      </c>
      <c r="AY380" s="155" t="s">
        <v>141</v>
      </c>
    </row>
    <row r="381" spans="2:51" s="14" customFormat="1" x14ac:dyDescent="0.2">
      <c r="B381" s="154"/>
      <c r="D381" s="148" t="s">
        <v>148</v>
      </c>
      <c r="E381" s="155" t="s">
        <v>1</v>
      </c>
      <c r="F381" s="156" t="s">
        <v>1052</v>
      </c>
      <c r="H381" s="157">
        <v>10.5</v>
      </c>
      <c r="L381" s="154"/>
      <c r="M381" s="158"/>
      <c r="N381" s="159"/>
      <c r="O381" s="159"/>
      <c r="P381" s="159"/>
      <c r="Q381" s="159"/>
      <c r="R381" s="159"/>
      <c r="S381" s="159"/>
      <c r="T381" s="160"/>
      <c r="AT381" s="155" t="s">
        <v>148</v>
      </c>
      <c r="AU381" s="155" t="s">
        <v>73</v>
      </c>
      <c r="AV381" s="14" t="s">
        <v>73</v>
      </c>
      <c r="AW381" s="14" t="s">
        <v>27</v>
      </c>
      <c r="AX381" s="14" t="s">
        <v>60</v>
      </c>
      <c r="AY381" s="155" t="s">
        <v>141</v>
      </c>
    </row>
    <row r="382" spans="2:51" s="14" customFormat="1" x14ac:dyDescent="0.2">
      <c r="B382" s="154"/>
      <c r="D382" s="148" t="s">
        <v>148</v>
      </c>
      <c r="E382" s="155" t="s">
        <v>1</v>
      </c>
      <c r="F382" s="156" t="s">
        <v>1053</v>
      </c>
      <c r="H382" s="157">
        <v>35.28</v>
      </c>
      <c r="L382" s="154"/>
      <c r="M382" s="158"/>
      <c r="N382" s="159"/>
      <c r="O382" s="159"/>
      <c r="P382" s="159"/>
      <c r="Q382" s="159"/>
      <c r="R382" s="159"/>
      <c r="S382" s="159"/>
      <c r="T382" s="160"/>
      <c r="AT382" s="155" t="s">
        <v>148</v>
      </c>
      <c r="AU382" s="155" t="s">
        <v>73</v>
      </c>
      <c r="AV382" s="14" t="s">
        <v>73</v>
      </c>
      <c r="AW382" s="14" t="s">
        <v>27</v>
      </c>
      <c r="AX382" s="14" t="s">
        <v>60</v>
      </c>
      <c r="AY382" s="155" t="s">
        <v>141</v>
      </c>
    </row>
    <row r="383" spans="2:51" s="14" customFormat="1" x14ac:dyDescent="0.2">
      <c r="B383" s="154"/>
      <c r="D383" s="148" t="s">
        <v>148</v>
      </c>
      <c r="E383" s="155" t="s">
        <v>1</v>
      </c>
      <c r="F383" s="156" t="s">
        <v>1054</v>
      </c>
      <c r="H383" s="157">
        <v>4.2320000000000002</v>
      </c>
      <c r="L383" s="154"/>
      <c r="M383" s="158"/>
      <c r="N383" s="159"/>
      <c r="O383" s="159"/>
      <c r="P383" s="159"/>
      <c r="Q383" s="159"/>
      <c r="R383" s="159"/>
      <c r="S383" s="159"/>
      <c r="T383" s="160"/>
      <c r="AT383" s="155" t="s">
        <v>148</v>
      </c>
      <c r="AU383" s="155" t="s">
        <v>73</v>
      </c>
      <c r="AV383" s="14" t="s">
        <v>73</v>
      </c>
      <c r="AW383" s="14" t="s">
        <v>27</v>
      </c>
      <c r="AX383" s="14" t="s">
        <v>60</v>
      </c>
      <c r="AY383" s="155" t="s">
        <v>141</v>
      </c>
    </row>
    <row r="384" spans="2:51" s="16" customFormat="1" x14ac:dyDescent="0.2">
      <c r="B384" s="178"/>
      <c r="D384" s="148" t="s">
        <v>148</v>
      </c>
      <c r="E384" s="179" t="s">
        <v>1</v>
      </c>
      <c r="F384" s="180" t="s">
        <v>224</v>
      </c>
      <c r="H384" s="181">
        <v>1658.2239999999999</v>
      </c>
      <c r="L384" s="178"/>
      <c r="M384" s="182"/>
      <c r="N384" s="183"/>
      <c r="O384" s="183"/>
      <c r="P384" s="183"/>
      <c r="Q384" s="183"/>
      <c r="R384" s="183"/>
      <c r="S384" s="183"/>
      <c r="T384" s="184"/>
      <c r="AT384" s="179" t="s">
        <v>148</v>
      </c>
      <c r="AU384" s="179" t="s">
        <v>73</v>
      </c>
      <c r="AV384" s="16" t="s">
        <v>85</v>
      </c>
      <c r="AW384" s="16" t="s">
        <v>27</v>
      </c>
      <c r="AX384" s="16" t="s">
        <v>60</v>
      </c>
      <c r="AY384" s="179" t="s">
        <v>141</v>
      </c>
    </row>
    <row r="385" spans="1:65" s="14" customFormat="1" x14ac:dyDescent="0.2">
      <c r="B385" s="154"/>
      <c r="D385" s="148" t="s">
        <v>148</v>
      </c>
      <c r="E385" s="155" t="s">
        <v>1</v>
      </c>
      <c r="F385" s="156" t="s">
        <v>1055</v>
      </c>
      <c r="H385" s="157">
        <v>11.34</v>
      </c>
      <c r="L385" s="154"/>
      <c r="M385" s="158"/>
      <c r="N385" s="159"/>
      <c r="O385" s="159"/>
      <c r="P385" s="159"/>
      <c r="Q385" s="159"/>
      <c r="R385" s="159"/>
      <c r="S385" s="159"/>
      <c r="T385" s="160"/>
      <c r="AT385" s="155" t="s">
        <v>148</v>
      </c>
      <c r="AU385" s="155" t="s">
        <v>73</v>
      </c>
      <c r="AV385" s="14" t="s">
        <v>73</v>
      </c>
      <c r="AW385" s="14" t="s">
        <v>27</v>
      </c>
      <c r="AX385" s="14" t="s">
        <v>60</v>
      </c>
      <c r="AY385" s="155" t="s">
        <v>141</v>
      </c>
    </row>
    <row r="386" spans="1:65" s="14" customFormat="1" x14ac:dyDescent="0.2">
      <c r="B386" s="154"/>
      <c r="D386" s="148" t="s">
        <v>148</v>
      </c>
      <c r="E386" s="155" t="s">
        <v>1</v>
      </c>
      <c r="F386" s="156" t="s">
        <v>1056</v>
      </c>
      <c r="H386" s="157">
        <v>11.34</v>
      </c>
      <c r="L386" s="154"/>
      <c r="M386" s="158"/>
      <c r="N386" s="159"/>
      <c r="O386" s="159"/>
      <c r="P386" s="159"/>
      <c r="Q386" s="159"/>
      <c r="R386" s="159"/>
      <c r="S386" s="159"/>
      <c r="T386" s="160"/>
      <c r="AT386" s="155" t="s">
        <v>148</v>
      </c>
      <c r="AU386" s="155" t="s">
        <v>73</v>
      </c>
      <c r="AV386" s="14" t="s">
        <v>73</v>
      </c>
      <c r="AW386" s="14" t="s">
        <v>27</v>
      </c>
      <c r="AX386" s="14" t="s">
        <v>60</v>
      </c>
      <c r="AY386" s="155" t="s">
        <v>141</v>
      </c>
    </row>
    <row r="387" spans="1:65" s="14" customFormat="1" x14ac:dyDescent="0.2">
      <c r="B387" s="154"/>
      <c r="D387" s="148" t="s">
        <v>148</v>
      </c>
      <c r="E387" s="155" t="s">
        <v>1</v>
      </c>
      <c r="F387" s="156" t="s">
        <v>1057</v>
      </c>
      <c r="H387" s="157">
        <v>15.12</v>
      </c>
      <c r="L387" s="154"/>
      <c r="M387" s="158"/>
      <c r="N387" s="159"/>
      <c r="O387" s="159"/>
      <c r="P387" s="159"/>
      <c r="Q387" s="159"/>
      <c r="R387" s="159"/>
      <c r="S387" s="159"/>
      <c r="T387" s="160"/>
      <c r="AT387" s="155" t="s">
        <v>148</v>
      </c>
      <c r="AU387" s="155" t="s">
        <v>73</v>
      </c>
      <c r="AV387" s="14" t="s">
        <v>73</v>
      </c>
      <c r="AW387" s="14" t="s">
        <v>27</v>
      </c>
      <c r="AX387" s="14" t="s">
        <v>60</v>
      </c>
      <c r="AY387" s="155" t="s">
        <v>141</v>
      </c>
    </row>
    <row r="388" spans="1:65" s="14" customFormat="1" x14ac:dyDescent="0.2">
      <c r="B388" s="154"/>
      <c r="D388" s="148" t="s">
        <v>148</v>
      </c>
      <c r="E388" s="155" t="s">
        <v>1</v>
      </c>
      <c r="F388" s="156" t="s">
        <v>1058</v>
      </c>
      <c r="H388" s="157">
        <v>5.67</v>
      </c>
      <c r="L388" s="154"/>
      <c r="M388" s="158"/>
      <c r="N388" s="159"/>
      <c r="O388" s="159"/>
      <c r="P388" s="159"/>
      <c r="Q388" s="159"/>
      <c r="R388" s="159"/>
      <c r="S388" s="159"/>
      <c r="T388" s="160"/>
      <c r="AT388" s="155" t="s">
        <v>148</v>
      </c>
      <c r="AU388" s="155" t="s">
        <v>73</v>
      </c>
      <c r="AV388" s="14" t="s">
        <v>73</v>
      </c>
      <c r="AW388" s="14" t="s">
        <v>27</v>
      </c>
      <c r="AX388" s="14" t="s">
        <v>60</v>
      </c>
      <c r="AY388" s="155" t="s">
        <v>141</v>
      </c>
    </row>
    <row r="389" spans="1:65" s="14" customFormat="1" x14ac:dyDescent="0.2">
      <c r="B389" s="154"/>
      <c r="D389" s="148" t="s">
        <v>148</v>
      </c>
      <c r="E389" s="155" t="s">
        <v>1</v>
      </c>
      <c r="F389" s="156" t="s">
        <v>1059</v>
      </c>
      <c r="H389" s="157">
        <v>26.46</v>
      </c>
      <c r="L389" s="154"/>
      <c r="M389" s="158"/>
      <c r="N389" s="159"/>
      <c r="O389" s="159"/>
      <c r="P389" s="159"/>
      <c r="Q389" s="159"/>
      <c r="R389" s="159"/>
      <c r="S389" s="159"/>
      <c r="T389" s="160"/>
      <c r="AT389" s="155" t="s">
        <v>148</v>
      </c>
      <c r="AU389" s="155" t="s">
        <v>73</v>
      </c>
      <c r="AV389" s="14" t="s">
        <v>73</v>
      </c>
      <c r="AW389" s="14" t="s">
        <v>27</v>
      </c>
      <c r="AX389" s="14" t="s">
        <v>60</v>
      </c>
      <c r="AY389" s="155" t="s">
        <v>141</v>
      </c>
    </row>
    <row r="390" spans="1:65" s="14" customFormat="1" x14ac:dyDescent="0.2">
      <c r="B390" s="154"/>
      <c r="D390" s="148" t="s">
        <v>148</v>
      </c>
      <c r="E390" s="155" t="s">
        <v>1</v>
      </c>
      <c r="F390" s="156" t="s">
        <v>1060</v>
      </c>
      <c r="H390" s="157">
        <v>37.380000000000003</v>
      </c>
      <c r="L390" s="154"/>
      <c r="M390" s="158"/>
      <c r="N390" s="159"/>
      <c r="O390" s="159"/>
      <c r="P390" s="159"/>
      <c r="Q390" s="159"/>
      <c r="R390" s="159"/>
      <c r="S390" s="159"/>
      <c r="T390" s="160"/>
      <c r="AT390" s="155" t="s">
        <v>148</v>
      </c>
      <c r="AU390" s="155" t="s">
        <v>73</v>
      </c>
      <c r="AV390" s="14" t="s">
        <v>73</v>
      </c>
      <c r="AW390" s="14" t="s">
        <v>27</v>
      </c>
      <c r="AX390" s="14" t="s">
        <v>60</v>
      </c>
      <c r="AY390" s="155" t="s">
        <v>141</v>
      </c>
    </row>
    <row r="391" spans="1:65" s="14" customFormat="1" x14ac:dyDescent="0.2">
      <c r="B391" s="154"/>
      <c r="D391" s="148" t="s">
        <v>148</v>
      </c>
      <c r="E391" s="155" t="s">
        <v>1</v>
      </c>
      <c r="F391" s="156" t="s">
        <v>1061</v>
      </c>
      <c r="H391" s="157">
        <v>13.23</v>
      </c>
      <c r="L391" s="154"/>
      <c r="M391" s="158"/>
      <c r="N391" s="159"/>
      <c r="O391" s="159"/>
      <c r="P391" s="159"/>
      <c r="Q391" s="159"/>
      <c r="R391" s="159"/>
      <c r="S391" s="159"/>
      <c r="T391" s="160"/>
      <c r="AT391" s="155" t="s">
        <v>148</v>
      </c>
      <c r="AU391" s="155" t="s">
        <v>73</v>
      </c>
      <c r="AV391" s="14" t="s">
        <v>73</v>
      </c>
      <c r="AW391" s="14" t="s">
        <v>27</v>
      </c>
      <c r="AX391" s="14" t="s">
        <v>60</v>
      </c>
      <c r="AY391" s="155" t="s">
        <v>141</v>
      </c>
    </row>
    <row r="392" spans="1:65" s="14" customFormat="1" x14ac:dyDescent="0.2">
      <c r="B392" s="154"/>
      <c r="D392" s="148" t="s">
        <v>148</v>
      </c>
      <c r="E392" s="155" t="s">
        <v>1</v>
      </c>
      <c r="F392" s="156" t="s">
        <v>1062</v>
      </c>
      <c r="H392" s="157">
        <v>13.86</v>
      </c>
      <c r="L392" s="154"/>
      <c r="M392" s="158"/>
      <c r="N392" s="159"/>
      <c r="O392" s="159"/>
      <c r="P392" s="159"/>
      <c r="Q392" s="159"/>
      <c r="R392" s="159"/>
      <c r="S392" s="159"/>
      <c r="T392" s="160"/>
      <c r="AT392" s="155" t="s">
        <v>148</v>
      </c>
      <c r="AU392" s="155" t="s">
        <v>73</v>
      </c>
      <c r="AV392" s="14" t="s">
        <v>73</v>
      </c>
      <c r="AW392" s="14" t="s">
        <v>27</v>
      </c>
      <c r="AX392" s="14" t="s">
        <v>60</v>
      </c>
      <c r="AY392" s="155" t="s">
        <v>141</v>
      </c>
    </row>
    <row r="393" spans="1:65" s="14" customFormat="1" x14ac:dyDescent="0.2">
      <c r="B393" s="154"/>
      <c r="D393" s="148" t="s">
        <v>148</v>
      </c>
      <c r="E393" s="155" t="s">
        <v>1</v>
      </c>
      <c r="F393" s="156" t="s">
        <v>1063</v>
      </c>
      <c r="H393" s="157">
        <v>55.545000000000002</v>
      </c>
      <c r="L393" s="154"/>
      <c r="M393" s="158"/>
      <c r="N393" s="159"/>
      <c r="O393" s="159"/>
      <c r="P393" s="159"/>
      <c r="Q393" s="159"/>
      <c r="R393" s="159"/>
      <c r="S393" s="159"/>
      <c r="T393" s="160"/>
      <c r="AT393" s="155" t="s">
        <v>148</v>
      </c>
      <c r="AU393" s="155" t="s">
        <v>73</v>
      </c>
      <c r="AV393" s="14" t="s">
        <v>73</v>
      </c>
      <c r="AW393" s="14" t="s">
        <v>27</v>
      </c>
      <c r="AX393" s="14" t="s">
        <v>60</v>
      </c>
      <c r="AY393" s="155" t="s">
        <v>141</v>
      </c>
    </row>
    <row r="394" spans="1:65" s="14" customFormat="1" x14ac:dyDescent="0.2">
      <c r="B394" s="154"/>
      <c r="D394" s="148" t="s">
        <v>148</v>
      </c>
      <c r="E394" s="155" t="s">
        <v>1</v>
      </c>
      <c r="F394" s="156" t="s">
        <v>1064</v>
      </c>
      <c r="H394" s="157">
        <v>22.68</v>
      </c>
      <c r="L394" s="154"/>
      <c r="M394" s="158"/>
      <c r="N394" s="159"/>
      <c r="O394" s="159"/>
      <c r="P394" s="159"/>
      <c r="Q394" s="159"/>
      <c r="R394" s="159"/>
      <c r="S394" s="159"/>
      <c r="T394" s="160"/>
      <c r="AT394" s="155" t="s">
        <v>148</v>
      </c>
      <c r="AU394" s="155" t="s">
        <v>73</v>
      </c>
      <c r="AV394" s="14" t="s">
        <v>73</v>
      </c>
      <c r="AW394" s="14" t="s">
        <v>27</v>
      </c>
      <c r="AX394" s="14" t="s">
        <v>60</v>
      </c>
      <c r="AY394" s="155" t="s">
        <v>141</v>
      </c>
    </row>
    <row r="395" spans="1:65" s="14" customFormat="1" x14ac:dyDescent="0.2">
      <c r="B395" s="154"/>
      <c r="D395" s="148" t="s">
        <v>148</v>
      </c>
      <c r="E395" s="155" t="s">
        <v>1</v>
      </c>
      <c r="F395" s="156" t="s">
        <v>1065</v>
      </c>
      <c r="H395" s="157">
        <v>28.454999999999998</v>
      </c>
      <c r="L395" s="154"/>
      <c r="M395" s="158"/>
      <c r="N395" s="159"/>
      <c r="O395" s="159"/>
      <c r="P395" s="159"/>
      <c r="Q395" s="159"/>
      <c r="R395" s="159"/>
      <c r="S395" s="159"/>
      <c r="T395" s="160"/>
      <c r="AT395" s="155" t="s">
        <v>148</v>
      </c>
      <c r="AU395" s="155" t="s">
        <v>73</v>
      </c>
      <c r="AV395" s="14" t="s">
        <v>73</v>
      </c>
      <c r="AW395" s="14" t="s">
        <v>27</v>
      </c>
      <c r="AX395" s="14" t="s">
        <v>60</v>
      </c>
      <c r="AY395" s="155" t="s">
        <v>141</v>
      </c>
    </row>
    <row r="396" spans="1:65" s="16" customFormat="1" x14ac:dyDescent="0.2">
      <c r="B396" s="178"/>
      <c r="D396" s="148" t="s">
        <v>148</v>
      </c>
      <c r="E396" s="179" t="s">
        <v>1</v>
      </c>
      <c r="F396" s="180" t="s">
        <v>224</v>
      </c>
      <c r="H396" s="181">
        <v>241.08</v>
      </c>
      <c r="L396" s="178"/>
      <c r="M396" s="182"/>
      <c r="N396" s="183"/>
      <c r="O396" s="183"/>
      <c r="P396" s="183"/>
      <c r="Q396" s="183"/>
      <c r="R396" s="183"/>
      <c r="S396" s="183"/>
      <c r="T396" s="184"/>
      <c r="AT396" s="179" t="s">
        <v>148</v>
      </c>
      <c r="AU396" s="179" t="s">
        <v>73</v>
      </c>
      <c r="AV396" s="16" t="s">
        <v>85</v>
      </c>
      <c r="AW396" s="16" t="s">
        <v>27</v>
      </c>
      <c r="AX396" s="16" t="s">
        <v>60</v>
      </c>
      <c r="AY396" s="179" t="s">
        <v>141</v>
      </c>
    </row>
    <row r="397" spans="1:65" s="15" customFormat="1" x14ac:dyDescent="0.2">
      <c r="B397" s="161"/>
      <c r="D397" s="148" t="s">
        <v>148</v>
      </c>
      <c r="E397" s="162" t="s">
        <v>1</v>
      </c>
      <c r="F397" s="163" t="s">
        <v>158</v>
      </c>
      <c r="H397" s="164">
        <v>1899.3040000000001</v>
      </c>
      <c r="L397" s="161"/>
      <c r="M397" s="165"/>
      <c r="N397" s="166"/>
      <c r="O397" s="166"/>
      <c r="P397" s="166"/>
      <c r="Q397" s="166"/>
      <c r="R397" s="166"/>
      <c r="S397" s="166"/>
      <c r="T397" s="167"/>
      <c r="AT397" s="162" t="s">
        <v>148</v>
      </c>
      <c r="AU397" s="162" t="s">
        <v>73</v>
      </c>
      <c r="AV397" s="15" t="s">
        <v>146</v>
      </c>
      <c r="AW397" s="15" t="s">
        <v>27</v>
      </c>
      <c r="AX397" s="15" t="s">
        <v>67</v>
      </c>
      <c r="AY397" s="162" t="s">
        <v>141</v>
      </c>
    </row>
    <row r="398" spans="1:65" s="2" customFormat="1" ht="21.75" customHeight="1" x14ac:dyDescent="0.2">
      <c r="A398" s="31"/>
      <c r="B398" s="133"/>
      <c r="C398" s="168" t="s">
        <v>379</v>
      </c>
      <c r="D398" s="168" t="s">
        <v>159</v>
      </c>
      <c r="E398" s="169" t="s">
        <v>1068</v>
      </c>
      <c r="F398" s="170" t="s">
        <v>1069</v>
      </c>
      <c r="G398" s="171" t="s">
        <v>145</v>
      </c>
      <c r="H398" s="172">
        <v>803.22900000000004</v>
      </c>
      <c r="I398" s="173"/>
      <c r="J398" s="173"/>
      <c r="K398" s="174"/>
      <c r="L398" s="175"/>
      <c r="M398" s="176"/>
      <c r="N398" s="177"/>
      <c r="O398" s="143"/>
      <c r="P398" s="143"/>
      <c r="Q398" s="143"/>
      <c r="R398" s="143"/>
      <c r="S398" s="143"/>
      <c r="T398" s="144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45" t="s">
        <v>504</v>
      </c>
      <c r="AT398" s="145" t="s">
        <v>159</v>
      </c>
      <c r="AU398" s="145" t="s">
        <v>73</v>
      </c>
      <c r="AY398" s="18" t="s">
        <v>141</v>
      </c>
      <c r="BE398" s="146">
        <f>IF(N398="základná",J398,0)</f>
        <v>0</v>
      </c>
      <c r="BF398" s="146">
        <f>IF(N398="znížená",J398,0)</f>
        <v>0</v>
      </c>
      <c r="BG398" s="146">
        <f>IF(N398="zákl. prenesená",J398,0)</f>
        <v>0</v>
      </c>
      <c r="BH398" s="146">
        <f>IF(N398="zníž. prenesená",J398,0)</f>
        <v>0</v>
      </c>
      <c r="BI398" s="146">
        <f>IF(N398="nulová",J398,0)</f>
        <v>0</v>
      </c>
      <c r="BJ398" s="18" t="s">
        <v>73</v>
      </c>
      <c r="BK398" s="146">
        <f>ROUND(I398*H398,2)</f>
        <v>0</v>
      </c>
      <c r="BL398" s="18" t="s">
        <v>332</v>
      </c>
      <c r="BM398" s="145" t="s">
        <v>1070</v>
      </c>
    </row>
    <row r="399" spans="1:65" s="13" customFormat="1" x14ac:dyDescent="0.2">
      <c r="B399" s="147"/>
      <c r="D399" s="148" t="s">
        <v>148</v>
      </c>
      <c r="E399" s="149" t="s">
        <v>1</v>
      </c>
      <c r="F399" s="150" t="s">
        <v>1071</v>
      </c>
      <c r="H399" s="149" t="s">
        <v>1</v>
      </c>
      <c r="L399" s="147"/>
      <c r="M399" s="151"/>
      <c r="N399" s="152"/>
      <c r="O399" s="152"/>
      <c r="P399" s="152"/>
      <c r="Q399" s="152"/>
      <c r="R399" s="152"/>
      <c r="S399" s="152"/>
      <c r="T399" s="153"/>
      <c r="AT399" s="149" t="s">
        <v>148</v>
      </c>
      <c r="AU399" s="149" t="s">
        <v>73</v>
      </c>
      <c r="AV399" s="13" t="s">
        <v>67</v>
      </c>
      <c r="AW399" s="13" t="s">
        <v>27</v>
      </c>
      <c r="AX399" s="13" t="s">
        <v>60</v>
      </c>
      <c r="AY399" s="149" t="s">
        <v>141</v>
      </c>
    </row>
    <row r="400" spans="1:65" s="13" customFormat="1" x14ac:dyDescent="0.2">
      <c r="B400" s="147"/>
      <c r="D400" s="148" t="s">
        <v>148</v>
      </c>
      <c r="E400" s="149" t="s">
        <v>1</v>
      </c>
      <c r="F400" s="150" t="s">
        <v>1021</v>
      </c>
      <c r="H400" s="149" t="s">
        <v>1</v>
      </c>
      <c r="L400" s="147"/>
      <c r="M400" s="151"/>
      <c r="N400" s="152"/>
      <c r="O400" s="152"/>
      <c r="P400" s="152"/>
      <c r="Q400" s="152"/>
      <c r="R400" s="152"/>
      <c r="S400" s="152"/>
      <c r="T400" s="153"/>
      <c r="AT400" s="149" t="s">
        <v>148</v>
      </c>
      <c r="AU400" s="149" t="s">
        <v>73</v>
      </c>
      <c r="AV400" s="13" t="s">
        <v>67</v>
      </c>
      <c r="AW400" s="13" t="s">
        <v>27</v>
      </c>
      <c r="AX400" s="13" t="s">
        <v>60</v>
      </c>
      <c r="AY400" s="149" t="s">
        <v>141</v>
      </c>
    </row>
    <row r="401" spans="2:51" s="14" customFormat="1" x14ac:dyDescent="0.2">
      <c r="B401" s="154"/>
      <c r="D401" s="148" t="s">
        <v>148</v>
      </c>
      <c r="E401" s="155" t="s">
        <v>1</v>
      </c>
      <c r="F401" s="156" t="s">
        <v>183</v>
      </c>
      <c r="H401" s="157">
        <v>14.4</v>
      </c>
      <c r="L401" s="154"/>
      <c r="M401" s="158"/>
      <c r="N401" s="159"/>
      <c r="O401" s="159"/>
      <c r="P401" s="159"/>
      <c r="Q401" s="159"/>
      <c r="R401" s="159"/>
      <c r="S401" s="159"/>
      <c r="T401" s="160"/>
      <c r="AT401" s="155" t="s">
        <v>148</v>
      </c>
      <c r="AU401" s="155" t="s">
        <v>73</v>
      </c>
      <c r="AV401" s="14" t="s">
        <v>73</v>
      </c>
      <c r="AW401" s="14" t="s">
        <v>27</v>
      </c>
      <c r="AX401" s="14" t="s">
        <v>60</v>
      </c>
      <c r="AY401" s="155" t="s">
        <v>141</v>
      </c>
    </row>
    <row r="402" spans="2:51" s="14" customFormat="1" x14ac:dyDescent="0.2">
      <c r="B402" s="154"/>
      <c r="D402" s="148" t="s">
        <v>148</v>
      </c>
      <c r="E402" s="155" t="s">
        <v>1</v>
      </c>
      <c r="F402" s="156" t="s">
        <v>184</v>
      </c>
      <c r="H402" s="157">
        <v>12.6</v>
      </c>
      <c r="L402" s="154"/>
      <c r="M402" s="158"/>
      <c r="N402" s="159"/>
      <c r="O402" s="159"/>
      <c r="P402" s="159"/>
      <c r="Q402" s="159"/>
      <c r="R402" s="159"/>
      <c r="S402" s="159"/>
      <c r="T402" s="160"/>
      <c r="AT402" s="155" t="s">
        <v>148</v>
      </c>
      <c r="AU402" s="155" t="s">
        <v>73</v>
      </c>
      <c r="AV402" s="14" t="s">
        <v>73</v>
      </c>
      <c r="AW402" s="14" t="s">
        <v>27</v>
      </c>
      <c r="AX402" s="14" t="s">
        <v>60</v>
      </c>
      <c r="AY402" s="155" t="s">
        <v>141</v>
      </c>
    </row>
    <row r="403" spans="2:51" s="14" customFormat="1" x14ac:dyDescent="0.2">
      <c r="B403" s="154"/>
      <c r="D403" s="148" t="s">
        <v>148</v>
      </c>
      <c r="E403" s="155" t="s">
        <v>1</v>
      </c>
      <c r="F403" s="156" t="s">
        <v>185</v>
      </c>
      <c r="H403" s="157">
        <v>334.8</v>
      </c>
      <c r="L403" s="154"/>
      <c r="M403" s="158"/>
      <c r="N403" s="159"/>
      <c r="O403" s="159"/>
      <c r="P403" s="159"/>
      <c r="Q403" s="159"/>
      <c r="R403" s="159"/>
      <c r="S403" s="159"/>
      <c r="T403" s="160"/>
      <c r="AT403" s="155" t="s">
        <v>148</v>
      </c>
      <c r="AU403" s="155" t="s">
        <v>73</v>
      </c>
      <c r="AV403" s="14" t="s">
        <v>73</v>
      </c>
      <c r="AW403" s="14" t="s">
        <v>27</v>
      </c>
      <c r="AX403" s="14" t="s">
        <v>60</v>
      </c>
      <c r="AY403" s="155" t="s">
        <v>141</v>
      </c>
    </row>
    <row r="404" spans="2:51" s="14" customFormat="1" x14ac:dyDescent="0.2">
      <c r="B404" s="154"/>
      <c r="D404" s="148" t="s">
        <v>148</v>
      </c>
      <c r="E404" s="155" t="s">
        <v>1</v>
      </c>
      <c r="F404" s="156" t="s">
        <v>186</v>
      </c>
      <c r="H404" s="157">
        <v>68.400000000000006</v>
      </c>
      <c r="L404" s="154"/>
      <c r="M404" s="158"/>
      <c r="N404" s="159"/>
      <c r="O404" s="159"/>
      <c r="P404" s="159"/>
      <c r="Q404" s="159"/>
      <c r="R404" s="159"/>
      <c r="S404" s="159"/>
      <c r="T404" s="160"/>
      <c r="AT404" s="155" t="s">
        <v>148</v>
      </c>
      <c r="AU404" s="155" t="s">
        <v>73</v>
      </c>
      <c r="AV404" s="14" t="s">
        <v>73</v>
      </c>
      <c r="AW404" s="14" t="s">
        <v>27</v>
      </c>
      <c r="AX404" s="14" t="s">
        <v>60</v>
      </c>
      <c r="AY404" s="155" t="s">
        <v>141</v>
      </c>
    </row>
    <row r="405" spans="2:51" s="14" customFormat="1" x14ac:dyDescent="0.2">
      <c r="B405" s="154"/>
      <c r="D405" s="148" t="s">
        <v>148</v>
      </c>
      <c r="E405" s="155" t="s">
        <v>1</v>
      </c>
      <c r="F405" s="156" t="s">
        <v>187</v>
      </c>
      <c r="H405" s="157">
        <v>4.8600000000000003</v>
      </c>
      <c r="L405" s="154"/>
      <c r="M405" s="158"/>
      <c r="N405" s="159"/>
      <c r="O405" s="159"/>
      <c r="P405" s="159"/>
      <c r="Q405" s="159"/>
      <c r="R405" s="159"/>
      <c r="S405" s="159"/>
      <c r="T405" s="160"/>
      <c r="AT405" s="155" t="s">
        <v>148</v>
      </c>
      <c r="AU405" s="155" t="s">
        <v>73</v>
      </c>
      <c r="AV405" s="14" t="s">
        <v>73</v>
      </c>
      <c r="AW405" s="14" t="s">
        <v>27</v>
      </c>
      <c r="AX405" s="14" t="s">
        <v>60</v>
      </c>
      <c r="AY405" s="155" t="s">
        <v>141</v>
      </c>
    </row>
    <row r="406" spans="2:51" s="14" customFormat="1" x14ac:dyDescent="0.2">
      <c r="B406" s="154"/>
      <c r="D406" s="148" t="s">
        <v>148</v>
      </c>
      <c r="E406" s="155" t="s">
        <v>1</v>
      </c>
      <c r="F406" s="156" t="s">
        <v>188</v>
      </c>
      <c r="H406" s="157">
        <v>0.9</v>
      </c>
      <c r="L406" s="154"/>
      <c r="M406" s="158"/>
      <c r="N406" s="159"/>
      <c r="O406" s="159"/>
      <c r="P406" s="159"/>
      <c r="Q406" s="159"/>
      <c r="R406" s="159"/>
      <c r="S406" s="159"/>
      <c r="T406" s="160"/>
      <c r="AT406" s="155" t="s">
        <v>148</v>
      </c>
      <c r="AU406" s="155" t="s">
        <v>73</v>
      </c>
      <c r="AV406" s="14" t="s">
        <v>73</v>
      </c>
      <c r="AW406" s="14" t="s">
        <v>27</v>
      </c>
      <c r="AX406" s="14" t="s">
        <v>60</v>
      </c>
      <c r="AY406" s="155" t="s">
        <v>141</v>
      </c>
    </row>
    <row r="407" spans="2:51" s="14" customFormat="1" x14ac:dyDescent="0.2">
      <c r="B407" s="154"/>
      <c r="D407" s="148" t="s">
        <v>148</v>
      </c>
      <c r="E407" s="155" t="s">
        <v>1</v>
      </c>
      <c r="F407" s="156" t="s">
        <v>189</v>
      </c>
      <c r="H407" s="157">
        <v>8.64</v>
      </c>
      <c r="L407" s="154"/>
      <c r="M407" s="158"/>
      <c r="N407" s="159"/>
      <c r="O407" s="159"/>
      <c r="P407" s="159"/>
      <c r="Q407" s="159"/>
      <c r="R407" s="159"/>
      <c r="S407" s="159"/>
      <c r="T407" s="160"/>
      <c r="AT407" s="155" t="s">
        <v>148</v>
      </c>
      <c r="AU407" s="155" t="s">
        <v>73</v>
      </c>
      <c r="AV407" s="14" t="s">
        <v>73</v>
      </c>
      <c r="AW407" s="14" t="s">
        <v>27</v>
      </c>
      <c r="AX407" s="14" t="s">
        <v>60</v>
      </c>
      <c r="AY407" s="155" t="s">
        <v>141</v>
      </c>
    </row>
    <row r="408" spans="2:51" s="14" customFormat="1" x14ac:dyDescent="0.2">
      <c r="B408" s="154"/>
      <c r="D408" s="148" t="s">
        <v>148</v>
      </c>
      <c r="E408" s="155" t="s">
        <v>1</v>
      </c>
      <c r="F408" s="156" t="s">
        <v>190</v>
      </c>
      <c r="H408" s="157">
        <v>8.64</v>
      </c>
      <c r="L408" s="154"/>
      <c r="M408" s="158"/>
      <c r="N408" s="159"/>
      <c r="O408" s="159"/>
      <c r="P408" s="159"/>
      <c r="Q408" s="159"/>
      <c r="R408" s="159"/>
      <c r="S408" s="159"/>
      <c r="T408" s="160"/>
      <c r="AT408" s="155" t="s">
        <v>148</v>
      </c>
      <c r="AU408" s="155" t="s">
        <v>73</v>
      </c>
      <c r="AV408" s="14" t="s">
        <v>73</v>
      </c>
      <c r="AW408" s="14" t="s">
        <v>27</v>
      </c>
      <c r="AX408" s="14" t="s">
        <v>60</v>
      </c>
      <c r="AY408" s="155" t="s">
        <v>141</v>
      </c>
    </row>
    <row r="409" spans="2:51" s="14" customFormat="1" x14ac:dyDescent="0.2">
      <c r="B409" s="154"/>
      <c r="D409" s="148" t="s">
        <v>148</v>
      </c>
      <c r="E409" s="155" t="s">
        <v>1</v>
      </c>
      <c r="F409" s="156" t="s">
        <v>191</v>
      </c>
      <c r="H409" s="157">
        <v>11.76</v>
      </c>
      <c r="L409" s="154"/>
      <c r="M409" s="158"/>
      <c r="N409" s="159"/>
      <c r="O409" s="159"/>
      <c r="P409" s="159"/>
      <c r="Q409" s="159"/>
      <c r="R409" s="159"/>
      <c r="S409" s="159"/>
      <c r="T409" s="160"/>
      <c r="AT409" s="155" t="s">
        <v>148</v>
      </c>
      <c r="AU409" s="155" t="s">
        <v>73</v>
      </c>
      <c r="AV409" s="14" t="s">
        <v>73</v>
      </c>
      <c r="AW409" s="14" t="s">
        <v>27</v>
      </c>
      <c r="AX409" s="14" t="s">
        <v>60</v>
      </c>
      <c r="AY409" s="155" t="s">
        <v>141</v>
      </c>
    </row>
    <row r="410" spans="2:51" s="14" customFormat="1" x14ac:dyDescent="0.2">
      <c r="B410" s="154"/>
      <c r="D410" s="148" t="s">
        <v>148</v>
      </c>
      <c r="E410" s="155" t="s">
        <v>1</v>
      </c>
      <c r="F410" s="156" t="s">
        <v>192</v>
      </c>
      <c r="H410" s="157">
        <v>5.88</v>
      </c>
      <c r="L410" s="154"/>
      <c r="M410" s="158"/>
      <c r="N410" s="159"/>
      <c r="O410" s="159"/>
      <c r="P410" s="159"/>
      <c r="Q410" s="159"/>
      <c r="R410" s="159"/>
      <c r="S410" s="159"/>
      <c r="T410" s="160"/>
      <c r="AT410" s="155" t="s">
        <v>148</v>
      </c>
      <c r="AU410" s="155" t="s">
        <v>73</v>
      </c>
      <c r="AV410" s="14" t="s">
        <v>73</v>
      </c>
      <c r="AW410" s="14" t="s">
        <v>27</v>
      </c>
      <c r="AX410" s="14" t="s">
        <v>60</v>
      </c>
      <c r="AY410" s="155" t="s">
        <v>141</v>
      </c>
    </row>
    <row r="411" spans="2:51" s="14" customFormat="1" x14ac:dyDescent="0.2">
      <c r="B411" s="154"/>
      <c r="D411" s="148" t="s">
        <v>148</v>
      </c>
      <c r="E411" s="155" t="s">
        <v>1</v>
      </c>
      <c r="F411" s="156" t="s">
        <v>193</v>
      </c>
      <c r="H411" s="157">
        <v>2.94</v>
      </c>
      <c r="L411" s="154"/>
      <c r="M411" s="158"/>
      <c r="N411" s="159"/>
      <c r="O411" s="159"/>
      <c r="P411" s="159"/>
      <c r="Q411" s="159"/>
      <c r="R411" s="159"/>
      <c r="S411" s="159"/>
      <c r="T411" s="160"/>
      <c r="AT411" s="155" t="s">
        <v>148</v>
      </c>
      <c r="AU411" s="155" t="s">
        <v>73</v>
      </c>
      <c r="AV411" s="14" t="s">
        <v>73</v>
      </c>
      <c r="AW411" s="14" t="s">
        <v>27</v>
      </c>
      <c r="AX411" s="14" t="s">
        <v>60</v>
      </c>
      <c r="AY411" s="155" t="s">
        <v>141</v>
      </c>
    </row>
    <row r="412" spans="2:51" s="14" customFormat="1" x14ac:dyDescent="0.2">
      <c r="B412" s="154"/>
      <c r="D412" s="148" t="s">
        <v>148</v>
      </c>
      <c r="E412" s="155" t="s">
        <v>1</v>
      </c>
      <c r="F412" s="156" t="s">
        <v>194</v>
      </c>
      <c r="H412" s="157">
        <v>1.8</v>
      </c>
      <c r="L412" s="154"/>
      <c r="M412" s="158"/>
      <c r="N412" s="159"/>
      <c r="O412" s="159"/>
      <c r="P412" s="159"/>
      <c r="Q412" s="159"/>
      <c r="R412" s="159"/>
      <c r="S412" s="159"/>
      <c r="T412" s="160"/>
      <c r="AT412" s="155" t="s">
        <v>148</v>
      </c>
      <c r="AU412" s="155" t="s">
        <v>73</v>
      </c>
      <c r="AV412" s="14" t="s">
        <v>73</v>
      </c>
      <c r="AW412" s="14" t="s">
        <v>27</v>
      </c>
      <c r="AX412" s="14" t="s">
        <v>60</v>
      </c>
      <c r="AY412" s="155" t="s">
        <v>141</v>
      </c>
    </row>
    <row r="413" spans="2:51" s="14" customFormat="1" x14ac:dyDescent="0.2">
      <c r="B413" s="154"/>
      <c r="D413" s="148" t="s">
        <v>148</v>
      </c>
      <c r="E413" s="155" t="s">
        <v>1</v>
      </c>
      <c r="F413" s="156" t="s">
        <v>195</v>
      </c>
      <c r="H413" s="157">
        <v>1.8</v>
      </c>
      <c r="L413" s="154"/>
      <c r="M413" s="158"/>
      <c r="N413" s="159"/>
      <c r="O413" s="159"/>
      <c r="P413" s="159"/>
      <c r="Q413" s="159"/>
      <c r="R413" s="159"/>
      <c r="S413" s="159"/>
      <c r="T413" s="160"/>
      <c r="AT413" s="155" t="s">
        <v>148</v>
      </c>
      <c r="AU413" s="155" t="s">
        <v>73</v>
      </c>
      <c r="AV413" s="14" t="s">
        <v>73</v>
      </c>
      <c r="AW413" s="14" t="s">
        <v>27</v>
      </c>
      <c r="AX413" s="14" t="s">
        <v>60</v>
      </c>
      <c r="AY413" s="155" t="s">
        <v>141</v>
      </c>
    </row>
    <row r="414" spans="2:51" s="14" customFormat="1" x14ac:dyDescent="0.2">
      <c r="B414" s="154"/>
      <c r="D414" s="148" t="s">
        <v>148</v>
      </c>
      <c r="E414" s="155" t="s">
        <v>1</v>
      </c>
      <c r="F414" s="156" t="s">
        <v>196</v>
      </c>
      <c r="H414" s="157">
        <v>33</v>
      </c>
      <c r="L414" s="154"/>
      <c r="M414" s="158"/>
      <c r="N414" s="159"/>
      <c r="O414" s="159"/>
      <c r="P414" s="159"/>
      <c r="Q414" s="159"/>
      <c r="R414" s="159"/>
      <c r="S414" s="159"/>
      <c r="T414" s="160"/>
      <c r="AT414" s="155" t="s">
        <v>148</v>
      </c>
      <c r="AU414" s="155" t="s">
        <v>73</v>
      </c>
      <c r="AV414" s="14" t="s">
        <v>73</v>
      </c>
      <c r="AW414" s="14" t="s">
        <v>27</v>
      </c>
      <c r="AX414" s="14" t="s">
        <v>60</v>
      </c>
      <c r="AY414" s="155" t="s">
        <v>141</v>
      </c>
    </row>
    <row r="415" spans="2:51" s="14" customFormat="1" x14ac:dyDescent="0.2">
      <c r="B415" s="154"/>
      <c r="D415" s="148" t="s">
        <v>148</v>
      </c>
      <c r="E415" s="155" t="s">
        <v>1</v>
      </c>
      <c r="F415" s="156" t="s">
        <v>197</v>
      </c>
      <c r="H415" s="157">
        <v>6.6</v>
      </c>
      <c r="L415" s="154"/>
      <c r="M415" s="158"/>
      <c r="N415" s="159"/>
      <c r="O415" s="159"/>
      <c r="P415" s="159"/>
      <c r="Q415" s="159"/>
      <c r="R415" s="159"/>
      <c r="S415" s="159"/>
      <c r="T415" s="160"/>
      <c r="AT415" s="155" t="s">
        <v>148</v>
      </c>
      <c r="AU415" s="155" t="s">
        <v>73</v>
      </c>
      <c r="AV415" s="14" t="s">
        <v>73</v>
      </c>
      <c r="AW415" s="14" t="s">
        <v>27</v>
      </c>
      <c r="AX415" s="14" t="s">
        <v>60</v>
      </c>
      <c r="AY415" s="155" t="s">
        <v>141</v>
      </c>
    </row>
    <row r="416" spans="2:51" s="14" customFormat="1" x14ac:dyDescent="0.2">
      <c r="B416" s="154"/>
      <c r="D416" s="148" t="s">
        <v>148</v>
      </c>
      <c r="E416" s="155" t="s">
        <v>1</v>
      </c>
      <c r="F416" s="156" t="s">
        <v>198</v>
      </c>
      <c r="H416" s="157">
        <v>1.71</v>
      </c>
      <c r="L416" s="154"/>
      <c r="M416" s="158"/>
      <c r="N416" s="159"/>
      <c r="O416" s="159"/>
      <c r="P416" s="159"/>
      <c r="Q416" s="159"/>
      <c r="R416" s="159"/>
      <c r="S416" s="159"/>
      <c r="T416" s="160"/>
      <c r="AT416" s="155" t="s">
        <v>148</v>
      </c>
      <c r="AU416" s="155" t="s">
        <v>73</v>
      </c>
      <c r="AV416" s="14" t="s">
        <v>73</v>
      </c>
      <c r="AW416" s="14" t="s">
        <v>27</v>
      </c>
      <c r="AX416" s="14" t="s">
        <v>60</v>
      </c>
      <c r="AY416" s="155" t="s">
        <v>141</v>
      </c>
    </row>
    <row r="417" spans="2:51" s="14" customFormat="1" x14ac:dyDescent="0.2">
      <c r="B417" s="154"/>
      <c r="D417" s="148" t="s">
        <v>148</v>
      </c>
      <c r="E417" s="155" t="s">
        <v>1</v>
      </c>
      <c r="F417" s="156" t="s">
        <v>199</v>
      </c>
      <c r="H417" s="157">
        <v>18.809999999999999</v>
      </c>
      <c r="L417" s="154"/>
      <c r="M417" s="158"/>
      <c r="N417" s="159"/>
      <c r="O417" s="159"/>
      <c r="P417" s="159"/>
      <c r="Q417" s="159"/>
      <c r="R417" s="159"/>
      <c r="S417" s="159"/>
      <c r="T417" s="160"/>
      <c r="AT417" s="155" t="s">
        <v>148</v>
      </c>
      <c r="AU417" s="155" t="s">
        <v>73</v>
      </c>
      <c r="AV417" s="14" t="s">
        <v>73</v>
      </c>
      <c r="AW417" s="14" t="s">
        <v>27</v>
      </c>
      <c r="AX417" s="14" t="s">
        <v>60</v>
      </c>
      <c r="AY417" s="155" t="s">
        <v>141</v>
      </c>
    </row>
    <row r="418" spans="2:51" s="14" customFormat="1" x14ac:dyDescent="0.2">
      <c r="B418" s="154"/>
      <c r="D418" s="148" t="s">
        <v>148</v>
      </c>
      <c r="E418" s="155" t="s">
        <v>1</v>
      </c>
      <c r="F418" s="156" t="s">
        <v>200</v>
      </c>
      <c r="H418" s="157">
        <v>15.6</v>
      </c>
      <c r="L418" s="154"/>
      <c r="M418" s="158"/>
      <c r="N418" s="159"/>
      <c r="O418" s="159"/>
      <c r="P418" s="159"/>
      <c r="Q418" s="159"/>
      <c r="R418" s="159"/>
      <c r="S418" s="159"/>
      <c r="T418" s="160"/>
      <c r="AT418" s="155" t="s">
        <v>148</v>
      </c>
      <c r="AU418" s="155" t="s">
        <v>73</v>
      </c>
      <c r="AV418" s="14" t="s">
        <v>73</v>
      </c>
      <c r="AW418" s="14" t="s">
        <v>27</v>
      </c>
      <c r="AX418" s="14" t="s">
        <v>60</v>
      </c>
      <c r="AY418" s="155" t="s">
        <v>141</v>
      </c>
    </row>
    <row r="419" spans="2:51" s="14" customFormat="1" x14ac:dyDescent="0.2">
      <c r="B419" s="154"/>
      <c r="D419" s="148" t="s">
        <v>148</v>
      </c>
      <c r="E419" s="155" t="s">
        <v>1</v>
      </c>
      <c r="F419" s="156" t="s">
        <v>201</v>
      </c>
      <c r="H419" s="157">
        <v>12.48</v>
      </c>
      <c r="L419" s="154"/>
      <c r="M419" s="158"/>
      <c r="N419" s="159"/>
      <c r="O419" s="159"/>
      <c r="P419" s="159"/>
      <c r="Q419" s="159"/>
      <c r="R419" s="159"/>
      <c r="S419" s="159"/>
      <c r="T419" s="160"/>
      <c r="AT419" s="155" t="s">
        <v>148</v>
      </c>
      <c r="AU419" s="155" t="s">
        <v>73</v>
      </c>
      <c r="AV419" s="14" t="s">
        <v>73</v>
      </c>
      <c r="AW419" s="14" t="s">
        <v>27</v>
      </c>
      <c r="AX419" s="14" t="s">
        <v>60</v>
      </c>
      <c r="AY419" s="155" t="s">
        <v>141</v>
      </c>
    </row>
    <row r="420" spans="2:51" s="14" customFormat="1" x14ac:dyDescent="0.2">
      <c r="B420" s="154"/>
      <c r="D420" s="148" t="s">
        <v>148</v>
      </c>
      <c r="E420" s="155" t="s">
        <v>1</v>
      </c>
      <c r="F420" s="156" t="s">
        <v>202</v>
      </c>
      <c r="H420" s="157">
        <v>1.08</v>
      </c>
      <c r="L420" s="154"/>
      <c r="M420" s="158"/>
      <c r="N420" s="159"/>
      <c r="O420" s="159"/>
      <c r="P420" s="159"/>
      <c r="Q420" s="159"/>
      <c r="R420" s="159"/>
      <c r="S420" s="159"/>
      <c r="T420" s="160"/>
      <c r="AT420" s="155" t="s">
        <v>148</v>
      </c>
      <c r="AU420" s="155" t="s">
        <v>73</v>
      </c>
      <c r="AV420" s="14" t="s">
        <v>73</v>
      </c>
      <c r="AW420" s="14" t="s">
        <v>27</v>
      </c>
      <c r="AX420" s="14" t="s">
        <v>60</v>
      </c>
      <c r="AY420" s="155" t="s">
        <v>141</v>
      </c>
    </row>
    <row r="421" spans="2:51" s="14" customFormat="1" x14ac:dyDescent="0.2">
      <c r="B421" s="154"/>
      <c r="D421" s="148" t="s">
        <v>148</v>
      </c>
      <c r="E421" s="155" t="s">
        <v>1</v>
      </c>
      <c r="F421" s="156" t="s">
        <v>203</v>
      </c>
      <c r="H421" s="157">
        <v>8.2949999999999999</v>
      </c>
      <c r="L421" s="154"/>
      <c r="M421" s="158"/>
      <c r="N421" s="159"/>
      <c r="O421" s="159"/>
      <c r="P421" s="159"/>
      <c r="Q421" s="159"/>
      <c r="R421" s="159"/>
      <c r="S421" s="159"/>
      <c r="T421" s="160"/>
      <c r="AT421" s="155" t="s">
        <v>148</v>
      </c>
      <c r="AU421" s="155" t="s">
        <v>73</v>
      </c>
      <c r="AV421" s="14" t="s">
        <v>73</v>
      </c>
      <c r="AW421" s="14" t="s">
        <v>27</v>
      </c>
      <c r="AX421" s="14" t="s">
        <v>60</v>
      </c>
      <c r="AY421" s="155" t="s">
        <v>141</v>
      </c>
    </row>
    <row r="422" spans="2:51" s="14" customFormat="1" x14ac:dyDescent="0.2">
      <c r="B422" s="154"/>
      <c r="D422" s="148" t="s">
        <v>148</v>
      </c>
      <c r="E422" s="155" t="s">
        <v>1</v>
      </c>
      <c r="F422" s="156" t="s">
        <v>204</v>
      </c>
      <c r="H422" s="157">
        <v>5.4</v>
      </c>
      <c r="L422" s="154"/>
      <c r="M422" s="158"/>
      <c r="N422" s="159"/>
      <c r="O422" s="159"/>
      <c r="P422" s="159"/>
      <c r="Q422" s="159"/>
      <c r="R422" s="159"/>
      <c r="S422" s="159"/>
      <c r="T422" s="160"/>
      <c r="AT422" s="155" t="s">
        <v>148</v>
      </c>
      <c r="AU422" s="155" t="s">
        <v>73</v>
      </c>
      <c r="AV422" s="14" t="s">
        <v>73</v>
      </c>
      <c r="AW422" s="14" t="s">
        <v>27</v>
      </c>
      <c r="AX422" s="14" t="s">
        <v>60</v>
      </c>
      <c r="AY422" s="155" t="s">
        <v>141</v>
      </c>
    </row>
    <row r="423" spans="2:51" s="14" customFormat="1" x14ac:dyDescent="0.2">
      <c r="B423" s="154"/>
      <c r="D423" s="148" t="s">
        <v>148</v>
      </c>
      <c r="E423" s="155" t="s">
        <v>1</v>
      </c>
      <c r="F423" s="156" t="s">
        <v>205</v>
      </c>
      <c r="H423" s="157">
        <v>6.66</v>
      </c>
      <c r="L423" s="154"/>
      <c r="M423" s="158"/>
      <c r="N423" s="159"/>
      <c r="O423" s="159"/>
      <c r="P423" s="159"/>
      <c r="Q423" s="159"/>
      <c r="R423" s="159"/>
      <c r="S423" s="159"/>
      <c r="T423" s="160"/>
      <c r="AT423" s="155" t="s">
        <v>148</v>
      </c>
      <c r="AU423" s="155" t="s">
        <v>73</v>
      </c>
      <c r="AV423" s="14" t="s">
        <v>73</v>
      </c>
      <c r="AW423" s="14" t="s">
        <v>27</v>
      </c>
      <c r="AX423" s="14" t="s">
        <v>60</v>
      </c>
      <c r="AY423" s="155" t="s">
        <v>141</v>
      </c>
    </row>
    <row r="424" spans="2:51" s="14" customFormat="1" x14ac:dyDescent="0.2">
      <c r="B424" s="154"/>
      <c r="D424" s="148" t="s">
        <v>148</v>
      </c>
      <c r="E424" s="155" t="s">
        <v>1</v>
      </c>
      <c r="F424" s="156" t="s">
        <v>206</v>
      </c>
      <c r="H424" s="157">
        <v>8.8800000000000008</v>
      </c>
      <c r="L424" s="154"/>
      <c r="M424" s="158"/>
      <c r="N424" s="159"/>
      <c r="O424" s="159"/>
      <c r="P424" s="159"/>
      <c r="Q424" s="159"/>
      <c r="R424" s="159"/>
      <c r="S424" s="159"/>
      <c r="T424" s="160"/>
      <c r="AT424" s="155" t="s">
        <v>148</v>
      </c>
      <c r="AU424" s="155" t="s">
        <v>73</v>
      </c>
      <c r="AV424" s="14" t="s">
        <v>73</v>
      </c>
      <c r="AW424" s="14" t="s">
        <v>27</v>
      </c>
      <c r="AX424" s="14" t="s">
        <v>60</v>
      </c>
      <c r="AY424" s="155" t="s">
        <v>141</v>
      </c>
    </row>
    <row r="425" spans="2:51" s="14" customFormat="1" x14ac:dyDescent="0.2">
      <c r="B425" s="154"/>
      <c r="D425" s="148" t="s">
        <v>148</v>
      </c>
      <c r="E425" s="155" t="s">
        <v>1</v>
      </c>
      <c r="F425" s="156" t="s">
        <v>207</v>
      </c>
      <c r="H425" s="157">
        <v>12.21</v>
      </c>
      <c r="L425" s="154"/>
      <c r="M425" s="158"/>
      <c r="N425" s="159"/>
      <c r="O425" s="159"/>
      <c r="P425" s="159"/>
      <c r="Q425" s="159"/>
      <c r="R425" s="159"/>
      <c r="S425" s="159"/>
      <c r="T425" s="160"/>
      <c r="AT425" s="155" t="s">
        <v>148</v>
      </c>
      <c r="AU425" s="155" t="s">
        <v>73</v>
      </c>
      <c r="AV425" s="14" t="s">
        <v>73</v>
      </c>
      <c r="AW425" s="14" t="s">
        <v>27</v>
      </c>
      <c r="AX425" s="14" t="s">
        <v>60</v>
      </c>
      <c r="AY425" s="155" t="s">
        <v>141</v>
      </c>
    </row>
    <row r="426" spans="2:51" s="14" customFormat="1" x14ac:dyDescent="0.2">
      <c r="B426" s="154"/>
      <c r="D426" s="148" t="s">
        <v>148</v>
      </c>
      <c r="E426" s="155" t="s">
        <v>1</v>
      </c>
      <c r="F426" s="156" t="s">
        <v>208</v>
      </c>
      <c r="H426" s="157">
        <v>35.200000000000003</v>
      </c>
      <c r="L426" s="154"/>
      <c r="M426" s="158"/>
      <c r="N426" s="159"/>
      <c r="O426" s="159"/>
      <c r="P426" s="159"/>
      <c r="Q426" s="159"/>
      <c r="R426" s="159"/>
      <c r="S426" s="159"/>
      <c r="T426" s="160"/>
      <c r="AT426" s="155" t="s">
        <v>148</v>
      </c>
      <c r="AU426" s="155" t="s">
        <v>73</v>
      </c>
      <c r="AV426" s="14" t="s">
        <v>73</v>
      </c>
      <c r="AW426" s="14" t="s">
        <v>27</v>
      </c>
      <c r="AX426" s="14" t="s">
        <v>60</v>
      </c>
      <c r="AY426" s="155" t="s">
        <v>141</v>
      </c>
    </row>
    <row r="427" spans="2:51" s="14" customFormat="1" x14ac:dyDescent="0.2">
      <c r="B427" s="154"/>
      <c r="D427" s="148" t="s">
        <v>148</v>
      </c>
      <c r="E427" s="155" t="s">
        <v>1</v>
      </c>
      <c r="F427" s="156" t="s">
        <v>209</v>
      </c>
      <c r="H427" s="157">
        <v>2.88</v>
      </c>
      <c r="L427" s="154"/>
      <c r="M427" s="158"/>
      <c r="N427" s="159"/>
      <c r="O427" s="159"/>
      <c r="P427" s="159"/>
      <c r="Q427" s="159"/>
      <c r="R427" s="159"/>
      <c r="S427" s="159"/>
      <c r="T427" s="160"/>
      <c r="AT427" s="155" t="s">
        <v>148</v>
      </c>
      <c r="AU427" s="155" t="s">
        <v>73</v>
      </c>
      <c r="AV427" s="14" t="s">
        <v>73</v>
      </c>
      <c r="AW427" s="14" t="s">
        <v>27</v>
      </c>
      <c r="AX427" s="14" t="s">
        <v>60</v>
      </c>
      <c r="AY427" s="155" t="s">
        <v>141</v>
      </c>
    </row>
    <row r="428" spans="2:51" s="14" customFormat="1" x14ac:dyDescent="0.2">
      <c r="B428" s="154"/>
      <c r="D428" s="148" t="s">
        <v>148</v>
      </c>
      <c r="E428" s="155" t="s">
        <v>1</v>
      </c>
      <c r="F428" s="156" t="s">
        <v>210</v>
      </c>
      <c r="H428" s="157">
        <v>17.28</v>
      </c>
      <c r="L428" s="154"/>
      <c r="M428" s="158"/>
      <c r="N428" s="159"/>
      <c r="O428" s="159"/>
      <c r="P428" s="159"/>
      <c r="Q428" s="159"/>
      <c r="R428" s="159"/>
      <c r="S428" s="159"/>
      <c r="T428" s="160"/>
      <c r="AT428" s="155" t="s">
        <v>148</v>
      </c>
      <c r="AU428" s="155" t="s">
        <v>73</v>
      </c>
      <c r="AV428" s="14" t="s">
        <v>73</v>
      </c>
      <c r="AW428" s="14" t="s">
        <v>27</v>
      </c>
      <c r="AX428" s="14" t="s">
        <v>60</v>
      </c>
      <c r="AY428" s="155" t="s">
        <v>141</v>
      </c>
    </row>
    <row r="429" spans="2:51" s="14" customFormat="1" x14ac:dyDescent="0.2">
      <c r="B429" s="154"/>
      <c r="D429" s="148" t="s">
        <v>148</v>
      </c>
      <c r="E429" s="155" t="s">
        <v>1</v>
      </c>
      <c r="F429" s="156" t="s">
        <v>211</v>
      </c>
      <c r="H429" s="157">
        <v>1.004</v>
      </c>
      <c r="L429" s="154"/>
      <c r="M429" s="158"/>
      <c r="N429" s="159"/>
      <c r="O429" s="159"/>
      <c r="P429" s="159"/>
      <c r="Q429" s="159"/>
      <c r="R429" s="159"/>
      <c r="S429" s="159"/>
      <c r="T429" s="160"/>
      <c r="AT429" s="155" t="s">
        <v>148</v>
      </c>
      <c r="AU429" s="155" t="s">
        <v>73</v>
      </c>
      <c r="AV429" s="14" t="s">
        <v>73</v>
      </c>
      <c r="AW429" s="14" t="s">
        <v>27</v>
      </c>
      <c r="AX429" s="14" t="s">
        <v>60</v>
      </c>
      <c r="AY429" s="155" t="s">
        <v>141</v>
      </c>
    </row>
    <row r="430" spans="2:51" s="16" customFormat="1" x14ac:dyDescent="0.2">
      <c r="B430" s="178"/>
      <c r="D430" s="148" t="s">
        <v>148</v>
      </c>
      <c r="E430" s="179" t="s">
        <v>1</v>
      </c>
      <c r="F430" s="180" t="s">
        <v>224</v>
      </c>
      <c r="H430" s="181">
        <v>664.50900000000001</v>
      </c>
      <c r="L430" s="178"/>
      <c r="M430" s="182"/>
      <c r="N430" s="183"/>
      <c r="O430" s="183"/>
      <c r="P430" s="183"/>
      <c r="Q430" s="183"/>
      <c r="R430" s="183"/>
      <c r="S430" s="183"/>
      <c r="T430" s="184"/>
      <c r="AT430" s="179" t="s">
        <v>148</v>
      </c>
      <c r="AU430" s="179" t="s">
        <v>73</v>
      </c>
      <c r="AV430" s="16" t="s">
        <v>85</v>
      </c>
      <c r="AW430" s="16" t="s">
        <v>27</v>
      </c>
      <c r="AX430" s="16" t="s">
        <v>60</v>
      </c>
      <c r="AY430" s="179" t="s">
        <v>141</v>
      </c>
    </row>
    <row r="431" spans="2:51" s="13" customFormat="1" x14ac:dyDescent="0.2">
      <c r="B431" s="147"/>
      <c r="D431" s="148" t="s">
        <v>148</v>
      </c>
      <c r="E431" s="149" t="s">
        <v>1</v>
      </c>
      <c r="F431" s="150" t="s">
        <v>1072</v>
      </c>
      <c r="H431" s="149" t="s">
        <v>1</v>
      </c>
      <c r="L431" s="147"/>
      <c r="M431" s="151"/>
      <c r="N431" s="152"/>
      <c r="O431" s="152"/>
      <c r="P431" s="152"/>
      <c r="Q431" s="152"/>
      <c r="R431" s="152"/>
      <c r="S431" s="152"/>
      <c r="T431" s="153"/>
      <c r="AT431" s="149" t="s">
        <v>148</v>
      </c>
      <c r="AU431" s="149" t="s">
        <v>73</v>
      </c>
      <c r="AV431" s="13" t="s">
        <v>67</v>
      </c>
      <c r="AW431" s="13" t="s">
        <v>27</v>
      </c>
      <c r="AX431" s="13" t="s">
        <v>60</v>
      </c>
      <c r="AY431" s="149" t="s">
        <v>141</v>
      </c>
    </row>
    <row r="432" spans="2:51" s="14" customFormat="1" x14ac:dyDescent="0.2">
      <c r="B432" s="154"/>
      <c r="D432" s="148" t="s">
        <v>148</v>
      </c>
      <c r="E432" s="155" t="s">
        <v>1</v>
      </c>
      <c r="F432" s="156" t="s">
        <v>213</v>
      </c>
      <c r="H432" s="157">
        <v>3.24</v>
      </c>
      <c r="L432" s="154"/>
      <c r="M432" s="158"/>
      <c r="N432" s="159"/>
      <c r="O432" s="159"/>
      <c r="P432" s="159"/>
      <c r="Q432" s="159"/>
      <c r="R432" s="159"/>
      <c r="S432" s="159"/>
      <c r="T432" s="160"/>
      <c r="AT432" s="155" t="s">
        <v>148</v>
      </c>
      <c r="AU432" s="155" t="s">
        <v>73</v>
      </c>
      <c r="AV432" s="14" t="s">
        <v>73</v>
      </c>
      <c r="AW432" s="14" t="s">
        <v>27</v>
      </c>
      <c r="AX432" s="14" t="s">
        <v>60</v>
      </c>
      <c r="AY432" s="155" t="s">
        <v>141</v>
      </c>
    </row>
    <row r="433" spans="1:65" s="14" customFormat="1" x14ac:dyDescent="0.2">
      <c r="B433" s="154"/>
      <c r="D433" s="148" t="s">
        <v>148</v>
      </c>
      <c r="E433" s="155" t="s">
        <v>1</v>
      </c>
      <c r="F433" s="156" t="s">
        <v>214</v>
      </c>
      <c r="H433" s="157">
        <v>4.05</v>
      </c>
      <c r="L433" s="154"/>
      <c r="M433" s="158"/>
      <c r="N433" s="159"/>
      <c r="O433" s="159"/>
      <c r="P433" s="159"/>
      <c r="Q433" s="159"/>
      <c r="R433" s="159"/>
      <c r="S433" s="159"/>
      <c r="T433" s="160"/>
      <c r="AT433" s="155" t="s">
        <v>148</v>
      </c>
      <c r="AU433" s="155" t="s">
        <v>73</v>
      </c>
      <c r="AV433" s="14" t="s">
        <v>73</v>
      </c>
      <c r="AW433" s="14" t="s">
        <v>27</v>
      </c>
      <c r="AX433" s="14" t="s">
        <v>60</v>
      </c>
      <c r="AY433" s="155" t="s">
        <v>141</v>
      </c>
    </row>
    <row r="434" spans="1:65" s="14" customFormat="1" x14ac:dyDescent="0.2">
      <c r="B434" s="154"/>
      <c r="D434" s="148" t="s">
        <v>148</v>
      </c>
      <c r="E434" s="155" t="s">
        <v>1</v>
      </c>
      <c r="F434" s="156" t="s">
        <v>215</v>
      </c>
      <c r="H434" s="157">
        <v>4.8600000000000003</v>
      </c>
      <c r="L434" s="154"/>
      <c r="M434" s="158"/>
      <c r="N434" s="159"/>
      <c r="O434" s="159"/>
      <c r="P434" s="159"/>
      <c r="Q434" s="159"/>
      <c r="R434" s="159"/>
      <c r="S434" s="159"/>
      <c r="T434" s="160"/>
      <c r="AT434" s="155" t="s">
        <v>148</v>
      </c>
      <c r="AU434" s="155" t="s">
        <v>73</v>
      </c>
      <c r="AV434" s="14" t="s">
        <v>73</v>
      </c>
      <c r="AW434" s="14" t="s">
        <v>27</v>
      </c>
      <c r="AX434" s="14" t="s">
        <v>60</v>
      </c>
      <c r="AY434" s="155" t="s">
        <v>141</v>
      </c>
    </row>
    <row r="435" spans="1:65" s="14" customFormat="1" x14ac:dyDescent="0.2">
      <c r="B435" s="154"/>
      <c r="D435" s="148" t="s">
        <v>148</v>
      </c>
      <c r="E435" s="155" t="s">
        <v>1</v>
      </c>
      <c r="F435" s="156" t="s">
        <v>216</v>
      </c>
      <c r="H435" s="157">
        <v>1.62</v>
      </c>
      <c r="L435" s="154"/>
      <c r="M435" s="158"/>
      <c r="N435" s="159"/>
      <c r="O435" s="159"/>
      <c r="P435" s="159"/>
      <c r="Q435" s="159"/>
      <c r="R435" s="159"/>
      <c r="S435" s="159"/>
      <c r="T435" s="160"/>
      <c r="AT435" s="155" t="s">
        <v>148</v>
      </c>
      <c r="AU435" s="155" t="s">
        <v>73</v>
      </c>
      <c r="AV435" s="14" t="s">
        <v>73</v>
      </c>
      <c r="AW435" s="14" t="s">
        <v>27</v>
      </c>
      <c r="AX435" s="14" t="s">
        <v>60</v>
      </c>
      <c r="AY435" s="155" t="s">
        <v>141</v>
      </c>
    </row>
    <row r="436" spans="1:65" s="14" customFormat="1" x14ac:dyDescent="0.2">
      <c r="B436" s="154"/>
      <c r="D436" s="148" t="s">
        <v>148</v>
      </c>
      <c r="E436" s="155" t="s">
        <v>1</v>
      </c>
      <c r="F436" s="156" t="s">
        <v>217</v>
      </c>
      <c r="H436" s="157">
        <v>9.7200000000000006</v>
      </c>
      <c r="L436" s="154"/>
      <c r="M436" s="158"/>
      <c r="N436" s="159"/>
      <c r="O436" s="159"/>
      <c r="P436" s="159"/>
      <c r="Q436" s="159"/>
      <c r="R436" s="159"/>
      <c r="S436" s="159"/>
      <c r="T436" s="160"/>
      <c r="AT436" s="155" t="s">
        <v>148</v>
      </c>
      <c r="AU436" s="155" t="s">
        <v>73</v>
      </c>
      <c r="AV436" s="14" t="s">
        <v>73</v>
      </c>
      <c r="AW436" s="14" t="s">
        <v>27</v>
      </c>
      <c r="AX436" s="14" t="s">
        <v>60</v>
      </c>
      <c r="AY436" s="155" t="s">
        <v>141</v>
      </c>
    </row>
    <row r="437" spans="1:65" s="14" customFormat="1" x14ac:dyDescent="0.2">
      <c r="B437" s="154"/>
      <c r="D437" s="148" t="s">
        <v>148</v>
      </c>
      <c r="E437" s="155" t="s">
        <v>1</v>
      </c>
      <c r="F437" s="156" t="s">
        <v>218</v>
      </c>
      <c r="H437" s="157">
        <v>14.4</v>
      </c>
      <c r="L437" s="154"/>
      <c r="M437" s="158"/>
      <c r="N437" s="159"/>
      <c r="O437" s="159"/>
      <c r="P437" s="159"/>
      <c r="Q437" s="159"/>
      <c r="R437" s="159"/>
      <c r="S437" s="159"/>
      <c r="T437" s="160"/>
      <c r="AT437" s="155" t="s">
        <v>148</v>
      </c>
      <c r="AU437" s="155" t="s">
        <v>73</v>
      </c>
      <c r="AV437" s="14" t="s">
        <v>73</v>
      </c>
      <c r="AW437" s="14" t="s">
        <v>27</v>
      </c>
      <c r="AX437" s="14" t="s">
        <v>60</v>
      </c>
      <c r="AY437" s="155" t="s">
        <v>141</v>
      </c>
    </row>
    <row r="438" spans="1:65" s="14" customFormat="1" x14ac:dyDescent="0.2">
      <c r="B438" s="154"/>
      <c r="D438" s="148" t="s">
        <v>148</v>
      </c>
      <c r="E438" s="155" t="s">
        <v>1</v>
      </c>
      <c r="F438" s="156" t="s">
        <v>219</v>
      </c>
      <c r="H438" s="157">
        <v>8.1</v>
      </c>
      <c r="L438" s="154"/>
      <c r="M438" s="158"/>
      <c r="N438" s="159"/>
      <c r="O438" s="159"/>
      <c r="P438" s="159"/>
      <c r="Q438" s="159"/>
      <c r="R438" s="159"/>
      <c r="S438" s="159"/>
      <c r="T438" s="160"/>
      <c r="AT438" s="155" t="s">
        <v>148</v>
      </c>
      <c r="AU438" s="155" t="s">
        <v>73</v>
      </c>
      <c r="AV438" s="14" t="s">
        <v>73</v>
      </c>
      <c r="AW438" s="14" t="s">
        <v>27</v>
      </c>
      <c r="AX438" s="14" t="s">
        <v>60</v>
      </c>
      <c r="AY438" s="155" t="s">
        <v>141</v>
      </c>
    </row>
    <row r="439" spans="1:65" s="14" customFormat="1" x14ac:dyDescent="0.2">
      <c r="B439" s="154"/>
      <c r="D439" s="148" t="s">
        <v>148</v>
      </c>
      <c r="E439" s="155" t="s">
        <v>1</v>
      </c>
      <c r="F439" s="156" t="s">
        <v>220</v>
      </c>
      <c r="H439" s="157">
        <v>5.4</v>
      </c>
      <c r="L439" s="154"/>
      <c r="M439" s="158"/>
      <c r="N439" s="159"/>
      <c r="O439" s="159"/>
      <c r="P439" s="159"/>
      <c r="Q439" s="159"/>
      <c r="R439" s="159"/>
      <c r="S439" s="159"/>
      <c r="T439" s="160"/>
      <c r="AT439" s="155" t="s">
        <v>148</v>
      </c>
      <c r="AU439" s="155" t="s">
        <v>73</v>
      </c>
      <c r="AV439" s="14" t="s">
        <v>73</v>
      </c>
      <c r="AW439" s="14" t="s">
        <v>27</v>
      </c>
      <c r="AX439" s="14" t="s">
        <v>60</v>
      </c>
      <c r="AY439" s="155" t="s">
        <v>141</v>
      </c>
    </row>
    <row r="440" spans="1:65" s="14" customFormat="1" x14ac:dyDescent="0.2">
      <c r="B440" s="154"/>
      <c r="D440" s="148" t="s">
        <v>148</v>
      </c>
      <c r="E440" s="155" t="s">
        <v>1</v>
      </c>
      <c r="F440" s="156" t="s">
        <v>221</v>
      </c>
      <c r="H440" s="157">
        <v>44.37</v>
      </c>
      <c r="L440" s="154"/>
      <c r="M440" s="158"/>
      <c r="N440" s="159"/>
      <c r="O440" s="159"/>
      <c r="P440" s="159"/>
      <c r="Q440" s="159"/>
      <c r="R440" s="159"/>
      <c r="S440" s="159"/>
      <c r="T440" s="160"/>
      <c r="AT440" s="155" t="s">
        <v>148</v>
      </c>
      <c r="AU440" s="155" t="s">
        <v>73</v>
      </c>
      <c r="AV440" s="14" t="s">
        <v>73</v>
      </c>
      <c r="AW440" s="14" t="s">
        <v>27</v>
      </c>
      <c r="AX440" s="14" t="s">
        <v>60</v>
      </c>
      <c r="AY440" s="155" t="s">
        <v>141</v>
      </c>
    </row>
    <row r="441" spans="1:65" s="14" customFormat="1" x14ac:dyDescent="0.2">
      <c r="B441" s="154"/>
      <c r="D441" s="148" t="s">
        <v>148</v>
      </c>
      <c r="E441" s="155" t="s">
        <v>1</v>
      </c>
      <c r="F441" s="156" t="s">
        <v>222</v>
      </c>
      <c r="H441" s="157">
        <v>16.2</v>
      </c>
      <c r="L441" s="154"/>
      <c r="M441" s="158"/>
      <c r="N441" s="159"/>
      <c r="O441" s="159"/>
      <c r="P441" s="159"/>
      <c r="Q441" s="159"/>
      <c r="R441" s="159"/>
      <c r="S441" s="159"/>
      <c r="T441" s="160"/>
      <c r="AT441" s="155" t="s">
        <v>148</v>
      </c>
      <c r="AU441" s="155" t="s">
        <v>73</v>
      </c>
      <c r="AV441" s="14" t="s">
        <v>73</v>
      </c>
      <c r="AW441" s="14" t="s">
        <v>27</v>
      </c>
      <c r="AX441" s="14" t="s">
        <v>60</v>
      </c>
      <c r="AY441" s="155" t="s">
        <v>141</v>
      </c>
    </row>
    <row r="442" spans="1:65" s="14" customFormat="1" x14ac:dyDescent="0.2">
      <c r="B442" s="154"/>
      <c r="D442" s="148" t="s">
        <v>148</v>
      </c>
      <c r="E442" s="155" t="s">
        <v>1</v>
      </c>
      <c r="F442" s="156" t="s">
        <v>223</v>
      </c>
      <c r="H442" s="157">
        <v>26.76</v>
      </c>
      <c r="L442" s="154"/>
      <c r="M442" s="158"/>
      <c r="N442" s="159"/>
      <c r="O442" s="159"/>
      <c r="P442" s="159"/>
      <c r="Q442" s="159"/>
      <c r="R442" s="159"/>
      <c r="S442" s="159"/>
      <c r="T442" s="160"/>
      <c r="AT442" s="155" t="s">
        <v>148</v>
      </c>
      <c r="AU442" s="155" t="s">
        <v>73</v>
      </c>
      <c r="AV442" s="14" t="s">
        <v>73</v>
      </c>
      <c r="AW442" s="14" t="s">
        <v>27</v>
      </c>
      <c r="AX442" s="14" t="s">
        <v>60</v>
      </c>
      <c r="AY442" s="155" t="s">
        <v>141</v>
      </c>
    </row>
    <row r="443" spans="1:65" s="16" customFormat="1" x14ac:dyDescent="0.2">
      <c r="B443" s="178"/>
      <c r="D443" s="148" t="s">
        <v>148</v>
      </c>
      <c r="E443" s="179" t="s">
        <v>1</v>
      </c>
      <c r="F443" s="180" t="s">
        <v>224</v>
      </c>
      <c r="H443" s="181">
        <v>138.72</v>
      </c>
      <c r="L443" s="178"/>
      <c r="M443" s="182"/>
      <c r="N443" s="183"/>
      <c r="O443" s="183"/>
      <c r="P443" s="183"/>
      <c r="Q443" s="183"/>
      <c r="R443" s="183"/>
      <c r="S443" s="183"/>
      <c r="T443" s="184"/>
      <c r="AT443" s="179" t="s">
        <v>148</v>
      </c>
      <c r="AU443" s="179" t="s">
        <v>73</v>
      </c>
      <c r="AV443" s="16" t="s">
        <v>85</v>
      </c>
      <c r="AW443" s="16" t="s">
        <v>27</v>
      </c>
      <c r="AX443" s="16" t="s">
        <v>60</v>
      </c>
      <c r="AY443" s="179" t="s">
        <v>141</v>
      </c>
    </row>
    <row r="444" spans="1:65" s="15" customFormat="1" x14ac:dyDescent="0.2">
      <c r="B444" s="161"/>
      <c r="D444" s="148" t="s">
        <v>148</v>
      </c>
      <c r="E444" s="162" t="s">
        <v>1</v>
      </c>
      <c r="F444" s="163" t="s">
        <v>158</v>
      </c>
      <c r="H444" s="164">
        <v>803.22900000000004</v>
      </c>
      <c r="L444" s="161"/>
      <c r="M444" s="165"/>
      <c r="N444" s="166"/>
      <c r="O444" s="166"/>
      <c r="P444" s="166"/>
      <c r="Q444" s="166"/>
      <c r="R444" s="166"/>
      <c r="S444" s="166"/>
      <c r="T444" s="167"/>
      <c r="AT444" s="162" t="s">
        <v>148</v>
      </c>
      <c r="AU444" s="162" t="s">
        <v>73</v>
      </c>
      <c r="AV444" s="15" t="s">
        <v>146</v>
      </c>
      <c r="AW444" s="15" t="s">
        <v>27</v>
      </c>
      <c r="AX444" s="15" t="s">
        <v>67</v>
      </c>
      <c r="AY444" s="162" t="s">
        <v>141</v>
      </c>
    </row>
    <row r="445" spans="1:65" s="2" customFormat="1" ht="21.75" customHeight="1" x14ac:dyDescent="0.2">
      <c r="A445" s="31"/>
      <c r="B445" s="133"/>
      <c r="C445" s="134" t="s">
        <v>433</v>
      </c>
      <c r="D445" s="134" t="s">
        <v>143</v>
      </c>
      <c r="E445" s="135" t="s">
        <v>1073</v>
      </c>
      <c r="F445" s="136" t="s">
        <v>1074</v>
      </c>
      <c r="G445" s="137" t="s">
        <v>357</v>
      </c>
      <c r="H445" s="138">
        <v>16.03</v>
      </c>
      <c r="I445" s="139"/>
      <c r="J445" s="139"/>
      <c r="K445" s="140"/>
      <c r="L445" s="32"/>
      <c r="M445" s="141"/>
      <c r="N445" s="142"/>
      <c r="O445" s="143"/>
      <c r="P445" s="143"/>
      <c r="Q445" s="143"/>
      <c r="R445" s="143"/>
      <c r="S445" s="143"/>
      <c r="T445" s="144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45" t="s">
        <v>332</v>
      </c>
      <c r="AT445" s="145" t="s">
        <v>143</v>
      </c>
      <c r="AU445" s="145" t="s">
        <v>73</v>
      </c>
      <c r="AY445" s="18" t="s">
        <v>141</v>
      </c>
      <c r="BE445" s="146">
        <f>IF(N445="základná",J445,0)</f>
        <v>0</v>
      </c>
      <c r="BF445" s="146">
        <f>IF(N445="znížená",J445,0)</f>
        <v>0</v>
      </c>
      <c r="BG445" s="146">
        <f>IF(N445="zákl. prenesená",J445,0)</f>
        <v>0</v>
      </c>
      <c r="BH445" s="146">
        <f>IF(N445="zníž. prenesená",J445,0)</f>
        <v>0</v>
      </c>
      <c r="BI445" s="146">
        <f>IF(N445="nulová",J445,0)</f>
        <v>0</v>
      </c>
      <c r="BJ445" s="18" t="s">
        <v>73</v>
      </c>
      <c r="BK445" s="146">
        <f>ROUND(I445*H445,2)</f>
        <v>0</v>
      </c>
      <c r="BL445" s="18" t="s">
        <v>332</v>
      </c>
      <c r="BM445" s="145" t="s">
        <v>1075</v>
      </c>
    </row>
    <row r="446" spans="1:65" s="13" customFormat="1" x14ac:dyDescent="0.2">
      <c r="B446" s="147"/>
      <c r="D446" s="148" t="s">
        <v>148</v>
      </c>
      <c r="E446" s="149" t="s">
        <v>1</v>
      </c>
      <c r="F446" s="150" t="s">
        <v>1076</v>
      </c>
      <c r="H446" s="149" t="s">
        <v>1</v>
      </c>
      <c r="L446" s="147"/>
      <c r="M446" s="151"/>
      <c r="N446" s="152"/>
      <c r="O446" s="152"/>
      <c r="P446" s="152"/>
      <c r="Q446" s="152"/>
      <c r="R446" s="152"/>
      <c r="S446" s="152"/>
      <c r="T446" s="153"/>
      <c r="AT446" s="149" t="s">
        <v>148</v>
      </c>
      <c r="AU446" s="149" t="s">
        <v>73</v>
      </c>
      <c r="AV446" s="13" t="s">
        <v>67</v>
      </c>
      <c r="AW446" s="13" t="s">
        <v>27</v>
      </c>
      <c r="AX446" s="13" t="s">
        <v>60</v>
      </c>
      <c r="AY446" s="149" t="s">
        <v>141</v>
      </c>
    </row>
    <row r="447" spans="1:65" s="14" customFormat="1" x14ac:dyDescent="0.2">
      <c r="B447" s="154"/>
      <c r="D447" s="148" t="s">
        <v>148</v>
      </c>
      <c r="E447" s="155" t="s">
        <v>1</v>
      </c>
      <c r="F447" s="156" t="s">
        <v>929</v>
      </c>
      <c r="H447" s="157">
        <v>7.53</v>
      </c>
      <c r="L447" s="154"/>
      <c r="M447" s="158"/>
      <c r="N447" s="159"/>
      <c r="O447" s="159"/>
      <c r="P447" s="159"/>
      <c r="Q447" s="159"/>
      <c r="R447" s="159"/>
      <c r="S447" s="159"/>
      <c r="T447" s="160"/>
      <c r="AT447" s="155" t="s">
        <v>148</v>
      </c>
      <c r="AU447" s="155" t="s">
        <v>73</v>
      </c>
      <c r="AV447" s="14" t="s">
        <v>73</v>
      </c>
      <c r="AW447" s="14" t="s">
        <v>27</v>
      </c>
      <c r="AX447" s="14" t="s">
        <v>60</v>
      </c>
      <c r="AY447" s="155" t="s">
        <v>141</v>
      </c>
    </row>
    <row r="448" spans="1:65" s="14" customFormat="1" x14ac:dyDescent="0.2">
      <c r="B448" s="154"/>
      <c r="D448" s="148" t="s">
        <v>148</v>
      </c>
      <c r="E448" s="155" t="s">
        <v>1</v>
      </c>
      <c r="F448" s="156" t="s">
        <v>930</v>
      </c>
      <c r="H448" s="157">
        <v>8.5</v>
      </c>
      <c r="L448" s="154"/>
      <c r="M448" s="158"/>
      <c r="N448" s="159"/>
      <c r="O448" s="159"/>
      <c r="P448" s="159"/>
      <c r="Q448" s="159"/>
      <c r="R448" s="159"/>
      <c r="S448" s="159"/>
      <c r="T448" s="160"/>
      <c r="AT448" s="155" t="s">
        <v>148</v>
      </c>
      <c r="AU448" s="155" t="s">
        <v>73</v>
      </c>
      <c r="AV448" s="14" t="s">
        <v>73</v>
      </c>
      <c r="AW448" s="14" t="s">
        <v>27</v>
      </c>
      <c r="AX448" s="14" t="s">
        <v>60</v>
      </c>
      <c r="AY448" s="155" t="s">
        <v>141</v>
      </c>
    </row>
    <row r="449" spans="1:65" s="15" customFormat="1" x14ac:dyDescent="0.2">
      <c r="B449" s="161"/>
      <c r="D449" s="148" t="s">
        <v>148</v>
      </c>
      <c r="E449" s="162" t="s">
        <v>1</v>
      </c>
      <c r="F449" s="163" t="s">
        <v>158</v>
      </c>
      <c r="H449" s="164">
        <v>16.03</v>
      </c>
      <c r="L449" s="161"/>
      <c r="M449" s="165"/>
      <c r="N449" s="166"/>
      <c r="O449" s="166"/>
      <c r="P449" s="166"/>
      <c r="Q449" s="166"/>
      <c r="R449" s="166"/>
      <c r="S449" s="166"/>
      <c r="T449" s="167"/>
      <c r="AT449" s="162" t="s">
        <v>148</v>
      </c>
      <c r="AU449" s="162" t="s">
        <v>73</v>
      </c>
      <c r="AV449" s="15" t="s">
        <v>146</v>
      </c>
      <c r="AW449" s="15" t="s">
        <v>27</v>
      </c>
      <c r="AX449" s="15" t="s">
        <v>67</v>
      </c>
      <c r="AY449" s="162" t="s">
        <v>141</v>
      </c>
    </row>
    <row r="450" spans="1:65" s="2" customFormat="1" ht="33" customHeight="1" x14ac:dyDescent="0.2">
      <c r="A450" s="31"/>
      <c r="B450" s="133"/>
      <c r="C450" s="168" t="s">
        <v>438</v>
      </c>
      <c r="D450" s="168" t="s">
        <v>159</v>
      </c>
      <c r="E450" s="169" t="s">
        <v>1077</v>
      </c>
      <c r="F450" s="170" t="s">
        <v>3308</v>
      </c>
      <c r="G450" s="171" t="s">
        <v>357</v>
      </c>
      <c r="H450" s="172">
        <v>16.832000000000001</v>
      </c>
      <c r="I450" s="173"/>
      <c r="J450" s="173"/>
      <c r="K450" s="174"/>
      <c r="L450" s="175"/>
      <c r="M450" s="176"/>
      <c r="N450" s="177"/>
      <c r="O450" s="143"/>
      <c r="P450" s="143"/>
      <c r="Q450" s="143"/>
      <c r="R450" s="143"/>
      <c r="S450" s="143"/>
      <c r="T450" s="144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R450" s="145" t="s">
        <v>504</v>
      </c>
      <c r="AT450" s="145" t="s">
        <v>159</v>
      </c>
      <c r="AU450" s="145" t="s">
        <v>73</v>
      </c>
      <c r="AY450" s="18" t="s">
        <v>141</v>
      </c>
      <c r="BE450" s="146">
        <f>IF(N450="základná",J450,0)</f>
        <v>0</v>
      </c>
      <c r="BF450" s="146">
        <f>IF(N450="znížená",J450,0)</f>
        <v>0</v>
      </c>
      <c r="BG450" s="146">
        <f>IF(N450="zákl. prenesená",J450,0)</f>
        <v>0</v>
      </c>
      <c r="BH450" s="146">
        <f>IF(N450="zníž. prenesená",J450,0)</f>
        <v>0</v>
      </c>
      <c r="BI450" s="146">
        <f>IF(N450="nulová",J450,0)</f>
        <v>0</v>
      </c>
      <c r="BJ450" s="18" t="s">
        <v>73</v>
      </c>
      <c r="BK450" s="146">
        <f>ROUND(I450*H450,2)</f>
        <v>0</v>
      </c>
      <c r="BL450" s="18" t="s">
        <v>332</v>
      </c>
      <c r="BM450" s="145" t="s">
        <v>1078</v>
      </c>
    </row>
    <row r="451" spans="1:65" s="13" customFormat="1" x14ac:dyDescent="0.2">
      <c r="B451" s="147"/>
      <c r="D451" s="148" t="s">
        <v>148</v>
      </c>
      <c r="E451" s="149" t="s">
        <v>1</v>
      </c>
      <c r="F451" s="150" t="s">
        <v>1079</v>
      </c>
      <c r="H451" s="149" t="s">
        <v>1</v>
      </c>
      <c r="L451" s="147"/>
      <c r="M451" s="151"/>
      <c r="N451" s="152"/>
      <c r="O451" s="152"/>
      <c r="P451" s="152"/>
      <c r="Q451" s="152"/>
      <c r="R451" s="152"/>
      <c r="S451" s="152"/>
      <c r="T451" s="153"/>
      <c r="AT451" s="149" t="s">
        <v>148</v>
      </c>
      <c r="AU451" s="149" t="s">
        <v>73</v>
      </c>
      <c r="AV451" s="13" t="s">
        <v>67</v>
      </c>
      <c r="AW451" s="13" t="s">
        <v>27</v>
      </c>
      <c r="AX451" s="13" t="s">
        <v>60</v>
      </c>
      <c r="AY451" s="149" t="s">
        <v>141</v>
      </c>
    </row>
    <row r="452" spans="1:65" s="14" customFormat="1" x14ac:dyDescent="0.2">
      <c r="B452" s="154"/>
      <c r="D452" s="148" t="s">
        <v>148</v>
      </c>
      <c r="E452" s="155" t="s">
        <v>1</v>
      </c>
      <c r="F452" s="156" t="s">
        <v>1080</v>
      </c>
      <c r="H452" s="157">
        <v>7.907</v>
      </c>
      <c r="L452" s="154"/>
      <c r="M452" s="158"/>
      <c r="N452" s="159"/>
      <c r="O452" s="159"/>
      <c r="P452" s="159"/>
      <c r="Q452" s="159"/>
      <c r="R452" s="159"/>
      <c r="S452" s="159"/>
      <c r="T452" s="160"/>
      <c r="AT452" s="155" t="s">
        <v>148</v>
      </c>
      <c r="AU452" s="155" t="s">
        <v>73</v>
      </c>
      <c r="AV452" s="14" t="s">
        <v>73</v>
      </c>
      <c r="AW452" s="14" t="s">
        <v>27</v>
      </c>
      <c r="AX452" s="14" t="s">
        <v>60</v>
      </c>
      <c r="AY452" s="155" t="s">
        <v>141</v>
      </c>
    </row>
    <row r="453" spans="1:65" s="14" customFormat="1" x14ac:dyDescent="0.2">
      <c r="B453" s="154"/>
      <c r="D453" s="148" t="s">
        <v>148</v>
      </c>
      <c r="E453" s="155" t="s">
        <v>1</v>
      </c>
      <c r="F453" s="156" t="s">
        <v>1081</v>
      </c>
      <c r="H453" s="157">
        <v>8.9250000000000007</v>
      </c>
      <c r="L453" s="154"/>
      <c r="M453" s="158"/>
      <c r="N453" s="159"/>
      <c r="O453" s="159"/>
      <c r="P453" s="159"/>
      <c r="Q453" s="159"/>
      <c r="R453" s="159"/>
      <c r="S453" s="159"/>
      <c r="T453" s="160"/>
      <c r="AT453" s="155" t="s">
        <v>148</v>
      </c>
      <c r="AU453" s="155" t="s">
        <v>73</v>
      </c>
      <c r="AV453" s="14" t="s">
        <v>73</v>
      </c>
      <c r="AW453" s="14" t="s">
        <v>27</v>
      </c>
      <c r="AX453" s="14" t="s">
        <v>60</v>
      </c>
      <c r="AY453" s="155" t="s">
        <v>141</v>
      </c>
    </row>
    <row r="454" spans="1:65" s="15" customFormat="1" x14ac:dyDescent="0.2">
      <c r="B454" s="161"/>
      <c r="D454" s="148" t="s">
        <v>148</v>
      </c>
      <c r="E454" s="162" t="s">
        <v>1</v>
      </c>
      <c r="F454" s="163" t="s">
        <v>158</v>
      </c>
      <c r="H454" s="164">
        <v>16.832000000000001</v>
      </c>
      <c r="L454" s="161"/>
      <c r="M454" s="165"/>
      <c r="N454" s="166"/>
      <c r="O454" s="166"/>
      <c r="P454" s="166"/>
      <c r="Q454" s="166"/>
      <c r="R454" s="166"/>
      <c r="S454" s="166"/>
      <c r="T454" s="167"/>
      <c r="AT454" s="162" t="s">
        <v>148</v>
      </c>
      <c r="AU454" s="162" t="s">
        <v>73</v>
      </c>
      <c r="AV454" s="15" t="s">
        <v>146</v>
      </c>
      <c r="AW454" s="15" t="s">
        <v>27</v>
      </c>
      <c r="AX454" s="15" t="s">
        <v>67</v>
      </c>
      <c r="AY454" s="162" t="s">
        <v>141</v>
      </c>
    </row>
    <row r="455" spans="1:65" s="2" customFormat="1" ht="33" customHeight="1" x14ac:dyDescent="0.2">
      <c r="A455" s="31"/>
      <c r="B455" s="133"/>
      <c r="C455" s="168" t="s">
        <v>443</v>
      </c>
      <c r="D455" s="168" t="s">
        <v>159</v>
      </c>
      <c r="E455" s="169" t="s">
        <v>1082</v>
      </c>
      <c r="F455" s="170" t="s">
        <v>3309</v>
      </c>
      <c r="G455" s="171" t="s">
        <v>357</v>
      </c>
      <c r="H455" s="172">
        <v>16.832000000000001</v>
      </c>
      <c r="I455" s="173"/>
      <c r="J455" s="173"/>
      <c r="K455" s="174"/>
      <c r="L455" s="175"/>
      <c r="M455" s="176"/>
      <c r="N455" s="177"/>
      <c r="O455" s="143"/>
      <c r="P455" s="143"/>
      <c r="Q455" s="143"/>
      <c r="R455" s="143"/>
      <c r="S455" s="143"/>
      <c r="T455" s="144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45" t="s">
        <v>504</v>
      </c>
      <c r="AT455" s="145" t="s">
        <v>159</v>
      </c>
      <c r="AU455" s="145" t="s">
        <v>73</v>
      </c>
      <c r="AY455" s="18" t="s">
        <v>141</v>
      </c>
      <c r="BE455" s="146">
        <f>IF(N455="základná",J455,0)</f>
        <v>0</v>
      </c>
      <c r="BF455" s="146">
        <f>IF(N455="znížená",J455,0)</f>
        <v>0</v>
      </c>
      <c r="BG455" s="146">
        <f>IF(N455="zákl. prenesená",J455,0)</f>
        <v>0</v>
      </c>
      <c r="BH455" s="146">
        <f>IF(N455="zníž. prenesená",J455,0)</f>
        <v>0</v>
      </c>
      <c r="BI455" s="146">
        <f>IF(N455="nulová",J455,0)</f>
        <v>0</v>
      </c>
      <c r="BJ455" s="18" t="s">
        <v>73</v>
      </c>
      <c r="BK455" s="146">
        <f>ROUND(I455*H455,2)</f>
        <v>0</v>
      </c>
      <c r="BL455" s="18" t="s">
        <v>332</v>
      </c>
      <c r="BM455" s="145" t="s">
        <v>1083</v>
      </c>
    </row>
    <row r="456" spans="1:65" s="13" customFormat="1" x14ac:dyDescent="0.2">
      <c r="B456" s="147"/>
      <c r="D456" s="148" t="s">
        <v>148</v>
      </c>
      <c r="E456" s="149" t="s">
        <v>1</v>
      </c>
      <c r="F456" s="150" t="s">
        <v>1079</v>
      </c>
      <c r="H456" s="149" t="s">
        <v>1</v>
      </c>
      <c r="L456" s="147"/>
      <c r="M456" s="151"/>
      <c r="N456" s="152"/>
      <c r="O456" s="152"/>
      <c r="P456" s="152"/>
      <c r="Q456" s="152"/>
      <c r="R456" s="152"/>
      <c r="S456" s="152"/>
      <c r="T456" s="153"/>
      <c r="AT456" s="149" t="s">
        <v>148</v>
      </c>
      <c r="AU456" s="149" t="s">
        <v>73</v>
      </c>
      <c r="AV456" s="13" t="s">
        <v>67</v>
      </c>
      <c r="AW456" s="13" t="s">
        <v>27</v>
      </c>
      <c r="AX456" s="13" t="s">
        <v>60</v>
      </c>
      <c r="AY456" s="149" t="s">
        <v>141</v>
      </c>
    </row>
    <row r="457" spans="1:65" s="14" customFormat="1" x14ac:dyDescent="0.2">
      <c r="B457" s="154"/>
      <c r="D457" s="148" t="s">
        <v>148</v>
      </c>
      <c r="E457" s="155" t="s">
        <v>1</v>
      </c>
      <c r="F457" s="156" t="s">
        <v>1080</v>
      </c>
      <c r="H457" s="157">
        <v>7.907</v>
      </c>
      <c r="L457" s="154"/>
      <c r="M457" s="158"/>
      <c r="N457" s="159"/>
      <c r="O457" s="159"/>
      <c r="P457" s="159"/>
      <c r="Q457" s="159"/>
      <c r="R457" s="159"/>
      <c r="S457" s="159"/>
      <c r="T457" s="160"/>
      <c r="AT457" s="155" t="s">
        <v>148</v>
      </c>
      <c r="AU457" s="155" t="s">
        <v>73</v>
      </c>
      <c r="AV457" s="14" t="s">
        <v>73</v>
      </c>
      <c r="AW457" s="14" t="s">
        <v>27</v>
      </c>
      <c r="AX457" s="14" t="s">
        <v>60</v>
      </c>
      <c r="AY457" s="155" t="s">
        <v>141</v>
      </c>
    </row>
    <row r="458" spans="1:65" s="14" customFormat="1" x14ac:dyDescent="0.2">
      <c r="B458" s="154"/>
      <c r="D458" s="148" t="s">
        <v>148</v>
      </c>
      <c r="E458" s="155" t="s">
        <v>1</v>
      </c>
      <c r="F458" s="156" t="s">
        <v>1081</v>
      </c>
      <c r="H458" s="157">
        <v>8.9250000000000007</v>
      </c>
      <c r="L458" s="154"/>
      <c r="M458" s="158"/>
      <c r="N458" s="159"/>
      <c r="O458" s="159"/>
      <c r="P458" s="159"/>
      <c r="Q458" s="159"/>
      <c r="R458" s="159"/>
      <c r="S458" s="159"/>
      <c r="T458" s="160"/>
      <c r="AT458" s="155" t="s">
        <v>148</v>
      </c>
      <c r="AU458" s="155" t="s">
        <v>73</v>
      </c>
      <c r="AV458" s="14" t="s">
        <v>73</v>
      </c>
      <c r="AW458" s="14" t="s">
        <v>27</v>
      </c>
      <c r="AX458" s="14" t="s">
        <v>60</v>
      </c>
      <c r="AY458" s="155" t="s">
        <v>141</v>
      </c>
    </row>
    <row r="459" spans="1:65" s="15" customFormat="1" x14ac:dyDescent="0.2">
      <c r="B459" s="161"/>
      <c r="D459" s="148" t="s">
        <v>148</v>
      </c>
      <c r="E459" s="162" t="s">
        <v>1</v>
      </c>
      <c r="F459" s="163" t="s">
        <v>158</v>
      </c>
      <c r="H459" s="164">
        <v>16.832000000000001</v>
      </c>
      <c r="L459" s="161"/>
      <c r="M459" s="165"/>
      <c r="N459" s="166"/>
      <c r="O459" s="166"/>
      <c r="P459" s="166"/>
      <c r="Q459" s="166"/>
      <c r="R459" s="166"/>
      <c r="S459" s="166"/>
      <c r="T459" s="167"/>
      <c r="AT459" s="162" t="s">
        <v>148</v>
      </c>
      <c r="AU459" s="162" t="s">
        <v>73</v>
      </c>
      <c r="AV459" s="15" t="s">
        <v>146</v>
      </c>
      <c r="AW459" s="15" t="s">
        <v>27</v>
      </c>
      <c r="AX459" s="15" t="s">
        <v>67</v>
      </c>
      <c r="AY459" s="162" t="s">
        <v>141</v>
      </c>
    </row>
    <row r="460" spans="1:65" s="2" customFormat="1" ht="21.75" customHeight="1" x14ac:dyDescent="0.2">
      <c r="A460" s="31"/>
      <c r="B460" s="133"/>
      <c r="C460" s="168" t="s">
        <v>461</v>
      </c>
      <c r="D460" s="168" t="s">
        <v>159</v>
      </c>
      <c r="E460" s="169" t="s">
        <v>1084</v>
      </c>
      <c r="F460" s="170" t="s">
        <v>1085</v>
      </c>
      <c r="G460" s="171" t="s">
        <v>145</v>
      </c>
      <c r="H460" s="172">
        <v>5.78</v>
      </c>
      <c r="I460" s="173"/>
      <c r="J460" s="173"/>
      <c r="K460" s="174"/>
      <c r="L460" s="175"/>
      <c r="M460" s="176"/>
      <c r="N460" s="177"/>
      <c r="O460" s="143"/>
      <c r="P460" s="143"/>
      <c r="Q460" s="143"/>
      <c r="R460" s="143"/>
      <c r="S460" s="143"/>
      <c r="T460" s="144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45" t="s">
        <v>504</v>
      </c>
      <c r="AT460" s="145" t="s">
        <v>159</v>
      </c>
      <c r="AU460" s="145" t="s">
        <v>73</v>
      </c>
      <c r="AY460" s="18" t="s">
        <v>141</v>
      </c>
      <c r="BE460" s="146">
        <f>IF(N460="základná",J460,0)</f>
        <v>0</v>
      </c>
      <c r="BF460" s="146">
        <f>IF(N460="znížená",J460,0)</f>
        <v>0</v>
      </c>
      <c r="BG460" s="146">
        <f>IF(N460="zákl. prenesená",J460,0)</f>
        <v>0</v>
      </c>
      <c r="BH460" s="146">
        <f>IF(N460="zníž. prenesená",J460,0)</f>
        <v>0</v>
      </c>
      <c r="BI460" s="146">
        <f>IF(N460="nulová",J460,0)</f>
        <v>0</v>
      </c>
      <c r="BJ460" s="18" t="s">
        <v>73</v>
      </c>
      <c r="BK460" s="146">
        <f>ROUND(I460*H460,2)</f>
        <v>0</v>
      </c>
      <c r="BL460" s="18" t="s">
        <v>332</v>
      </c>
      <c r="BM460" s="145" t="s">
        <v>1086</v>
      </c>
    </row>
    <row r="461" spans="1:65" s="13" customFormat="1" x14ac:dyDescent="0.2">
      <c r="B461" s="147"/>
      <c r="D461" s="148" t="s">
        <v>148</v>
      </c>
      <c r="E461" s="149" t="s">
        <v>1</v>
      </c>
      <c r="F461" s="150" t="s">
        <v>1087</v>
      </c>
      <c r="H461" s="149" t="s">
        <v>1</v>
      </c>
      <c r="L461" s="147"/>
      <c r="M461" s="151"/>
      <c r="N461" s="152"/>
      <c r="O461" s="152"/>
      <c r="P461" s="152"/>
      <c r="Q461" s="152"/>
      <c r="R461" s="152"/>
      <c r="S461" s="152"/>
      <c r="T461" s="153"/>
      <c r="AT461" s="149" t="s">
        <v>148</v>
      </c>
      <c r="AU461" s="149" t="s">
        <v>73</v>
      </c>
      <c r="AV461" s="13" t="s">
        <v>67</v>
      </c>
      <c r="AW461" s="13" t="s">
        <v>27</v>
      </c>
      <c r="AX461" s="13" t="s">
        <v>60</v>
      </c>
      <c r="AY461" s="149" t="s">
        <v>141</v>
      </c>
    </row>
    <row r="462" spans="1:65" s="14" customFormat="1" x14ac:dyDescent="0.2">
      <c r="B462" s="154"/>
      <c r="D462" s="148" t="s">
        <v>148</v>
      </c>
      <c r="E462" s="155" t="s">
        <v>1</v>
      </c>
      <c r="F462" s="156" t="s">
        <v>226</v>
      </c>
      <c r="H462" s="157">
        <v>2.7650000000000001</v>
      </c>
      <c r="L462" s="154"/>
      <c r="M462" s="158"/>
      <c r="N462" s="159"/>
      <c r="O462" s="159"/>
      <c r="P462" s="159"/>
      <c r="Q462" s="159"/>
      <c r="R462" s="159"/>
      <c r="S462" s="159"/>
      <c r="T462" s="160"/>
      <c r="AT462" s="155" t="s">
        <v>148</v>
      </c>
      <c r="AU462" s="155" t="s">
        <v>73</v>
      </c>
      <c r="AV462" s="14" t="s">
        <v>73</v>
      </c>
      <c r="AW462" s="14" t="s">
        <v>27</v>
      </c>
      <c r="AX462" s="14" t="s">
        <v>60</v>
      </c>
      <c r="AY462" s="155" t="s">
        <v>141</v>
      </c>
    </row>
    <row r="463" spans="1:65" s="14" customFormat="1" x14ac:dyDescent="0.2">
      <c r="B463" s="154"/>
      <c r="D463" s="148" t="s">
        <v>148</v>
      </c>
      <c r="E463" s="155" t="s">
        <v>1</v>
      </c>
      <c r="F463" s="156" t="s">
        <v>227</v>
      </c>
      <c r="H463" s="157">
        <v>3.0150000000000001</v>
      </c>
      <c r="L463" s="154"/>
      <c r="M463" s="158"/>
      <c r="N463" s="159"/>
      <c r="O463" s="159"/>
      <c r="P463" s="159"/>
      <c r="Q463" s="159"/>
      <c r="R463" s="159"/>
      <c r="S463" s="159"/>
      <c r="T463" s="160"/>
      <c r="AT463" s="155" t="s">
        <v>148</v>
      </c>
      <c r="AU463" s="155" t="s">
        <v>73</v>
      </c>
      <c r="AV463" s="14" t="s">
        <v>73</v>
      </c>
      <c r="AW463" s="14" t="s">
        <v>27</v>
      </c>
      <c r="AX463" s="14" t="s">
        <v>60</v>
      </c>
      <c r="AY463" s="155" t="s">
        <v>141</v>
      </c>
    </row>
    <row r="464" spans="1:65" s="15" customFormat="1" x14ac:dyDescent="0.2">
      <c r="B464" s="161"/>
      <c r="D464" s="148" t="s">
        <v>148</v>
      </c>
      <c r="E464" s="162" t="s">
        <v>1</v>
      </c>
      <c r="F464" s="163" t="s">
        <v>158</v>
      </c>
      <c r="H464" s="164">
        <v>5.78</v>
      </c>
      <c r="L464" s="161"/>
      <c r="M464" s="165"/>
      <c r="N464" s="166"/>
      <c r="O464" s="166"/>
      <c r="P464" s="166"/>
      <c r="Q464" s="166"/>
      <c r="R464" s="166"/>
      <c r="S464" s="166"/>
      <c r="T464" s="167"/>
      <c r="AT464" s="162" t="s">
        <v>148</v>
      </c>
      <c r="AU464" s="162" t="s">
        <v>73</v>
      </c>
      <c r="AV464" s="15" t="s">
        <v>146</v>
      </c>
      <c r="AW464" s="15" t="s">
        <v>27</v>
      </c>
      <c r="AX464" s="15" t="s">
        <v>67</v>
      </c>
      <c r="AY464" s="162" t="s">
        <v>141</v>
      </c>
    </row>
    <row r="465" spans="1:65" s="2" customFormat="1" ht="21.75" customHeight="1" x14ac:dyDescent="0.2">
      <c r="A465" s="31"/>
      <c r="B465" s="133"/>
      <c r="C465" s="134" t="s">
        <v>476</v>
      </c>
      <c r="D465" s="134" t="s">
        <v>143</v>
      </c>
      <c r="E465" s="135" t="s">
        <v>1088</v>
      </c>
      <c r="F465" s="136" t="s">
        <v>1089</v>
      </c>
      <c r="G465" s="137" t="s">
        <v>357</v>
      </c>
      <c r="H465" s="138">
        <v>26.3</v>
      </c>
      <c r="I465" s="139"/>
      <c r="J465" s="139"/>
      <c r="K465" s="140"/>
      <c r="L465" s="32"/>
      <c r="M465" s="141"/>
      <c r="N465" s="142"/>
      <c r="O465" s="143"/>
      <c r="P465" s="143"/>
      <c r="Q465" s="143"/>
      <c r="R465" s="143"/>
      <c r="S465" s="143"/>
      <c r="T465" s="144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45" t="s">
        <v>332</v>
      </c>
      <c r="AT465" s="145" t="s">
        <v>143</v>
      </c>
      <c r="AU465" s="145" t="s">
        <v>73</v>
      </c>
      <c r="AY465" s="18" t="s">
        <v>141</v>
      </c>
      <c r="BE465" s="146">
        <f>IF(N465="základná",J465,0)</f>
        <v>0</v>
      </c>
      <c r="BF465" s="146">
        <f>IF(N465="znížená",J465,0)</f>
        <v>0</v>
      </c>
      <c r="BG465" s="146">
        <f>IF(N465="zákl. prenesená",J465,0)</f>
        <v>0</v>
      </c>
      <c r="BH465" s="146">
        <f>IF(N465="zníž. prenesená",J465,0)</f>
        <v>0</v>
      </c>
      <c r="BI465" s="146">
        <f>IF(N465="nulová",J465,0)</f>
        <v>0</v>
      </c>
      <c r="BJ465" s="18" t="s">
        <v>73</v>
      </c>
      <c r="BK465" s="146">
        <f>ROUND(I465*H465,2)</f>
        <v>0</v>
      </c>
      <c r="BL465" s="18" t="s">
        <v>332</v>
      </c>
      <c r="BM465" s="145" t="s">
        <v>1090</v>
      </c>
    </row>
    <row r="466" spans="1:65" s="13" customFormat="1" x14ac:dyDescent="0.2">
      <c r="B466" s="147"/>
      <c r="D466" s="148" t="s">
        <v>148</v>
      </c>
      <c r="E466" s="149" t="s">
        <v>1</v>
      </c>
      <c r="F466" s="150" t="s">
        <v>1091</v>
      </c>
      <c r="H466" s="149" t="s">
        <v>1</v>
      </c>
      <c r="L466" s="147"/>
      <c r="M466" s="151"/>
      <c r="N466" s="152"/>
      <c r="O466" s="152"/>
      <c r="P466" s="152"/>
      <c r="Q466" s="152"/>
      <c r="R466" s="152"/>
      <c r="S466" s="152"/>
      <c r="T466" s="153"/>
      <c r="AT466" s="149" t="s">
        <v>148</v>
      </c>
      <c r="AU466" s="149" t="s">
        <v>73</v>
      </c>
      <c r="AV466" s="13" t="s">
        <v>67</v>
      </c>
      <c r="AW466" s="13" t="s">
        <v>27</v>
      </c>
      <c r="AX466" s="13" t="s">
        <v>60</v>
      </c>
      <c r="AY466" s="149" t="s">
        <v>141</v>
      </c>
    </row>
    <row r="467" spans="1:65" s="14" customFormat="1" x14ac:dyDescent="0.2">
      <c r="B467" s="154"/>
      <c r="D467" s="148" t="s">
        <v>148</v>
      </c>
      <c r="E467" s="155" t="s">
        <v>1</v>
      </c>
      <c r="F467" s="156" t="s">
        <v>931</v>
      </c>
      <c r="H467" s="157">
        <v>12.4</v>
      </c>
      <c r="L467" s="154"/>
      <c r="M467" s="158"/>
      <c r="N467" s="159"/>
      <c r="O467" s="159"/>
      <c r="P467" s="159"/>
      <c r="Q467" s="159"/>
      <c r="R467" s="159"/>
      <c r="S467" s="159"/>
      <c r="T467" s="160"/>
      <c r="AT467" s="155" t="s">
        <v>148</v>
      </c>
      <c r="AU467" s="155" t="s">
        <v>73</v>
      </c>
      <c r="AV467" s="14" t="s">
        <v>73</v>
      </c>
      <c r="AW467" s="14" t="s">
        <v>27</v>
      </c>
      <c r="AX467" s="14" t="s">
        <v>60</v>
      </c>
      <c r="AY467" s="155" t="s">
        <v>141</v>
      </c>
    </row>
    <row r="468" spans="1:65" s="14" customFormat="1" x14ac:dyDescent="0.2">
      <c r="B468" s="154"/>
      <c r="D468" s="148" t="s">
        <v>148</v>
      </c>
      <c r="E468" s="155" t="s">
        <v>1</v>
      </c>
      <c r="F468" s="156" t="s">
        <v>932</v>
      </c>
      <c r="H468" s="157">
        <v>6</v>
      </c>
      <c r="L468" s="154"/>
      <c r="M468" s="158"/>
      <c r="N468" s="159"/>
      <c r="O468" s="159"/>
      <c r="P468" s="159"/>
      <c r="Q468" s="159"/>
      <c r="R468" s="159"/>
      <c r="S468" s="159"/>
      <c r="T468" s="160"/>
      <c r="AT468" s="155" t="s">
        <v>148</v>
      </c>
      <c r="AU468" s="155" t="s">
        <v>73</v>
      </c>
      <c r="AV468" s="14" t="s">
        <v>73</v>
      </c>
      <c r="AW468" s="14" t="s">
        <v>27</v>
      </c>
      <c r="AX468" s="14" t="s">
        <v>60</v>
      </c>
      <c r="AY468" s="155" t="s">
        <v>141</v>
      </c>
    </row>
    <row r="469" spans="1:65" s="14" customFormat="1" x14ac:dyDescent="0.2">
      <c r="B469" s="154"/>
      <c r="D469" s="148" t="s">
        <v>148</v>
      </c>
      <c r="E469" s="155" t="s">
        <v>1</v>
      </c>
      <c r="F469" s="156" t="s">
        <v>933</v>
      </c>
      <c r="H469" s="157">
        <v>7.9</v>
      </c>
      <c r="L469" s="154"/>
      <c r="M469" s="158"/>
      <c r="N469" s="159"/>
      <c r="O469" s="159"/>
      <c r="P469" s="159"/>
      <c r="Q469" s="159"/>
      <c r="R469" s="159"/>
      <c r="S469" s="159"/>
      <c r="T469" s="160"/>
      <c r="AT469" s="155" t="s">
        <v>148</v>
      </c>
      <c r="AU469" s="155" t="s">
        <v>73</v>
      </c>
      <c r="AV469" s="14" t="s">
        <v>73</v>
      </c>
      <c r="AW469" s="14" t="s">
        <v>27</v>
      </c>
      <c r="AX469" s="14" t="s">
        <v>60</v>
      </c>
      <c r="AY469" s="155" t="s">
        <v>141</v>
      </c>
    </row>
    <row r="470" spans="1:65" s="15" customFormat="1" x14ac:dyDescent="0.2">
      <c r="B470" s="161"/>
      <c r="D470" s="148" t="s">
        <v>148</v>
      </c>
      <c r="E470" s="162" t="s">
        <v>1</v>
      </c>
      <c r="F470" s="163" t="s">
        <v>158</v>
      </c>
      <c r="H470" s="164">
        <v>26.3</v>
      </c>
      <c r="L470" s="161"/>
      <c r="M470" s="165"/>
      <c r="N470" s="166"/>
      <c r="O470" s="166"/>
      <c r="P470" s="166"/>
      <c r="Q470" s="166"/>
      <c r="R470" s="166"/>
      <c r="S470" s="166"/>
      <c r="T470" s="167"/>
      <c r="AT470" s="162" t="s">
        <v>148</v>
      </c>
      <c r="AU470" s="162" t="s">
        <v>73</v>
      </c>
      <c r="AV470" s="15" t="s">
        <v>146</v>
      </c>
      <c r="AW470" s="15" t="s">
        <v>27</v>
      </c>
      <c r="AX470" s="15" t="s">
        <v>67</v>
      </c>
      <c r="AY470" s="162" t="s">
        <v>141</v>
      </c>
    </row>
    <row r="471" spans="1:65" s="2" customFormat="1" ht="33" customHeight="1" x14ac:dyDescent="0.2">
      <c r="A471" s="31"/>
      <c r="B471" s="133"/>
      <c r="C471" s="168" t="s">
        <v>481</v>
      </c>
      <c r="D471" s="168" t="s">
        <v>159</v>
      </c>
      <c r="E471" s="169" t="s">
        <v>1023</v>
      </c>
      <c r="F471" s="170" t="s">
        <v>3306</v>
      </c>
      <c r="G471" s="171" t="s">
        <v>357</v>
      </c>
      <c r="H471" s="172">
        <v>27.614999999999998</v>
      </c>
      <c r="I471" s="173"/>
      <c r="J471" s="173"/>
      <c r="K471" s="174"/>
      <c r="L471" s="175"/>
      <c r="M471" s="176"/>
      <c r="N471" s="177"/>
      <c r="O471" s="143"/>
      <c r="P471" s="143"/>
      <c r="Q471" s="143"/>
      <c r="R471" s="143"/>
      <c r="S471" s="143"/>
      <c r="T471" s="144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45" t="s">
        <v>504</v>
      </c>
      <c r="AT471" s="145" t="s">
        <v>159</v>
      </c>
      <c r="AU471" s="145" t="s">
        <v>73</v>
      </c>
      <c r="AY471" s="18" t="s">
        <v>141</v>
      </c>
      <c r="BE471" s="146">
        <f>IF(N471="základná",J471,0)</f>
        <v>0</v>
      </c>
      <c r="BF471" s="146">
        <f>IF(N471="znížená",J471,0)</f>
        <v>0</v>
      </c>
      <c r="BG471" s="146">
        <f>IF(N471="zákl. prenesená",J471,0)</f>
        <v>0</v>
      </c>
      <c r="BH471" s="146">
        <f>IF(N471="zníž. prenesená",J471,0)</f>
        <v>0</v>
      </c>
      <c r="BI471" s="146">
        <f>IF(N471="nulová",J471,0)</f>
        <v>0</v>
      </c>
      <c r="BJ471" s="18" t="s">
        <v>73</v>
      </c>
      <c r="BK471" s="146">
        <f>ROUND(I471*H471,2)</f>
        <v>0</v>
      </c>
      <c r="BL471" s="18" t="s">
        <v>332</v>
      </c>
      <c r="BM471" s="145" t="s">
        <v>1092</v>
      </c>
    </row>
    <row r="472" spans="1:65" s="13" customFormat="1" x14ac:dyDescent="0.2">
      <c r="B472" s="147"/>
      <c r="D472" s="148" t="s">
        <v>148</v>
      </c>
      <c r="E472" s="149" t="s">
        <v>1</v>
      </c>
      <c r="F472" s="150" t="s">
        <v>1093</v>
      </c>
      <c r="H472" s="149" t="s">
        <v>1</v>
      </c>
      <c r="L472" s="147"/>
      <c r="M472" s="151"/>
      <c r="N472" s="152"/>
      <c r="O472" s="152"/>
      <c r="P472" s="152"/>
      <c r="Q472" s="152"/>
      <c r="R472" s="152"/>
      <c r="S472" s="152"/>
      <c r="T472" s="153"/>
      <c r="AT472" s="149" t="s">
        <v>148</v>
      </c>
      <c r="AU472" s="149" t="s">
        <v>73</v>
      </c>
      <c r="AV472" s="13" t="s">
        <v>67</v>
      </c>
      <c r="AW472" s="13" t="s">
        <v>27</v>
      </c>
      <c r="AX472" s="13" t="s">
        <v>60</v>
      </c>
      <c r="AY472" s="149" t="s">
        <v>141</v>
      </c>
    </row>
    <row r="473" spans="1:65" s="14" customFormat="1" x14ac:dyDescent="0.2">
      <c r="B473" s="154"/>
      <c r="D473" s="148" t="s">
        <v>148</v>
      </c>
      <c r="E473" s="155" t="s">
        <v>1</v>
      </c>
      <c r="F473" s="156" t="s">
        <v>1094</v>
      </c>
      <c r="H473" s="157">
        <v>13.02</v>
      </c>
      <c r="L473" s="154"/>
      <c r="M473" s="158"/>
      <c r="N473" s="159"/>
      <c r="O473" s="159"/>
      <c r="P473" s="159"/>
      <c r="Q473" s="159"/>
      <c r="R473" s="159"/>
      <c r="S473" s="159"/>
      <c r="T473" s="160"/>
      <c r="AT473" s="155" t="s">
        <v>148</v>
      </c>
      <c r="AU473" s="155" t="s">
        <v>73</v>
      </c>
      <c r="AV473" s="14" t="s">
        <v>73</v>
      </c>
      <c r="AW473" s="14" t="s">
        <v>27</v>
      </c>
      <c r="AX473" s="14" t="s">
        <v>60</v>
      </c>
      <c r="AY473" s="155" t="s">
        <v>141</v>
      </c>
    </row>
    <row r="474" spans="1:65" s="14" customFormat="1" x14ac:dyDescent="0.2">
      <c r="B474" s="154"/>
      <c r="D474" s="148" t="s">
        <v>148</v>
      </c>
      <c r="E474" s="155" t="s">
        <v>1</v>
      </c>
      <c r="F474" s="156" t="s">
        <v>1095</v>
      </c>
      <c r="H474" s="157">
        <v>6.3</v>
      </c>
      <c r="L474" s="154"/>
      <c r="M474" s="158"/>
      <c r="N474" s="159"/>
      <c r="O474" s="159"/>
      <c r="P474" s="159"/>
      <c r="Q474" s="159"/>
      <c r="R474" s="159"/>
      <c r="S474" s="159"/>
      <c r="T474" s="160"/>
      <c r="AT474" s="155" t="s">
        <v>148</v>
      </c>
      <c r="AU474" s="155" t="s">
        <v>73</v>
      </c>
      <c r="AV474" s="14" t="s">
        <v>73</v>
      </c>
      <c r="AW474" s="14" t="s">
        <v>27</v>
      </c>
      <c r="AX474" s="14" t="s">
        <v>60</v>
      </c>
      <c r="AY474" s="155" t="s">
        <v>141</v>
      </c>
    </row>
    <row r="475" spans="1:65" s="14" customFormat="1" x14ac:dyDescent="0.2">
      <c r="B475" s="154"/>
      <c r="D475" s="148" t="s">
        <v>148</v>
      </c>
      <c r="E475" s="155" t="s">
        <v>1</v>
      </c>
      <c r="F475" s="156" t="s">
        <v>1096</v>
      </c>
      <c r="H475" s="157">
        <v>8.2949999999999999</v>
      </c>
      <c r="L475" s="154"/>
      <c r="M475" s="158"/>
      <c r="N475" s="159"/>
      <c r="O475" s="159"/>
      <c r="P475" s="159"/>
      <c r="Q475" s="159"/>
      <c r="R475" s="159"/>
      <c r="S475" s="159"/>
      <c r="T475" s="160"/>
      <c r="AT475" s="155" t="s">
        <v>148</v>
      </c>
      <c r="AU475" s="155" t="s">
        <v>73</v>
      </c>
      <c r="AV475" s="14" t="s">
        <v>73</v>
      </c>
      <c r="AW475" s="14" t="s">
        <v>27</v>
      </c>
      <c r="AX475" s="14" t="s">
        <v>60</v>
      </c>
      <c r="AY475" s="155" t="s">
        <v>141</v>
      </c>
    </row>
    <row r="476" spans="1:65" s="15" customFormat="1" x14ac:dyDescent="0.2">
      <c r="B476" s="161"/>
      <c r="D476" s="148" t="s">
        <v>148</v>
      </c>
      <c r="E476" s="162" t="s">
        <v>1</v>
      </c>
      <c r="F476" s="163" t="s">
        <v>158</v>
      </c>
      <c r="H476" s="164">
        <v>27.614999999999998</v>
      </c>
      <c r="L476" s="161"/>
      <c r="M476" s="165"/>
      <c r="N476" s="166"/>
      <c r="O476" s="166"/>
      <c r="P476" s="166"/>
      <c r="Q476" s="166"/>
      <c r="R476" s="166"/>
      <c r="S476" s="166"/>
      <c r="T476" s="167"/>
      <c r="AT476" s="162" t="s">
        <v>148</v>
      </c>
      <c r="AU476" s="162" t="s">
        <v>73</v>
      </c>
      <c r="AV476" s="15" t="s">
        <v>146</v>
      </c>
      <c r="AW476" s="15" t="s">
        <v>27</v>
      </c>
      <c r="AX476" s="15" t="s">
        <v>67</v>
      </c>
      <c r="AY476" s="162" t="s">
        <v>141</v>
      </c>
    </row>
    <row r="477" spans="1:65" s="2" customFormat="1" ht="33" customHeight="1" x14ac:dyDescent="0.2">
      <c r="A477" s="31"/>
      <c r="B477" s="133"/>
      <c r="C477" s="168" t="s">
        <v>486</v>
      </c>
      <c r="D477" s="168" t="s">
        <v>159</v>
      </c>
      <c r="E477" s="169" t="s">
        <v>1066</v>
      </c>
      <c r="F477" s="170" t="s">
        <v>3310</v>
      </c>
      <c r="G477" s="171" t="s">
        <v>357</v>
      </c>
      <c r="H477" s="172">
        <v>27.614999999999998</v>
      </c>
      <c r="I477" s="173"/>
      <c r="J477" s="173"/>
      <c r="K477" s="174"/>
      <c r="L477" s="175"/>
      <c r="M477" s="176"/>
      <c r="N477" s="177"/>
      <c r="O477" s="143"/>
      <c r="P477" s="143"/>
      <c r="Q477" s="143"/>
      <c r="R477" s="143"/>
      <c r="S477" s="143"/>
      <c r="T477" s="144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45" t="s">
        <v>504</v>
      </c>
      <c r="AT477" s="145" t="s">
        <v>159</v>
      </c>
      <c r="AU477" s="145" t="s">
        <v>73</v>
      </c>
      <c r="AY477" s="18" t="s">
        <v>141</v>
      </c>
      <c r="BE477" s="146">
        <f>IF(N477="základná",J477,0)</f>
        <v>0</v>
      </c>
      <c r="BF477" s="146">
        <f>IF(N477="znížená",J477,0)</f>
        <v>0</v>
      </c>
      <c r="BG477" s="146">
        <f>IF(N477="zákl. prenesená",J477,0)</f>
        <v>0</v>
      </c>
      <c r="BH477" s="146">
        <f>IF(N477="zníž. prenesená",J477,0)</f>
        <v>0</v>
      </c>
      <c r="BI477" s="146">
        <f>IF(N477="nulová",J477,0)</f>
        <v>0</v>
      </c>
      <c r="BJ477" s="18" t="s">
        <v>73</v>
      </c>
      <c r="BK477" s="146">
        <f>ROUND(I477*H477,2)</f>
        <v>0</v>
      </c>
      <c r="BL477" s="18" t="s">
        <v>332</v>
      </c>
      <c r="BM477" s="145" t="s">
        <v>1097</v>
      </c>
    </row>
    <row r="478" spans="1:65" s="13" customFormat="1" x14ac:dyDescent="0.2">
      <c r="B478" s="147"/>
      <c r="D478" s="148" t="s">
        <v>148</v>
      </c>
      <c r="E478" s="149" t="s">
        <v>1</v>
      </c>
      <c r="F478" s="150" t="s">
        <v>1093</v>
      </c>
      <c r="H478" s="149" t="s">
        <v>1</v>
      </c>
      <c r="L478" s="147"/>
      <c r="M478" s="151"/>
      <c r="N478" s="152"/>
      <c r="O478" s="152"/>
      <c r="P478" s="152"/>
      <c r="Q478" s="152"/>
      <c r="R478" s="152"/>
      <c r="S478" s="152"/>
      <c r="T478" s="153"/>
      <c r="AT478" s="149" t="s">
        <v>148</v>
      </c>
      <c r="AU478" s="149" t="s">
        <v>73</v>
      </c>
      <c r="AV478" s="13" t="s">
        <v>67</v>
      </c>
      <c r="AW478" s="13" t="s">
        <v>27</v>
      </c>
      <c r="AX478" s="13" t="s">
        <v>60</v>
      </c>
      <c r="AY478" s="149" t="s">
        <v>141</v>
      </c>
    </row>
    <row r="479" spans="1:65" s="14" customFormat="1" x14ac:dyDescent="0.2">
      <c r="B479" s="154"/>
      <c r="D479" s="148" t="s">
        <v>148</v>
      </c>
      <c r="E479" s="155" t="s">
        <v>1</v>
      </c>
      <c r="F479" s="156" t="s">
        <v>1094</v>
      </c>
      <c r="H479" s="157">
        <v>13.02</v>
      </c>
      <c r="L479" s="154"/>
      <c r="M479" s="158"/>
      <c r="N479" s="159"/>
      <c r="O479" s="159"/>
      <c r="P479" s="159"/>
      <c r="Q479" s="159"/>
      <c r="R479" s="159"/>
      <c r="S479" s="159"/>
      <c r="T479" s="160"/>
      <c r="AT479" s="155" t="s">
        <v>148</v>
      </c>
      <c r="AU479" s="155" t="s">
        <v>73</v>
      </c>
      <c r="AV479" s="14" t="s">
        <v>73</v>
      </c>
      <c r="AW479" s="14" t="s">
        <v>27</v>
      </c>
      <c r="AX479" s="14" t="s">
        <v>60</v>
      </c>
      <c r="AY479" s="155" t="s">
        <v>141</v>
      </c>
    </row>
    <row r="480" spans="1:65" s="14" customFormat="1" x14ac:dyDescent="0.2">
      <c r="B480" s="154"/>
      <c r="D480" s="148" t="s">
        <v>148</v>
      </c>
      <c r="E480" s="155" t="s">
        <v>1</v>
      </c>
      <c r="F480" s="156" t="s">
        <v>1095</v>
      </c>
      <c r="H480" s="157">
        <v>6.3</v>
      </c>
      <c r="L480" s="154"/>
      <c r="M480" s="158"/>
      <c r="N480" s="159"/>
      <c r="O480" s="159"/>
      <c r="P480" s="159"/>
      <c r="Q480" s="159"/>
      <c r="R480" s="159"/>
      <c r="S480" s="159"/>
      <c r="T480" s="160"/>
      <c r="AT480" s="155" t="s">
        <v>148</v>
      </c>
      <c r="AU480" s="155" t="s">
        <v>73</v>
      </c>
      <c r="AV480" s="14" t="s">
        <v>73</v>
      </c>
      <c r="AW480" s="14" t="s">
        <v>27</v>
      </c>
      <c r="AX480" s="14" t="s">
        <v>60</v>
      </c>
      <c r="AY480" s="155" t="s">
        <v>141</v>
      </c>
    </row>
    <row r="481" spans="1:65" s="14" customFormat="1" x14ac:dyDescent="0.2">
      <c r="B481" s="154"/>
      <c r="D481" s="148" t="s">
        <v>148</v>
      </c>
      <c r="E481" s="155" t="s">
        <v>1</v>
      </c>
      <c r="F481" s="156" t="s">
        <v>1096</v>
      </c>
      <c r="H481" s="157">
        <v>8.2949999999999999</v>
      </c>
      <c r="L481" s="154"/>
      <c r="M481" s="158"/>
      <c r="N481" s="159"/>
      <c r="O481" s="159"/>
      <c r="P481" s="159"/>
      <c r="Q481" s="159"/>
      <c r="R481" s="159"/>
      <c r="S481" s="159"/>
      <c r="T481" s="160"/>
      <c r="AT481" s="155" t="s">
        <v>148</v>
      </c>
      <c r="AU481" s="155" t="s">
        <v>73</v>
      </c>
      <c r="AV481" s="14" t="s">
        <v>73</v>
      </c>
      <c r="AW481" s="14" t="s">
        <v>27</v>
      </c>
      <c r="AX481" s="14" t="s">
        <v>60</v>
      </c>
      <c r="AY481" s="155" t="s">
        <v>141</v>
      </c>
    </row>
    <row r="482" spans="1:65" s="15" customFormat="1" x14ac:dyDescent="0.2">
      <c r="B482" s="161"/>
      <c r="D482" s="148" t="s">
        <v>148</v>
      </c>
      <c r="E482" s="162" t="s">
        <v>1</v>
      </c>
      <c r="F482" s="163" t="s">
        <v>158</v>
      </c>
      <c r="H482" s="164">
        <v>27.614999999999998</v>
      </c>
      <c r="L482" s="161"/>
      <c r="M482" s="165"/>
      <c r="N482" s="166"/>
      <c r="O482" s="166"/>
      <c r="P482" s="166"/>
      <c r="Q482" s="166"/>
      <c r="R482" s="166"/>
      <c r="S482" s="166"/>
      <c r="T482" s="167"/>
      <c r="AT482" s="162" t="s">
        <v>148</v>
      </c>
      <c r="AU482" s="162" t="s">
        <v>73</v>
      </c>
      <c r="AV482" s="15" t="s">
        <v>146</v>
      </c>
      <c r="AW482" s="15" t="s">
        <v>27</v>
      </c>
      <c r="AX482" s="15" t="s">
        <v>67</v>
      </c>
      <c r="AY482" s="162" t="s">
        <v>141</v>
      </c>
    </row>
    <row r="483" spans="1:65" s="2" customFormat="1" ht="21.75" customHeight="1" x14ac:dyDescent="0.2">
      <c r="A483" s="31"/>
      <c r="B483" s="133"/>
      <c r="C483" s="168" t="s">
        <v>491</v>
      </c>
      <c r="D483" s="168" t="s">
        <v>159</v>
      </c>
      <c r="E483" s="169" t="s">
        <v>1098</v>
      </c>
      <c r="F483" s="170" t="s">
        <v>1099</v>
      </c>
      <c r="G483" s="171" t="s">
        <v>145</v>
      </c>
      <c r="H483" s="172">
        <v>9.9749999999999996</v>
      </c>
      <c r="I483" s="173"/>
      <c r="J483" s="173"/>
      <c r="K483" s="174"/>
      <c r="L483" s="175"/>
      <c r="M483" s="176"/>
      <c r="N483" s="177"/>
      <c r="O483" s="143"/>
      <c r="P483" s="143"/>
      <c r="Q483" s="143"/>
      <c r="R483" s="143"/>
      <c r="S483" s="143"/>
      <c r="T483" s="144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R483" s="145" t="s">
        <v>504</v>
      </c>
      <c r="AT483" s="145" t="s">
        <v>159</v>
      </c>
      <c r="AU483" s="145" t="s">
        <v>73</v>
      </c>
      <c r="AY483" s="18" t="s">
        <v>141</v>
      </c>
      <c r="BE483" s="146">
        <f>IF(N483="základná",J483,0)</f>
        <v>0</v>
      </c>
      <c r="BF483" s="146">
        <f>IF(N483="znížená",J483,0)</f>
        <v>0</v>
      </c>
      <c r="BG483" s="146">
        <f>IF(N483="zákl. prenesená",J483,0)</f>
        <v>0</v>
      </c>
      <c r="BH483" s="146">
        <f>IF(N483="zníž. prenesená",J483,0)</f>
        <v>0</v>
      </c>
      <c r="BI483" s="146">
        <f>IF(N483="nulová",J483,0)</f>
        <v>0</v>
      </c>
      <c r="BJ483" s="18" t="s">
        <v>73</v>
      </c>
      <c r="BK483" s="146">
        <f>ROUND(I483*H483,2)</f>
        <v>0</v>
      </c>
      <c r="BL483" s="18" t="s">
        <v>332</v>
      </c>
      <c r="BM483" s="145" t="s">
        <v>1100</v>
      </c>
    </row>
    <row r="484" spans="1:65" s="13" customFormat="1" x14ac:dyDescent="0.2">
      <c r="B484" s="147"/>
      <c r="D484" s="148" t="s">
        <v>148</v>
      </c>
      <c r="E484" s="149" t="s">
        <v>1</v>
      </c>
      <c r="F484" s="150" t="s">
        <v>1101</v>
      </c>
      <c r="H484" s="149" t="s">
        <v>1</v>
      </c>
      <c r="L484" s="147"/>
      <c r="M484" s="151"/>
      <c r="N484" s="152"/>
      <c r="O484" s="152"/>
      <c r="P484" s="152"/>
      <c r="Q484" s="152"/>
      <c r="R484" s="152"/>
      <c r="S484" s="152"/>
      <c r="T484" s="153"/>
      <c r="AT484" s="149" t="s">
        <v>148</v>
      </c>
      <c r="AU484" s="149" t="s">
        <v>73</v>
      </c>
      <c r="AV484" s="13" t="s">
        <v>67</v>
      </c>
      <c r="AW484" s="13" t="s">
        <v>27</v>
      </c>
      <c r="AX484" s="13" t="s">
        <v>60</v>
      </c>
      <c r="AY484" s="149" t="s">
        <v>141</v>
      </c>
    </row>
    <row r="485" spans="1:65" s="14" customFormat="1" x14ac:dyDescent="0.2">
      <c r="B485" s="154"/>
      <c r="D485" s="148" t="s">
        <v>148</v>
      </c>
      <c r="E485" s="155" t="s">
        <v>1</v>
      </c>
      <c r="F485" s="156" t="s">
        <v>229</v>
      </c>
      <c r="H485" s="157">
        <v>4.2</v>
      </c>
      <c r="L485" s="154"/>
      <c r="M485" s="158"/>
      <c r="N485" s="159"/>
      <c r="O485" s="159"/>
      <c r="P485" s="159"/>
      <c r="Q485" s="159"/>
      <c r="R485" s="159"/>
      <c r="S485" s="159"/>
      <c r="T485" s="160"/>
      <c r="AT485" s="155" t="s">
        <v>148</v>
      </c>
      <c r="AU485" s="155" t="s">
        <v>73</v>
      </c>
      <c r="AV485" s="14" t="s">
        <v>73</v>
      </c>
      <c r="AW485" s="14" t="s">
        <v>27</v>
      </c>
      <c r="AX485" s="14" t="s">
        <v>60</v>
      </c>
      <c r="AY485" s="155" t="s">
        <v>141</v>
      </c>
    </row>
    <row r="486" spans="1:65" s="14" customFormat="1" x14ac:dyDescent="0.2">
      <c r="B486" s="154"/>
      <c r="D486" s="148" t="s">
        <v>148</v>
      </c>
      <c r="E486" s="155" t="s">
        <v>1</v>
      </c>
      <c r="F486" s="156" t="s">
        <v>230</v>
      </c>
      <c r="H486" s="157">
        <v>1.89</v>
      </c>
      <c r="L486" s="154"/>
      <c r="M486" s="158"/>
      <c r="N486" s="159"/>
      <c r="O486" s="159"/>
      <c r="P486" s="159"/>
      <c r="Q486" s="159"/>
      <c r="R486" s="159"/>
      <c r="S486" s="159"/>
      <c r="T486" s="160"/>
      <c r="AT486" s="155" t="s">
        <v>148</v>
      </c>
      <c r="AU486" s="155" t="s">
        <v>73</v>
      </c>
      <c r="AV486" s="14" t="s">
        <v>73</v>
      </c>
      <c r="AW486" s="14" t="s">
        <v>27</v>
      </c>
      <c r="AX486" s="14" t="s">
        <v>60</v>
      </c>
      <c r="AY486" s="155" t="s">
        <v>141</v>
      </c>
    </row>
    <row r="487" spans="1:65" s="14" customFormat="1" x14ac:dyDescent="0.2">
      <c r="B487" s="154"/>
      <c r="D487" s="148" t="s">
        <v>148</v>
      </c>
      <c r="E487" s="155" t="s">
        <v>1</v>
      </c>
      <c r="F487" s="156" t="s">
        <v>231</v>
      </c>
      <c r="H487" s="157">
        <v>3.8849999999999998</v>
      </c>
      <c r="L487" s="154"/>
      <c r="M487" s="158"/>
      <c r="N487" s="159"/>
      <c r="O487" s="159"/>
      <c r="P487" s="159"/>
      <c r="Q487" s="159"/>
      <c r="R487" s="159"/>
      <c r="S487" s="159"/>
      <c r="T487" s="160"/>
      <c r="AT487" s="155" t="s">
        <v>148</v>
      </c>
      <c r="AU487" s="155" t="s">
        <v>73</v>
      </c>
      <c r="AV487" s="14" t="s">
        <v>73</v>
      </c>
      <c r="AW487" s="14" t="s">
        <v>27</v>
      </c>
      <c r="AX487" s="14" t="s">
        <v>60</v>
      </c>
      <c r="AY487" s="155" t="s">
        <v>141</v>
      </c>
    </row>
    <row r="488" spans="1:65" s="15" customFormat="1" x14ac:dyDescent="0.2">
      <c r="B488" s="161"/>
      <c r="D488" s="148" t="s">
        <v>148</v>
      </c>
      <c r="E488" s="162" t="s">
        <v>1</v>
      </c>
      <c r="F488" s="163" t="s">
        <v>158</v>
      </c>
      <c r="H488" s="164">
        <v>9.9749999999999996</v>
      </c>
      <c r="L488" s="161"/>
      <c r="M488" s="165"/>
      <c r="N488" s="166"/>
      <c r="O488" s="166"/>
      <c r="P488" s="166"/>
      <c r="Q488" s="166"/>
      <c r="R488" s="166"/>
      <c r="S488" s="166"/>
      <c r="T488" s="167"/>
      <c r="AT488" s="162" t="s">
        <v>148</v>
      </c>
      <c r="AU488" s="162" t="s">
        <v>73</v>
      </c>
      <c r="AV488" s="15" t="s">
        <v>146</v>
      </c>
      <c r="AW488" s="15" t="s">
        <v>27</v>
      </c>
      <c r="AX488" s="15" t="s">
        <v>67</v>
      </c>
      <c r="AY488" s="162" t="s">
        <v>141</v>
      </c>
    </row>
    <row r="489" spans="1:65" s="2" customFormat="1" ht="21.75" customHeight="1" x14ac:dyDescent="0.2">
      <c r="A489" s="31"/>
      <c r="B489" s="133"/>
      <c r="C489" s="134" t="s">
        <v>495</v>
      </c>
      <c r="D489" s="134" t="s">
        <v>143</v>
      </c>
      <c r="E489" s="135" t="s">
        <v>1102</v>
      </c>
      <c r="F489" s="136" t="s">
        <v>1103</v>
      </c>
      <c r="G489" s="137" t="s">
        <v>357</v>
      </c>
      <c r="H489" s="138">
        <v>517.01499999999999</v>
      </c>
      <c r="I489" s="139"/>
      <c r="J489" s="139"/>
      <c r="K489" s="140"/>
      <c r="L489" s="32"/>
      <c r="M489" s="141"/>
      <c r="N489" s="142"/>
      <c r="O489" s="143"/>
      <c r="P489" s="143"/>
      <c r="Q489" s="143"/>
      <c r="R489" s="143"/>
      <c r="S489" s="143"/>
      <c r="T489" s="144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R489" s="145" t="s">
        <v>332</v>
      </c>
      <c r="AT489" s="145" t="s">
        <v>143</v>
      </c>
      <c r="AU489" s="145" t="s">
        <v>73</v>
      </c>
      <c r="AY489" s="18" t="s">
        <v>141</v>
      </c>
      <c r="BE489" s="146">
        <f>IF(N489="základná",J489,0)</f>
        <v>0</v>
      </c>
      <c r="BF489" s="146">
        <f>IF(N489="znížená",J489,0)</f>
        <v>0</v>
      </c>
      <c r="BG489" s="146">
        <f>IF(N489="zákl. prenesená",J489,0)</f>
        <v>0</v>
      </c>
      <c r="BH489" s="146">
        <f>IF(N489="zníž. prenesená",J489,0)</f>
        <v>0</v>
      </c>
      <c r="BI489" s="146">
        <f>IF(N489="nulová",J489,0)</f>
        <v>0</v>
      </c>
      <c r="BJ489" s="18" t="s">
        <v>73</v>
      </c>
      <c r="BK489" s="146">
        <f>ROUND(I489*H489,2)</f>
        <v>0</v>
      </c>
      <c r="BL489" s="18" t="s">
        <v>332</v>
      </c>
      <c r="BM489" s="145" t="s">
        <v>1104</v>
      </c>
    </row>
    <row r="490" spans="1:65" s="13" customFormat="1" x14ac:dyDescent="0.2">
      <c r="B490" s="147"/>
      <c r="D490" s="148" t="s">
        <v>148</v>
      </c>
      <c r="E490" s="149" t="s">
        <v>1</v>
      </c>
      <c r="F490" s="150" t="s">
        <v>1105</v>
      </c>
      <c r="H490" s="149" t="s">
        <v>1</v>
      </c>
      <c r="L490" s="147"/>
      <c r="M490" s="151"/>
      <c r="N490" s="152"/>
      <c r="O490" s="152"/>
      <c r="P490" s="152"/>
      <c r="Q490" s="152"/>
      <c r="R490" s="152"/>
      <c r="S490" s="152"/>
      <c r="T490" s="153"/>
      <c r="AT490" s="149" t="s">
        <v>148</v>
      </c>
      <c r="AU490" s="149" t="s">
        <v>73</v>
      </c>
      <c r="AV490" s="13" t="s">
        <v>67</v>
      </c>
      <c r="AW490" s="13" t="s">
        <v>27</v>
      </c>
      <c r="AX490" s="13" t="s">
        <v>60</v>
      </c>
      <c r="AY490" s="149" t="s">
        <v>141</v>
      </c>
    </row>
    <row r="491" spans="1:65" s="14" customFormat="1" x14ac:dyDescent="0.2">
      <c r="B491" s="154"/>
      <c r="D491" s="148" t="s">
        <v>148</v>
      </c>
      <c r="E491" s="155" t="s">
        <v>1</v>
      </c>
      <c r="F491" s="156" t="s">
        <v>1106</v>
      </c>
      <c r="H491" s="157">
        <v>299.5</v>
      </c>
      <c r="L491" s="154"/>
      <c r="M491" s="158"/>
      <c r="N491" s="159"/>
      <c r="O491" s="159"/>
      <c r="P491" s="159"/>
      <c r="Q491" s="159"/>
      <c r="R491" s="159"/>
      <c r="S491" s="159"/>
      <c r="T491" s="160"/>
      <c r="AT491" s="155" t="s">
        <v>148</v>
      </c>
      <c r="AU491" s="155" t="s">
        <v>73</v>
      </c>
      <c r="AV491" s="14" t="s">
        <v>73</v>
      </c>
      <c r="AW491" s="14" t="s">
        <v>27</v>
      </c>
      <c r="AX491" s="14" t="s">
        <v>60</v>
      </c>
      <c r="AY491" s="155" t="s">
        <v>141</v>
      </c>
    </row>
    <row r="492" spans="1:65" s="14" customFormat="1" x14ac:dyDescent="0.2">
      <c r="B492" s="154"/>
      <c r="D492" s="148" t="s">
        <v>148</v>
      </c>
      <c r="E492" s="155" t="s">
        <v>1</v>
      </c>
      <c r="F492" s="156" t="s">
        <v>1107</v>
      </c>
      <c r="H492" s="157">
        <v>27.5</v>
      </c>
      <c r="L492" s="154"/>
      <c r="M492" s="158"/>
      <c r="N492" s="159"/>
      <c r="O492" s="159"/>
      <c r="P492" s="159"/>
      <c r="Q492" s="159"/>
      <c r="R492" s="159"/>
      <c r="S492" s="159"/>
      <c r="T492" s="160"/>
      <c r="AT492" s="155" t="s">
        <v>148</v>
      </c>
      <c r="AU492" s="155" t="s">
        <v>73</v>
      </c>
      <c r="AV492" s="14" t="s">
        <v>73</v>
      </c>
      <c r="AW492" s="14" t="s">
        <v>27</v>
      </c>
      <c r="AX492" s="14" t="s">
        <v>60</v>
      </c>
      <c r="AY492" s="155" t="s">
        <v>141</v>
      </c>
    </row>
    <row r="493" spans="1:65" s="14" customFormat="1" x14ac:dyDescent="0.2">
      <c r="B493" s="154"/>
      <c r="D493" s="148" t="s">
        <v>148</v>
      </c>
      <c r="E493" s="155" t="s">
        <v>1</v>
      </c>
      <c r="F493" s="156" t="s">
        <v>1108</v>
      </c>
      <c r="H493" s="157">
        <v>56.8</v>
      </c>
      <c r="L493" s="154"/>
      <c r="M493" s="158"/>
      <c r="N493" s="159"/>
      <c r="O493" s="159"/>
      <c r="P493" s="159"/>
      <c r="Q493" s="159"/>
      <c r="R493" s="159"/>
      <c r="S493" s="159"/>
      <c r="T493" s="160"/>
      <c r="AT493" s="155" t="s">
        <v>148</v>
      </c>
      <c r="AU493" s="155" t="s">
        <v>73</v>
      </c>
      <c r="AV493" s="14" t="s">
        <v>73</v>
      </c>
      <c r="AW493" s="14" t="s">
        <v>27</v>
      </c>
      <c r="AX493" s="14" t="s">
        <v>60</v>
      </c>
      <c r="AY493" s="155" t="s">
        <v>141</v>
      </c>
    </row>
    <row r="494" spans="1:65" s="14" customFormat="1" x14ac:dyDescent="0.2">
      <c r="B494" s="154"/>
      <c r="D494" s="148" t="s">
        <v>148</v>
      </c>
      <c r="E494" s="155" t="s">
        <v>1</v>
      </c>
      <c r="F494" s="156" t="s">
        <v>1109</v>
      </c>
      <c r="H494" s="157">
        <v>25.7</v>
      </c>
      <c r="L494" s="154"/>
      <c r="M494" s="158"/>
      <c r="N494" s="159"/>
      <c r="O494" s="159"/>
      <c r="P494" s="159"/>
      <c r="Q494" s="159"/>
      <c r="R494" s="159"/>
      <c r="S494" s="159"/>
      <c r="T494" s="160"/>
      <c r="AT494" s="155" t="s">
        <v>148</v>
      </c>
      <c r="AU494" s="155" t="s">
        <v>73</v>
      </c>
      <c r="AV494" s="14" t="s">
        <v>73</v>
      </c>
      <c r="AW494" s="14" t="s">
        <v>27</v>
      </c>
      <c r="AX494" s="14" t="s">
        <v>60</v>
      </c>
      <c r="AY494" s="155" t="s">
        <v>141</v>
      </c>
    </row>
    <row r="495" spans="1:65" s="14" customFormat="1" x14ac:dyDescent="0.2">
      <c r="B495" s="154"/>
      <c r="D495" s="148" t="s">
        <v>148</v>
      </c>
      <c r="E495" s="155" t="s">
        <v>1</v>
      </c>
      <c r="F495" s="156" t="s">
        <v>1002</v>
      </c>
      <c r="H495" s="157">
        <v>44.414999999999999</v>
      </c>
      <c r="L495" s="154"/>
      <c r="M495" s="158"/>
      <c r="N495" s="159"/>
      <c r="O495" s="159"/>
      <c r="P495" s="159"/>
      <c r="Q495" s="159"/>
      <c r="R495" s="159"/>
      <c r="S495" s="159"/>
      <c r="T495" s="160"/>
      <c r="AT495" s="155" t="s">
        <v>148</v>
      </c>
      <c r="AU495" s="155" t="s">
        <v>73</v>
      </c>
      <c r="AV495" s="14" t="s">
        <v>73</v>
      </c>
      <c r="AW495" s="14" t="s">
        <v>27</v>
      </c>
      <c r="AX495" s="14" t="s">
        <v>60</v>
      </c>
      <c r="AY495" s="155" t="s">
        <v>141</v>
      </c>
    </row>
    <row r="496" spans="1:65" s="16" customFormat="1" x14ac:dyDescent="0.2">
      <c r="B496" s="178"/>
      <c r="D496" s="148" t="s">
        <v>148</v>
      </c>
      <c r="E496" s="179" t="s">
        <v>1</v>
      </c>
      <c r="F496" s="180" t="s">
        <v>224</v>
      </c>
      <c r="H496" s="181">
        <v>453.91500000000002</v>
      </c>
      <c r="L496" s="178"/>
      <c r="M496" s="182"/>
      <c r="N496" s="183"/>
      <c r="O496" s="183"/>
      <c r="P496" s="183"/>
      <c r="Q496" s="183"/>
      <c r="R496" s="183"/>
      <c r="S496" s="183"/>
      <c r="T496" s="184"/>
      <c r="AT496" s="179" t="s">
        <v>148</v>
      </c>
      <c r="AU496" s="179" t="s">
        <v>73</v>
      </c>
      <c r="AV496" s="16" t="s">
        <v>85</v>
      </c>
      <c r="AW496" s="16" t="s">
        <v>27</v>
      </c>
      <c r="AX496" s="16" t="s">
        <v>60</v>
      </c>
      <c r="AY496" s="179" t="s">
        <v>141</v>
      </c>
    </row>
    <row r="497" spans="1:65" s="14" customFormat="1" x14ac:dyDescent="0.2">
      <c r="B497" s="154"/>
      <c r="D497" s="148" t="s">
        <v>148</v>
      </c>
      <c r="E497" s="155" t="s">
        <v>1</v>
      </c>
      <c r="F497" s="156" t="s">
        <v>1110</v>
      </c>
      <c r="H497" s="157">
        <v>6</v>
      </c>
      <c r="L497" s="154"/>
      <c r="M497" s="158"/>
      <c r="N497" s="159"/>
      <c r="O497" s="159"/>
      <c r="P497" s="159"/>
      <c r="Q497" s="159"/>
      <c r="R497" s="159"/>
      <c r="S497" s="159"/>
      <c r="T497" s="160"/>
      <c r="AT497" s="155" t="s">
        <v>148</v>
      </c>
      <c r="AU497" s="155" t="s">
        <v>73</v>
      </c>
      <c r="AV497" s="14" t="s">
        <v>73</v>
      </c>
      <c r="AW497" s="14" t="s">
        <v>27</v>
      </c>
      <c r="AX497" s="14" t="s">
        <v>60</v>
      </c>
      <c r="AY497" s="155" t="s">
        <v>141</v>
      </c>
    </row>
    <row r="498" spans="1:65" s="14" customFormat="1" x14ac:dyDescent="0.2">
      <c r="B498" s="154"/>
      <c r="D498" s="148" t="s">
        <v>148</v>
      </c>
      <c r="E498" s="155" t="s">
        <v>1</v>
      </c>
      <c r="F498" s="156" t="s">
        <v>1111</v>
      </c>
      <c r="H498" s="157">
        <v>11.8</v>
      </c>
      <c r="L498" s="154"/>
      <c r="M498" s="158"/>
      <c r="N498" s="159"/>
      <c r="O498" s="159"/>
      <c r="P498" s="159"/>
      <c r="Q498" s="159"/>
      <c r="R498" s="159"/>
      <c r="S498" s="159"/>
      <c r="T498" s="160"/>
      <c r="AT498" s="155" t="s">
        <v>148</v>
      </c>
      <c r="AU498" s="155" t="s">
        <v>73</v>
      </c>
      <c r="AV498" s="14" t="s">
        <v>73</v>
      </c>
      <c r="AW498" s="14" t="s">
        <v>27</v>
      </c>
      <c r="AX498" s="14" t="s">
        <v>60</v>
      </c>
      <c r="AY498" s="155" t="s">
        <v>141</v>
      </c>
    </row>
    <row r="499" spans="1:65" s="14" customFormat="1" x14ac:dyDescent="0.2">
      <c r="B499" s="154"/>
      <c r="D499" s="148" t="s">
        <v>148</v>
      </c>
      <c r="E499" s="155" t="s">
        <v>1</v>
      </c>
      <c r="F499" s="156" t="s">
        <v>1112</v>
      </c>
      <c r="H499" s="157">
        <v>45.1</v>
      </c>
      <c r="L499" s="154"/>
      <c r="M499" s="158"/>
      <c r="N499" s="159"/>
      <c r="O499" s="159"/>
      <c r="P499" s="159"/>
      <c r="Q499" s="159"/>
      <c r="R499" s="159"/>
      <c r="S499" s="159"/>
      <c r="T499" s="160"/>
      <c r="AT499" s="155" t="s">
        <v>148</v>
      </c>
      <c r="AU499" s="155" t="s">
        <v>73</v>
      </c>
      <c r="AV499" s="14" t="s">
        <v>73</v>
      </c>
      <c r="AW499" s="14" t="s">
        <v>27</v>
      </c>
      <c r="AX499" s="14" t="s">
        <v>60</v>
      </c>
      <c r="AY499" s="155" t="s">
        <v>141</v>
      </c>
    </row>
    <row r="500" spans="1:65" s="16" customFormat="1" x14ac:dyDescent="0.2">
      <c r="B500" s="178"/>
      <c r="D500" s="148" t="s">
        <v>148</v>
      </c>
      <c r="E500" s="179" t="s">
        <v>1</v>
      </c>
      <c r="F500" s="180" t="s">
        <v>224</v>
      </c>
      <c r="H500" s="181">
        <v>62.9</v>
      </c>
      <c r="L500" s="178"/>
      <c r="M500" s="182"/>
      <c r="N500" s="183"/>
      <c r="O500" s="183"/>
      <c r="P500" s="183"/>
      <c r="Q500" s="183"/>
      <c r="R500" s="183"/>
      <c r="S500" s="183"/>
      <c r="T500" s="184"/>
      <c r="AT500" s="179" t="s">
        <v>148</v>
      </c>
      <c r="AU500" s="179" t="s">
        <v>73</v>
      </c>
      <c r="AV500" s="16" t="s">
        <v>85</v>
      </c>
      <c r="AW500" s="16" t="s">
        <v>27</v>
      </c>
      <c r="AX500" s="16" t="s">
        <v>60</v>
      </c>
      <c r="AY500" s="179" t="s">
        <v>141</v>
      </c>
    </row>
    <row r="501" spans="1:65" s="15" customFormat="1" x14ac:dyDescent="0.2">
      <c r="B501" s="161"/>
      <c r="D501" s="148" t="s">
        <v>148</v>
      </c>
      <c r="E501" s="162" t="s">
        <v>1</v>
      </c>
      <c r="F501" s="163" t="s">
        <v>158</v>
      </c>
      <c r="H501" s="164">
        <v>516.81500000000005</v>
      </c>
      <c r="L501" s="161"/>
      <c r="M501" s="165"/>
      <c r="N501" s="166"/>
      <c r="O501" s="166"/>
      <c r="P501" s="166"/>
      <c r="Q501" s="166"/>
      <c r="R501" s="166"/>
      <c r="S501" s="166"/>
      <c r="T501" s="167"/>
      <c r="AT501" s="162" t="s">
        <v>148</v>
      </c>
      <c r="AU501" s="162" t="s">
        <v>73</v>
      </c>
      <c r="AV501" s="15" t="s">
        <v>146</v>
      </c>
      <c r="AW501" s="15" t="s">
        <v>27</v>
      </c>
      <c r="AX501" s="15" t="s">
        <v>60</v>
      </c>
      <c r="AY501" s="162" t="s">
        <v>141</v>
      </c>
    </row>
    <row r="502" spans="1:65" s="14" customFormat="1" x14ac:dyDescent="0.2">
      <c r="B502" s="154"/>
      <c r="D502" s="148" t="s">
        <v>148</v>
      </c>
      <c r="E502" s="155" t="s">
        <v>1</v>
      </c>
      <c r="F502" s="156" t="s">
        <v>997</v>
      </c>
      <c r="H502" s="157">
        <v>299.5</v>
      </c>
      <c r="L502" s="154"/>
      <c r="M502" s="158"/>
      <c r="N502" s="159"/>
      <c r="O502" s="159"/>
      <c r="P502" s="159"/>
      <c r="Q502" s="159"/>
      <c r="R502" s="159"/>
      <c r="S502" s="159"/>
      <c r="T502" s="160"/>
      <c r="AT502" s="155" t="s">
        <v>148</v>
      </c>
      <c r="AU502" s="155" t="s">
        <v>73</v>
      </c>
      <c r="AV502" s="14" t="s">
        <v>73</v>
      </c>
      <c r="AW502" s="14" t="s">
        <v>27</v>
      </c>
      <c r="AX502" s="14" t="s">
        <v>60</v>
      </c>
      <c r="AY502" s="155" t="s">
        <v>141</v>
      </c>
    </row>
    <row r="503" spans="1:65" s="14" customFormat="1" x14ac:dyDescent="0.2">
      <c r="B503" s="154"/>
      <c r="D503" s="148" t="s">
        <v>148</v>
      </c>
      <c r="E503" s="155" t="s">
        <v>1</v>
      </c>
      <c r="F503" s="156" t="s">
        <v>998</v>
      </c>
      <c r="H503" s="157">
        <v>17.399999999999999</v>
      </c>
      <c r="L503" s="154"/>
      <c r="M503" s="158"/>
      <c r="N503" s="159"/>
      <c r="O503" s="159"/>
      <c r="P503" s="159"/>
      <c r="Q503" s="159"/>
      <c r="R503" s="159"/>
      <c r="S503" s="159"/>
      <c r="T503" s="160"/>
      <c r="AT503" s="155" t="s">
        <v>148</v>
      </c>
      <c r="AU503" s="155" t="s">
        <v>73</v>
      </c>
      <c r="AV503" s="14" t="s">
        <v>73</v>
      </c>
      <c r="AW503" s="14" t="s">
        <v>27</v>
      </c>
      <c r="AX503" s="14" t="s">
        <v>60</v>
      </c>
      <c r="AY503" s="155" t="s">
        <v>141</v>
      </c>
    </row>
    <row r="504" spans="1:65" s="14" customFormat="1" x14ac:dyDescent="0.2">
      <c r="B504" s="154"/>
      <c r="D504" s="148" t="s">
        <v>148</v>
      </c>
      <c r="E504" s="155" t="s">
        <v>1</v>
      </c>
      <c r="F504" s="156" t="s">
        <v>999</v>
      </c>
      <c r="H504" s="157">
        <v>64.2</v>
      </c>
      <c r="L504" s="154"/>
      <c r="M504" s="158"/>
      <c r="N504" s="159"/>
      <c r="O504" s="159"/>
      <c r="P504" s="159"/>
      <c r="Q504" s="159"/>
      <c r="R504" s="159"/>
      <c r="S504" s="159"/>
      <c r="T504" s="160"/>
      <c r="AT504" s="155" t="s">
        <v>148</v>
      </c>
      <c r="AU504" s="155" t="s">
        <v>73</v>
      </c>
      <c r="AV504" s="14" t="s">
        <v>73</v>
      </c>
      <c r="AW504" s="14" t="s">
        <v>27</v>
      </c>
      <c r="AX504" s="14" t="s">
        <v>60</v>
      </c>
      <c r="AY504" s="155" t="s">
        <v>141</v>
      </c>
    </row>
    <row r="505" spans="1:65" s="14" customFormat="1" x14ac:dyDescent="0.2">
      <c r="B505" s="154"/>
      <c r="D505" s="148" t="s">
        <v>148</v>
      </c>
      <c r="E505" s="155" t="s">
        <v>1</v>
      </c>
      <c r="F505" s="156" t="s">
        <v>1000</v>
      </c>
      <c r="H505" s="157">
        <v>15.9</v>
      </c>
      <c r="L505" s="154"/>
      <c r="M505" s="158"/>
      <c r="N505" s="159"/>
      <c r="O505" s="159"/>
      <c r="P505" s="159"/>
      <c r="Q505" s="159"/>
      <c r="R505" s="159"/>
      <c r="S505" s="159"/>
      <c r="T505" s="160"/>
      <c r="AT505" s="155" t="s">
        <v>148</v>
      </c>
      <c r="AU505" s="155" t="s">
        <v>73</v>
      </c>
      <c r="AV505" s="14" t="s">
        <v>73</v>
      </c>
      <c r="AW505" s="14" t="s">
        <v>27</v>
      </c>
      <c r="AX505" s="14" t="s">
        <v>60</v>
      </c>
      <c r="AY505" s="155" t="s">
        <v>141</v>
      </c>
    </row>
    <row r="506" spans="1:65" s="14" customFormat="1" x14ac:dyDescent="0.2">
      <c r="B506" s="154"/>
      <c r="D506" s="148" t="s">
        <v>148</v>
      </c>
      <c r="E506" s="155" t="s">
        <v>1</v>
      </c>
      <c r="F506" s="156" t="s">
        <v>1001</v>
      </c>
      <c r="H506" s="157">
        <v>12.7</v>
      </c>
      <c r="L506" s="154"/>
      <c r="M506" s="158"/>
      <c r="N506" s="159"/>
      <c r="O506" s="159"/>
      <c r="P506" s="159"/>
      <c r="Q506" s="159"/>
      <c r="R506" s="159"/>
      <c r="S506" s="159"/>
      <c r="T506" s="160"/>
      <c r="AT506" s="155" t="s">
        <v>148</v>
      </c>
      <c r="AU506" s="155" t="s">
        <v>73</v>
      </c>
      <c r="AV506" s="14" t="s">
        <v>73</v>
      </c>
      <c r="AW506" s="14" t="s">
        <v>27</v>
      </c>
      <c r="AX506" s="14" t="s">
        <v>60</v>
      </c>
      <c r="AY506" s="155" t="s">
        <v>141</v>
      </c>
    </row>
    <row r="507" spans="1:65" s="14" customFormat="1" x14ac:dyDescent="0.2">
      <c r="B507" s="154"/>
      <c r="D507" s="148" t="s">
        <v>148</v>
      </c>
      <c r="E507" s="155" t="s">
        <v>1</v>
      </c>
      <c r="F507" s="156" t="s">
        <v>1002</v>
      </c>
      <c r="H507" s="157">
        <v>44.414999999999999</v>
      </c>
      <c r="L507" s="154"/>
      <c r="M507" s="158"/>
      <c r="N507" s="159"/>
      <c r="O507" s="159"/>
      <c r="P507" s="159"/>
      <c r="Q507" s="159"/>
      <c r="R507" s="159"/>
      <c r="S507" s="159"/>
      <c r="T507" s="160"/>
      <c r="AT507" s="155" t="s">
        <v>148</v>
      </c>
      <c r="AU507" s="155" t="s">
        <v>73</v>
      </c>
      <c r="AV507" s="14" t="s">
        <v>73</v>
      </c>
      <c r="AW507" s="14" t="s">
        <v>27</v>
      </c>
      <c r="AX507" s="14" t="s">
        <v>60</v>
      </c>
      <c r="AY507" s="155" t="s">
        <v>141</v>
      </c>
    </row>
    <row r="508" spans="1:65" s="14" customFormat="1" x14ac:dyDescent="0.2">
      <c r="B508" s="154"/>
      <c r="D508" s="148" t="s">
        <v>148</v>
      </c>
      <c r="E508" s="155" t="s">
        <v>1</v>
      </c>
      <c r="F508" s="156" t="s">
        <v>1003</v>
      </c>
      <c r="H508" s="157">
        <v>17.8</v>
      </c>
      <c r="L508" s="154"/>
      <c r="M508" s="158"/>
      <c r="N508" s="159"/>
      <c r="O508" s="159"/>
      <c r="P508" s="159"/>
      <c r="Q508" s="159"/>
      <c r="R508" s="159"/>
      <c r="S508" s="159"/>
      <c r="T508" s="160"/>
      <c r="AT508" s="155" t="s">
        <v>148</v>
      </c>
      <c r="AU508" s="155" t="s">
        <v>73</v>
      </c>
      <c r="AV508" s="14" t="s">
        <v>73</v>
      </c>
      <c r="AW508" s="14" t="s">
        <v>27</v>
      </c>
      <c r="AX508" s="14" t="s">
        <v>60</v>
      </c>
      <c r="AY508" s="155" t="s">
        <v>141</v>
      </c>
    </row>
    <row r="509" spans="1:65" s="14" customFormat="1" x14ac:dyDescent="0.2">
      <c r="B509" s="154"/>
      <c r="D509" s="148" t="s">
        <v>148</v>
      </c>
      <c r="E509" s="155" t="s">
        <v>1</v>
      </c>
      <c r="F509" s="156" t="s">
        <v>1004</v>
      </c>
      <c r="H509" s="157">
        <v>45.1</v>
      </c>
      <c r="L509" s="154"/>
      <c r="M509" s="158"/>
      <c r="N509" s="159"/>
      <c r="O509" s="159"/>
      <c r="P509" s="159"/>
      <c r="Q509" s="159"/>
      <c r="R509" s="159"/>
      <c r="S509" s="159"/>
      <c r="T509" s="160"/>
      <c r="AT509" s="155" t="s">
        <v>148</v>
      </c>
      <c r="AU509" s="155" t="s">
        <v>73</v>
      </c>
      <c r="AV509" s="14" t="s">
        <v>73</v>
      </c>
      <c r="AW509" s="14" t="s">
        <v>27</v>
      </c>
      <c r="AX509" s="14" t="s">
        <v>60</v>
      </c>
      <c r="AY509" s="155" t="s">
        <v>141</v>
      </c>
    </row>
    <row r="510" spans="1:65" s="15" customFormat="1" x14ac:dyDescent="0.2">
      <c r="B510" s="161"/>
      <c r="D510" s="148" t="s">
        <v>148</v>
      </c>
      <c r="E510" s="162" t="s">
        <v>1</v>
      </c>
      <c r="F510" s="163" t="s">
        <v>158</v>
      </c>
      <c r="H510" s="164">
        <v>517.01499999999999</v>
      </c>
      <c r="L510" s="161"/>
      <c r="M510" s="165"/>
      <c r="N510" s="166"/>
      <c r="O510" s="166"/>
      <c r="P510" s="166"/>
      <c r="Q510" s="166"/>
      <c r="R510" s="166"/>
      <c r="S510" s="166"/>
      <c r="T510" s="167"/>
      <c r="AT510" s="162" t="s">
        <v>148</v>
      </c>
      <c r="AU510" s="162" t="s">
        <v>73</v>
      </c>
      <c r="AV510" s="15" t="s">
        <v>146</v>
      </c>
      <c r="AW510" s="15" t="s">
        <v>27</v>
      </c>
      <c r="AX510" s="15" t="s">
        <v>67</v>
      </c>
      <c r="AY510" s="162" t="s">
        <v>141</v>
      </c>
    </row>
    <row r="511" spans="1:65" s="2" customFormat="1" ht="21.75" customHeight="1" x14ac:dyDescent="0.2">
      <c r="A511" s="31"/>
      <c r="B511" s="133"/>
      <c r="C511" s="168" t="s">
        <v>500</v>
      </c>
      <c r="D511" s="168" t="s">
        <v>159</v>
      </c>
      <c r="E511" s="169" t="s">
        <v>1113</v>
      </c>
      <c r="F511" s="170" t="s">
        <v>3311</v>
      </c>
      <c r="G511" s="171" t="s">
        <v>357</v>
      </c>
      <c r="H511" s="172">
        <v>517.01499999999999</v>
      </c>
      <c r="I511" s="173"/>
      <c r="J511" s="173"/>
      <c r="K511" s="174"/>
      <c r="L511" s="175"/>
      <c r="M511" s="176"/>
      <c r="N511" s="177"/>
      <c r="O511" s="143"/>
      <c r="P511" s="143"/>
      <c r="Q511" s="143"/>
      <c r="R511" s="143"/>
      <c r="S511" s="143"/>
      <c r="T511" s="144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R511" s="145" t="s">
        <v>504</v>
      </c>
      <c r="AT511" s="145" t="s">
        <v>159</v>
      </c>
      <c r="AU511" s="145" t="s">
        <v>73</v>
      </c>
      <c r="AY511" s="18" t="s">
        <v>141</v>
      </c>
      <c r="BE511" s="146">
        <f>IF(N511="základná",J511,0)</f>
        <v>0</v>
      </c>
      <c r="BF511" s="146">
        <f>IF(N511="znížená",J511,0)</f>
        <v>0</v>
      </c>
      <c r="BG511" s="146">
        <f>IF(N511="zákl. prenesená",J511,0)</f>
        <v>0</v>
      </c>
      <c r="BH511" s="146">
        <f>IF(N511="zníž. prenesená",J511,0)</f>
        <v>0</v>
      </c>
      <c r="BI511" s="146">
        <f>IF(N511="nulová",J511,0)</f>
        <v>0</v>
      </c>
      <c r="BJ511" s="18" t="s">
        <v>73</v>
      </c>
      <c r="BK511" s="146">
        <f>ROUND(I511*H511,2)</f>
        <v>0</v>
      </c>
      <c r="BL511" s="18" t="s">
        <v>332</v>
      </c>
      <c r="BM511" s="145" t="s">
        <v>1114</v>
      </c>
    </row>
    <row r="512" spans="1:65" s="13" customFormat="1" x14ac:dyDescent="0.2">
      <c r="B512" s="147"/>
      <c r="D512" s="148" t="s">
        <v>148</v>
      </c>
      <c r="E512" s="149" t="s">
        <v>1</v>
      </c>
      <c r="F512" s="150" t="s">
        <v>1115</v>
      </c>
      <c r="H512" s="149" t="s">
        <v>1</v>
      </c>
      <c r="L512" s="147"/>
      <c r="M512" s="151"/>
      <c r="N512" s="152"/>
      <c r="O512" s="152"/>
      <c r="P512" s="152"/>
      <c r="Q512" s="152"/>
      <c r="R512" s="152"/>
      <c r="S512" s="152"/>
      <c r="T512" s="153"/>
      <c r="AT512" s="149" t="s">
        <v>148</v>
      </c>
      <c r="AU512" s="149" t="s">
        <v>73</v>
      </c>
      <c r="AV512" s="13" t="s">
        <v>67</v>
      </c>
      <c r="AW512" s="13" t="s">
        <v>27</v>
      </c>
      <c r="AX512" s="13" t="s">
        <v>60</v>
      </c>
      <c r="AY512" s="149" t="s">
        <v>141</v>
      </c>
    </row>
    <row r="513" spans="1:65" s="14" customFormat="1" x14ac:dyDescent="0.2">
      <c r="B513" s="154"/>
      <c r="D513" s="148" t="s">
        <v>148</v>
      </c>
      <c r="E513" s="155" t="s">
        <v>1</v>
      </c>
      <c r="F513" s="156" t="s">
        <v>997</v>
      </c>
      <c r="H513" s="157">
        <v>299.5</v>
      </c>
      <c r="L513" s="154"/>
      <c r="M513" s="158"/>
      <c r="N513" s="159"/>
      <c r="O513" s="159"/>
      <c r="P513" s="159"/>
      <c r="Q513" s="159"/>
      <c r="R513" s="159"/>
      <c r="S513" s="159"/>
      <c r="T513" s="160"/>
      <c r="AT513" s="155" t="s">
        <v>148</v>
      </c>
      <c r="AU513" s="155" t="s">
        <v>73</v>
      </c>
      <c r="AV513" s="14" t="s">
        <v>73</v>
      </c>
      <c r="AW513" s="14" t="s">
        <v>27</v>
      </c>
      <c r="AX513" s="14" t="s">
        <v>60</v>
      </c>
      <c r="AY513" s="155" t="s">
        <v>141</v>
      </c>
    </row>
    <row r="514" spans="1:65" s="14" customFormat="1" x14ac:dyDescent="0.2">
      <c r="B514" s="154"/>
      <c r="D514" s="148" t="s">
        <v>148</v>
      </c>
      <c r="E514" s="155" t="s">
        <v>1</v>
      </c>
      <c r="F514" s="156" t="s">
        <v>998</v>
      </c>
      <c r="H514" s="157">
        <v>17.399999999999999</v>
      </c>
      <c r="L514" s="154"/>
      <c r="M514" s="158"/>
      <c r="N514" s="159"/>
      <c r="O514" s="159"/>
      <c r="P514" s="159"/>
      <c r="Q514" s="159"/>
      <c r="R514" s="159"/>
      <c r="S514" s="159"/>
      <c r="T514" s="160"/>
      <c r="AT514" s="155" t="s">
        <v>148</v>
      </c>
      <c r="AU514" s="155" t="s">
        <v>73</v>
      </c>
      <c r="AV514" s="14" t="s">
        <v>73</v>
      </c>
      <c r="AW514" s="14" t="s">
        <v>27</v>
      </c>
      <c r="AX514" s="14" t="s">
        <v>60</v>
      </c>
      <c r="AY514" s="155" t="s">
        <v>141</v>
      </c>
    </row>
    <row r="515" spans="1:65" s="14" customFormat="1" x14ac:dyDescent="0.2">
      <c r="B515" s="154"/>
      <c r="D515" s="148" t="s">
        <v>148</v>
      </c>
      <c r="E515" s="155" t="s">
        <v>1</v>
      </c>
      <c r="F515" s="156" t="s">
        <v>999</v>
      </c>
      <c r="H515" s="157">
        <v>64.2</v>
      </c>
      <c r="L515" s="154"/>
      <c r="M515" s="158"/>
      <c r="N515" s="159"/>
      <c r="O515" s="159"/>
      <c r="P515" s="159"/>
      <c r="Q515" s="159"/>
      <c r="R515" s="159"/>
      <c r="S515" s="159"/>
      <c r="T515" s="160"/>
      <c r="AT515" s="155" t="s">
        <v>148</v>
      </c>
      <c r="AU515" s="155" t="s">
        <v>73</v>
      </c>
      <c r="AV515" s="14" t="s">
        <v>73</v>
      </c>
      <c r="AW515" s="14" t="s">
        <v>27</v>
      </c>
      <c r="AX515" s="14" t="s">
        <v>60</v>
      </c>
      <c r="AY515" s="155" t="s">
        <v>141</v>
      </c>
    </row>
    <row r="516" spans="1:65" s="14" customFormat="1" x14ac:dyDescent="0.2">
      <c r="B516" s="154"/>
      <c r="D516" s="148" t="s">
        <v>148</v>
      </c>
      <c r="E516" s="155" t="s">
        <v>1</v>
      </c>
      <c r="F516" s="156" t="s">
        <v>1000</v>
      </c>
      <c r="H516" s="157">
        <v>15.9</v>
      </c>
      <c r="L516" s="154"/>
      <c r="M516" s="158"/>
      <c r="N516" s="159"/>
      <c r="O516" s="159"/>
      <c r="P516" s="159"/>
      <c r="Q516" s="159"/>
      <c r="R516" s="159"/>
      <c r="S516" s="159"/>
      <c r="T516" s="160"/>
      <c r="AT516" s="155" t="s">
        <v>148</v>
      </c>
      <c r="AU516" s="155" t="s">
        <v>73</v>
      </c>
      <c r="AV516" s="14" t="s">
        <v>73</v>
      </c>
      <c r="AW516" s="14" t="s">
        <v>27</v>
      </c>
      <c r="AX516" s="14" t="s">
        <v>60</v>
      </c>
      <c r="AY516" s="155" t="s">
        <v>141</v>
      </c>
    </row>
    <row r="517" spans="1:65" s="14" customFormat="1" x14ac:dyDescent="0.2">
      <c r="B517" s="154"/>
      <c r="D517" s="148" t="s">
        <v>148</v>
      </c>
      <c r="E517" s="155" t="s">
        <v>1</v>
      </c>
      <c r="F517" s="156" t="s">
        <v>1001</v>
      </c>
      <c r="H517" s="157">
        <v>12.7</v>
      </c>
      <c r="L517" s="154"/>
      <c r="M517" s="158"/>
      <c r="N517" s="159"/>
      <c r="O517" s="159"/>
      <c r="P517" s="159"/>
      <c r="Q517" s="159"/>
      <c r="R517" s="159"/>
      <c r="S517" s="159"/>
      <c r="T517" s="160"/>
      <c r="AT517" s="155" t="s">
        <v>148</v>
      </c>
      <c r="AU517" s="155" t="s">
        <v>73</v>
      </c>
      <c r="AV517" s="14" t="s">
        <v>73</v>
      </c>
      <c r="AW517" s="14" t="s">
        <v>27</v>
      </c>
      <c r="AX517" s="14" t="s">
        <v>60</v>
      </c>
      <c r="AY517" s="155" t="s">
        <v>141</v>
      </c>
    </row>
    <row r="518" spans="1:65" s="14" customFormat="1" x14ac:dyDescent="0.2">
      <c r="B518" s="154"/>
      <c r="D518" s="148" t="s">
        <v>148</v>
      </c>
      <c r="E518" s="155" t="s">
        <v>1</v>
      </c>
      <c r="F518" s="156" t="s">
        <v>1002</v>
      </c>
      <c r="H518" s="157">
        <v>44.414999999999999</v>
      </c>
      <c r="L518" s="154"/>
      <c r="M518" s="158"/>
      <c r="N518" s="159"/>
      <c r="O518" s="159"/>
      <c r="P518" s="159"/>
      <c r="Q518" s="159"/>
      <c r="R518" s="159"/>
      <c r="S518" s="159"/>
      <c r="T518" s="160"/>
      <c r="AT518" s="155" t="s">
        <v>148</v>
      </c>
      <c r="AU518" s="155" t="s">
        <v>73</v>
      </c>
      <c r="AV518" s="14" t="s">
        <v>73</v>
      </c>
      <c r="AW518" s="14" t="s">
        <v>27</v>
      </c>
      <c r="AX518" s="14" t="s">
        <v>60</v>
      </c>
      <c r="AY518" s="155" t="s">
        <v>141</v>
      </c>
    </row>
    <row r="519" spans="1:65" s="14" customFormat="1" x14ac:dyDescent="0.2">
      <c r="B519" s="154"/>
      <c r="D519" s="148" t="s">
        <v>148</v>
      </c>
      <c r="E519" s="155" t="s">
        <v>1</v>
      </c>
      <c r="F519" s="156" t="s">
        <v>1003</v>
      </c>
      <c r="H519" s="157">
        <v>17.8</v>
      </c>
      <c r="L519" s="154"/>
      <c r="M519" s="158"/>
      <c r="N519" s="159"/>
      <c r="O519" s="159"/>
      <c r="P519" s="159"/>
      <c r="Q519" s="159"/>
      <c r="R519" s="159"/>
      <c r="S519" s="159"/>
      <c r="T519" s="160"/>
      <c r="AT519" s="155" t="s">
        <v>148</v>
      </c>
      <c r="AU519" s="155" t="s">
        <v>73</v>
      </c>
      <c r="AV519" s="14" t="s">
        <v>73</v>
      </c>
      <c r="AW519" s="14" t="s">
        <v>27</v>
      </c>
      <c r="AX519" s="14" t="s">
        <v>60</v>
      </c>
      <c r="AY519" s="155" t="s">
        <v>141</v>
      </c>
    </row>
    <row r="520" spans="1:65" s="14" customFormat="1" x14ac:dyDescent="0.2">
      <c r="B520" s="154"/>
      <c r="D520" s="148" t="s">
        <v>148</v>
      </c>
      <c r="E520" s="155" t="s">
        <v>1</v>
      </c>
      <c r="F520" s="156" t="s">
        <v>1004</v>
      </c>
      <c r="H520" s="157">
        <v>45.1</v>
      </c>
      <c r="L520" s="154"/>
      <c r="M520" s="158"/>
      <c r="N520" s="159"/>
      <c r="O520" s="159"/>
      <c r="P520" s="159"/>
      <c r="Q520" s="159"/>
      <c r="R520" s="159"/>
      <c r="S520" s="159"/>
      <c r="T520" s="160"/>
      <c r="AT520" s="155" t="s">
        <v>148</v>
      </c>
      <c r="AU520" s="155" t="s">
        <v>73</v>
      </c>
      <c r="AV520" s="14" t="s">
        <v>73</v>
      </c>
      <c r="AW520" s="14" t="s">
        <v>27</v>
      </c>
      <c r="AX520" s="14" t="s">
        <v>60</v>
      </c>
      <c r="AY520" s="155" t="s">
        <v>141</v>
      </c>
    </row>
    <row r="521" spans="1:65" s="15" customFormat="1" x14ac:dyDescent="0.2">
      <c r="B521" s="161"/>
      <c r="D521" s="148" t="s">
        <v>148</v>
      </c>
      <c r="E521" s="162" t="s">
        <v>1</v>
      </c>
      <c r="F521" s="163" t="s">
        <v>158</v>
      </c>
      <c r="H521" s="164">
        <v>517.01499999999999</v>
      </c>
      <c r="L521" s="161"/>
      <c r="M521" s="165"/>
      <c r="N521" s="166"/>
      <c r="O521" s="166"/>
      <c r="P521" s="166"/>
      <c r="Q521" s="166"/>
      <c r="R521" s="166"/>
      <c r="S521" s="166"/>
      <c r="T521" s="167"/>
      <c r="AT521" s="162" t="s">
        <v>148</v>
      </c>
      <c r="AU521" s="162" t="s">
        <v>73</v>
      </c>
      <c r="AV521" s="15" t="s">
        <v>146</v>
      </c>
      <c r="AW521" s="15" t="s">
        <v>27</v>
      </c>
      <c r="AX521" s="15" t="s">
        <v>67</v>
      </c>
      <c r="AY521" s="162" t="s">
        <v>141</v>
      </c>
    </row>
    <row r="522" spans="1:65" s="2" customFormat="1" ht="21.75" customHeight="1" x14ac:dyDescent="0.2">
      <c r="A522" s="31"/>
      <c r="B522" s="133"/>
      <c r="C522" s="168" t="s">
        <v>504</v>
      </c>
      <c r="D522" s="168" t="s">
        <v>159</v>
      </c>
      <c r="E522" s="169" t="s">
        <v>1116</v>
      </c>
      <c r="F522" s="170" t="s">
        <v>1117</v>
      </c>
      <c r="G522" s="171" t="s">
        <v>161</v>
      </c>
      <c r="H522" s="172">
        <v>516</v>
      </c>
      <c r="I522" s="173"/>
      <c r="J522" s="173"/>
      <c r="K522" s="174"/>
      <c r="L522" s="175"/>
      <c r="M522" s="176"/>
      <c r="N522" s="177"/>
      <c r="O522" s="143"/>
      <c r="P522" s="143"/>
      <c r="Q522" s="143"/>
      <c r="R522" s="143"/>
      <c r="S522" s="143"/>
      <c r="T522" s="144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R522" s="145" t="s">
        <v>504</v>
      </c>
      <c r="AT522" s="145" t="s">
        <v>159</v>
      </c>
      <c r="AU522" s="145" t="s">
        <v>73</v>
      </c>
      <c r="AY522" s="18" t="s">
        <v>141</v>
      </c>
      <c r="BE522" s="146">
        <f>IF(N522="základná",J522,0)</f>
        <v>0</v>
      </c>
      <c r="BF522" s="146">
        <f>IF(N522="znížená",J522,0)</f>
        <v>0</v>
      </c>
      <c r="BG522" s="146">
        <f>IF(N522="zákl. prenesená",J522,0)</f>
        <v>0</v>
      </c>
      <c r="BH522" s="146">
        <f>IF(N522="zníž. prenesená",J522,0)</f>
        <v>0</v>
      </c>
      <c r="BI522" s="146">
        <f>IF(N522="nulová",J522,0)</f>
        <v>0</v>
      </c>
      <c r="BJ522" s="18" t="s">
        <v>73</v>
      </c>
      <c r="BK522" s="146">
        <f>ROUND(I522*H522,2)</f>
        <v>0</v>
      </c>
      <c r="BL522" s="18" t="s">
        <v>332</v>
      </c>
      <c r="BM522" s="145" t="s">
        <v>1118</v>
      </c>
    </row>
    <row r="523" spans="1:65" s="13" customFormat="1" x14ac:dyDescent="0.2">
      <c r="B523" s="147"/>
      <c r="D523" s="148" t="s">
        <v>148</v>
      </c>
      <c r="E523" s="149" t="s">
        <v>1</v>
      </c>
      <c r="F523" s="150" t="s">
        <v>1119</v>
      </c>
      <c r="H523" s="149" t="s">
        <v>1</v>
      </c>
      <c r="L523" s="147"/>
      <c r="M523" s="151"/>
      <c r="N523" s="152"/>
      <c r="O523" s="152"/>
      <c r="P523" s="152"/>
      <c r="Q523" s="152"/>
      <c r="R523" s="152"/>
      <c r="S523" s="152"/>
      <c r="T523" s="153"/>
      <c r="AT523" s="149" t="s">
        <v>148</v>
      </c>
      <c r="AU523" s="149" t="s">
        <v>73</v>
      </c>
      <c r="AV523" s="13" t="s">
        <v>67</v>
      </c>
      <c r="AW523" s="13" t="s">
        <v>27</v>
      </c>
      <c r="AX523" s="13" t="s">
        <v>60</v>
      </c>
      <c r="AY523" s="149" t="s">
        <v>141</v>
      </c>
    </row>
    <row r="524" spans="1:65" s="14" customFormat="1" x14ac:dyDescent="0.2">
      <c r="B524" s="154"/>
      <c r="D524" s="148" t="s">
        <v>148</v>
      </c>
      <c r="E524" s="155" t="s">
        <v>1</v>
      </c>
      <c r="F524" s="156" t="s">
        <v>1120</v>
      </c>
      <c r="H524" s="157">
        <v>286</v>
      </c>
      <c r="L524" s="154"/>
      <c r="M524" s="158"/>
      <c r="N524" s="159"/>
      <c r="O524" s="159"/>
      <c r="P524" s="159"/>
      <c r="Q524" s="159"/>
      <c r="R524" s="159"/>
      <c r="S524" s="159"/>
      <c r="T524" s="160"/>
      <c r="AT524" s="155" t="s">
        <v>148</v>
      </c>
      <c r="AU524" s="155" t="s">
        <v>73</v>
      </c>
      <c r="AV524" s="14" t="s">
        <v>73</v>
      </c>
      <c r="AW524" s="14" t="s">
        <v>27</v>
      </c>
      <c r="AX524" s="14" t="s">
        <v>60</v>
      </c>
      <c r="AY524" s="155" t="s">
        <v>141</v>
      </c>
    </row>
    <row r="525" spans="1:65" s="14" customFormat="1" x14ac:dyDescent="0.2">
      <c r="B525" s="154"/>
      <c r="D525" s="148" t="s">
        <v>148</v>
      </c>
      <c r="E525" s="155" t="s">
        <v>1</v>
      </c>
      <c r="F525" s="156" t="s">
        <v>1121</v>
      </c>
      <c r="H525" s="157">
        <v>116</v>
      </c>
      <c r="L525" s="154"/>
      <c r="M525" s="158"/>
      <c r="N525" s="159"/>
      <c r="O525" s="159"/>
      <c r="P525" s="159"/>
      <c r="Q525" s="159"/>
      <c r="R525" s="159"/>
      <c r="S525" s="159"/>
      <c r="T525" s="160"/>
      <c r="AT525" s="155" t="s">
        <v>148</v>
      </c>
      <c r="AU525" s="155" t="s">
        <v>73</v>
      </c>
      <c r="AV525" s="14" t="s">
        <v>73</v>
      </c>
      <c r="AW525" s="14" t="s">
        <v>27</v>
      </c>
      <c r="AX525" s="14" t="s">
        <v>60</v>
      </c>
      <c r="AY525" s="155" t="s">
        <v>141</v>
      </c>
    </row>
    <row r="526" spans="1:65" s="14" customFormat="1" x14ac:dyDescent="0.2">
      <c r="B526" s="154"/>
      <c r="D526" s="148" t="s">
        <v>148</v>
      </c>
      <c r="E526" s="155" t="s">
        <v>1</v>
      </c>
      <c r="F526" s="156" t="s">
        <v>1122</v>
      </c>
      <c r="H526" s="157">
        <v>82</v>
      </c>
      <c r="L526" s="154"/>
      <c r="M526" s="158"/>
      <c r="N526" s="159"/>
      <c r="O526" s="159"/>
      <c r="P526" s="159"/>
      <c r="Q526" s="159"/>
      <c r="R526" s="159"/>
      <c r="S526" s="159"/>
      <c r="T526" s="160"/>
      <c r="AT526" s="155" t="s">
        <v>148</v>
      </c>
      <c r="AU526" s="155" t="s">
        <v>73</v>
      </c>
      <c r="AV526" s="14" t="s">
        <v>73</v>
      </c>
      <c r="AW526" s="14" t="s">
        <v>27</v>
      </c>
      <c r="AX526" s="14" t="s">
        <v>60</v>
      </c>
      <c r="AY526" s="155" t="s">
        <v>141</v>
      </c>
    </row>
    <row r="527" spans="1:65" s="14" customFormat="1" x14ac:dyDescent="0.2">
      <c r="B527" s="154"/>
      <c r="D527" s="148" t="s">
        <v>148</v>
      </c>
      <c r="E527" s="155" t="s">
        <v>1</v>
      </c>
      <c r="F527" s="156" t="s">
        <v>1123</v>
      </c>
      <c r="H527" s="157">
        <v>26</v>
      </c>
      <c r="L527" s="154"/>
      <c r="M527" s="158"/>
      <c r="N527" s="159"/>
      <c r="O527" s="159"/>
      <c r="P527" s="159"/>
      <c r="Q527" s="159"/>
      <c r="R527" s="159"/>
      <c r="S527" s="159"/>
      <c r="T527" s="160"/>
      <c r="AT527" s="155" t="s">
        <v>148</v>
      </c>
      <c r="AU527" s="155" t="s">
        <v>73</v>
      </c>
      <c r="AV527" s="14" t="s">
        <v>73</v>
      </c>
      <c r="AW527" s="14" t="s">
        <v>27</v>
      </c>
      <c r="AX527" s="14" t="s">
        <v>60</v>
      </c>
      <c r="AY527" s="155" t="s">
        <v>141</v>
      </c>
    </row>
    <row r="528" spans="1:65" s="14" customFormat="1" x14ac:dyDescent="0.2">
      <c r="B528" s="154"/>
      <c r="D528" s="148" t="s">
        <v>148</v>
      </c>
      <c r="E528" s="155" t="s">
        <v>1</v>
      </c>
      <c r="F528" s="156" t="s">
        <v>1124</v>
      </c>
      <c r="H528" s="157">
        <v>6</v>
      </c>
      <c r="L528" s="154"/>
      <c r="M528" s="158"/>
      <c r="N528" s="159"/>
      <c r="O528" s="159"/>
      <c r="P528" s="159"/>
      <c r="Q528" s="159"/>
      <c r="R528" s="159"/>
      <c r="S528" s="159"/>
      <c r="T528" s="160"/>
      <c r="AT528" s="155" t="s">
        <v>148</v>
      </c>
      <c r="AU528" s="155" t="s">
        <v>73</v>
      </c>
      <c r="AV528" s="14" t="s">
        <v>73</v>
      </c>
      <c r="AW528" s="14" t="s">
        <v>27</v>
      </c>
      <c r="AX528" s="14" t="s">
        <v>60</v>
      </c>
      <c r="AY528" s="155" t="s">
        <v>141</v>
      </c>
    </row>
    <row r="529" spans="1:65" s="15" customFormat="1" x14ac:dyDescent="0.2">
      <c r="B529" s="161"/>
      <c r="D529" s="148" t="s">
        <v>148</v>
      </c>
      <c r="E529" s="162" t="s">
        <v>1</v>
      </c>
      <c r="F529" s="163" t="s">
        <v>158</v>
      </c>
      <c r="H529" s="164">
        <v>516</v>
      </c>
      <c r="L529" s="161"/>
      <c r="M529" s="165"/>
      <c r="N529" s="166"/>
      <c r="O529" s="166"/>
      <c r="P529" s="166"/>
      <c r="Q529" s="166"/>
      <c r="R529" s="166"/>
      <c r="S529" s="166"/>
      <c r="T529" s="167"/>
      <c r="AT529" s="162" t="s">
        <v>148</v>
      </c>
      <c r="AU529" s="162" t="s">
        <v>73</v>
      </c>
      <c r="AV529" s="15" t="s">
        <v>146</v>
      </c>
      <c r="AW529" s="15" t="s">
        <v>27</v>
      </c>
      <c r="AX529" s="15" t="s">
        <v>67</v>
      </c>
      <c r="AY529" s="162" t="s">
        <v>141</v>
      </c>
    </row>
    <row r="530" spans="1:65" s="2" customFormat="1" ht="21.75" customHeight="1" x14ac:dyDescent="0.2">
      <c r="A530" s="31"/>
      <c r="B530" s="133"/>
      <c r="C530" s="134" t="s">
        <v>510</v>
      </c>
      <c r="D530" s="134" t="s">
        <v>143</v>
      </c>
      <c r="E530" s="135" t="s">
        <v>1125</v>
      </c>
      <c r="F530" s="136" t="s">
        <v>1126</v>
      </c>
      <c r="G530" s="137" t="s">
        <v>357</v>
      </c>
      <c r="H530" s="138">
        <v>116.515</v>
      </c>
      <c r="I530" s="139"/>
      <c r="J530" s="139"/>
      <c r="K530" s="140"/>
      <c r="L530" s="32"/>
      <c r="M530" s="141"/>
      <c r="N530" s="142"/>
      <c r="O530" s="143"/>
      <c r="P530" s="143"/>
      <c r="Q530" s="143"/>
      <c r="R530" s="143"/>
      <c r="S530" s="143"/>
      <c r="T530" s="144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R530" s="145" t="s">
        <v>332</v>
      </c>
      <c r="AT530" s="145" t="s">
        <v>143</v>
      </c>
      <c r="AU530" s="145" t="s">
        <v>73</v>
      </c>
      <c r="AY530" s="18" t="s">
        <v>141</v>
      </c>
      <c r="BE530" s="146">
        <f>IF(N530="základná",J530,0)</f>
        <v>0</v>
      </c>
      <c r="BF530" s="146">
        <f>IF(N530="znížená",J530,0)</f>
        <v>0</v>
      </c>
      <c r="BG530" s="146">
        <f>IF(N530="zákl. prenesená",J530,0)</f>
        <v>0</v>
      </c>
      <c r="BH530" s="146">
        <f>IF(N530="zníž. prenesená",J530,0)</f>
        <v>0</v>
      </c>
      <c r="BI530" s="146">
        <f>IF(N530="nulová",J530,0)</f>
        <v>0</v>
      </c>
      <c r="BJ530" s="18" t="s">
        <v>73</v>
      </c>
      <c r="BK530" s="146">
        <f>ROUND(I530*H530,2)</f>
        <v>0</v>
      </c>
      <c r="BL530" s="18" t="s">
        <v>332</v>
      </c>
      <c r="BM530" s="145" t="s">
        <v>1127</v>
      </c>
    </row>
    <row r="531" spans="1:65" s="13" customFormat="1" x14ac:dyDescent="0.2">
      <c r="B531" s="147"/>
      <c r="D531" s="148" t="s">
        <v>148</v>
      </c>
      <c r="E531" s="149" t="s">
        <v>1</v>
      </c>
      <c r="F531" s="150" t="s">
        <v>1128</v>
      </c>
      <c r="H531" s="149" t="s">
        <v>1</v>
      </c>
      <c r="L531" s="147"/>
      <c r="M531" s="151"/>
      <c r="N531" s="152"/>
      <c r="O531" s="152"/>
      <c r="P531" s="152"/>
      <c r="Q531" s="152"/>
      <c r="R531" s="152"/>
      <c r="S531" s="152"/>
      <c r="T531" s="153"/>
      <c r="AT531" s="149" t="s">
        <v>148</v>
      </c>
      <c r="AU531" s="149" t="s">
        <v>73</v>
      </c>
      <c r="AV531" s="13" t="s">
        <v>67</v>
      </c>
      <c r="AW531" s="13" t="s">
        <v>27</v>
      </c>
      <c r="AX531" s="13" t="s">
        <v>60</v>
      </c>
      <c r="AY531" s="149" t="s">
        <v>141</v>
      </c>
    </row>
    <row r="532" spans="1:65" s="14" customFormat="1" x14ac:dyDescent="0.2">
      <c r="B532" s="154"/>
      <c r="D532" s="148" t="s">
        <v>148</v>
      </c>
      <c r="E532" s="155" t="s">
        <v>1</v>
      </c>
      <c r="F532" s="156" t="s">
        <v>1129</v>
      </c>
      <c r="H532" s="157">
        <v>55.4</v>
      </c>
      <c r="L532" s="154"/>
      <c r="M532" s="158"/>
      <c r="N532" s="159"/>
      <c r="O532" s="159"/>
      <c r="P532" s="159"/>
      <c r="Q532" s="159"/>
      <c r="R532" s="159"/>
      <c r="S532" s="159"/>
      <c r="T532" s="160"/>
      <c r="AT532" s="155" t="s">
        <v>148</v>
      </c>
      <c r="AU532" s="155" t="s">
        <v>73</v>
      </c>
      <c r="AV532" s="14" t="s">
        <v>73</v>
      </c>
      <c r="AW532" s="14" t="s">
        <v>27</v>
      </c>
      <c r="AX532" s="14" t="s">
        <v>60</v>
      </c>
      <c r="AY532" s="155" t="s">
        <v>141</v>
      </c>
    </row>
    <row r="533" spans="1:65" s="14" customFormat="1" x14ac:dyDescent="0.2">
      <c r="B533" s="154"/>
      <c r="D533" s="148" t="s">
        <v>148</v>
      </c>
      <c r="E533" s="155" t="s">
        <v>1</v>
      </c>
      <c r="F533" s="156" t="s">
        <v>1130</v>
      </c>
      <c r="H533" s="157">
        <v>21.7</v>
      </c>
      <c r="L533" s="154"/>
      <c r="M533" s="158"/>
      <c r="N533" s="159"/>
      <c r="O533" s="159"/>
      <c r="P533" s="159"/>
      <c r="Q533" s="159"/>
      <c r="R533" s="159"/>
      <c r="S533" s="159"/>
      <c r="T533" s="160"/>
      <c r="AT533" s="155" t="s">
        <v>148</v>
      </c>
      <c r="AU533" s="155" t="s">
        <v>73</v>
      </c>
      <c r="AV533" s="14" t="s">
        <v>73</v>
      </c>
      <c r="AW533" s="14" t="s">
        <v>27</v>
      </c>
      <c r="AX533" s="14" t="s">
        <v>60</v>
      </c>
      <c r="AY533" s="155" t="s">
        <v>141</v>
      </c>
    </row>
    <row r="534" spans="1:65" s="14" customFormat="1" x14ac:dyDescent="0.2">
      <c r="B534" s="154"/>
      <c r="D534" s="148" t="s">
        <v>148</v>
      </c>
      <c r="E534" s="155" t="s">
        <v>1</v>
      </c>
      <c r="F534" s="156" t="s">
        <v>1131</v>
      </c>
      <c r="H534" s="157">
        <v>34.414999999999999</v>
      </c>
      <c r="L534" s="154"/>
      <c r="M534" s="158"/>
      <c r="N534" s="159"/>
      <c r="O534" s="159"/>
      <c r="P534" s="159"/>
      <c r="Q534" s="159"/>
      <c r="R534" s="159"/>
      <c r="S534" s="159"/>
      <c r="T534" s="160"/>
      <c r="AT534" s="155" t="s">
        <v>148</v>
      </c>
      <c r="AU534" s="155" t="s">
        <v>73</v>
      </c>
      <c r="AV534" s="14" t="s">
        <v>73</v>
      </c>
      <c r="AW534" s="14" t="s">
        <v>27</v>
      </c>
      <c r="AX534" s="14" t="s">
        <v>60</v>
      </c>
      <c r="AY534" s="155" t="s">
        <v>141</v>
      </c>
    </row>
    <row r="535" spans="1:65" s="14" customFormat="1" x14ac:dyDescent="0.2">
      <c r="B535" s="154"/>
      <c r="D535" s="148" t="s">
        <v>148</v>
      </c>
      <c r="E535" s="155" t="s">
        <v>1</v>
      </c>
      <c r="F535" s="156" t="s">
        <v>1132</v>
      </c>
      <c r="H535" s="157">
        <v>5</v>
      </c>
      <c r="L535" s="154"/>
      <c r="M535" s="158"/>
      <c r="N535" s="159"/>
      <c r="O535" s="159"/>
      <c r="P535" s="159"/>
      <c r="Q535" s="159"/>
      <c r="R535" s="159"/>
      <c r="S535" s="159"/>
      <c r="T535" s="160"/>
      <c r="AT535" s="155" t="s">
        <v>148</v>
      </c>
      <c r="AU535" s="155" t="s">
        <v>73</v>
      </c>
      <c r="AV535" s="14" t="s">
        <v>73</v>
      </c>
      <c r="AW535" s="14" t="s">
        <v>27</v>
      </c>
      <c r="AX535" s="14" t="s">
        <v>60</v>
      </c>
      <c r="AY535" s="155" t="s">
        <v>141</v>
      </c>
    </row>
    <row r="536" spans="1:65" s="15" customFormat="1" x14ac:dyDescent="0.2">
      <c r="B536" s="161"/>
      <c r="D536" s="148" t="s">
        <v>148</v>
      </c>
      <c r="E536" s="162" t="s">
        <v>1</v>
      </c>
      <c r="F536" s="163" t="s">
        <v>158</v>
      </c>
      <c r="H536" s="164">
        <v>116.515</v>
      </c>
      <c r="L536" s="161"/>
      <c r="M536" s="165"/>
      <c r="N536" s="166"/>
      <c r="O536" s="166"/>
      <c r="P536" s="166"/>
      <c r="Q536" s="166"/>
      <c r="R536" s="166"/>
      <c r="S536" s="166"/>
      <c r="T536" s="167"/>
      <c r="AT536" s="162" t="s">
        <v>148</v>
      </c>
      <c r="AU536" s="162" t="s">
        <v>73</v>
      </c>
      <c r="AV536" s="15" t="s">
        <v>146</v>
      </c>
      <c r="AW536" s="15" t="s">
        <v>27</v>
      </c>
      <c r="AX536" s="15" t="s">
        <v>67</v>
      </c>
      <c r="AY536" s="162" t="s">
        <v>141</v>
      </c>
    </row>
    <row r="537" spans="1:65" s="2" customFormat="1" ht="21.75" customHeight="1" x14ac:dyDescent="0.2">
      <c r="A537" s="31"/>
      <c r="B537" s="133"/>
      <c r="C537" s="134" t="s">
        <v>561</v>
      </c>
      <c r="D537" s="134" t="s">
        <v>143</v>
      </c>
      <c r="E537" s="135" t="s">
        <v>581</v>
      </c>
      <c r="F537" s="192" t="s">
        <v>582</v>
      </c>
      <c r="G537" s="193" t="s">
        <v>543</v>
      </c>
      <c r="H537" s="194"/>
      <c r="I537" s="195"/>
      <c r="J537" s="195"/>
      <c r="K537" s="140"/>
      <c r="L537" s="32"/>
      <c r="M537" s="141"/>
      <c r="N537" s="142"/>
      <c r="O537" s="143"/>
      <c r="P537" s="143"/>
      <c r="Q537" s="143"/>
      <c r="R537" s="143"/>
      <c r="S537" s="143"/>
      <c r="T537" s="144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R537" s="145" t="s">
        <v>332</v>
      </c>
      <c r="AT537" s="145" t="s">
        <v>143</v>
      </c>
      <c r="AU537" s="145" t="s">
        <v>73</v>
      </c>
      <c r="AY537" s="18" t="s">
        <v>141</v>
      </c>
      <c r="BE537" s="146">
        <f>IF(N537="základná",J537,0)</f>
        <v>0</v>
      </c>
      <c r="BF537" s="146">
        <f>IF(N537="znížená",J537,0)</f>
        <v>0</v>
      </c>
      <c r="BG537" s="146">
        <f>IF(N537="zákl. prenesená",J537,0)</f>
        <v>0</v>
      </c>
      <c r="BH537" s="146">
        <f>IF(N537="zníž. prenesená",J537,0)</f>
        <v>0</v>
      </c>
      <c r="BI537" s="146">
        <f>IF(N537="nulová",J537,0)</f>
        <v>0</v>
      </c>
      <c r="BJ537" s="18" t="s">
        <v>73</v>
      </c>
      <c r="BK537" s="146">
        <f>ROUND(I537*H537,2)</f>
        <v>0</v>
      </c>
      <c r="BL537" s="18" t="s">
        <v>332</v>
      </c>
      <c r="BM537" s="145" t="s">
        <v>1133</v>
      </c>
    </row>
    <row r="538" spans="1:65" s="12" customFormat="1" ht="22.9" customHeight="1" x14ac:dyDescent="0.2">
      <c r="B538" s="121"/>
      <c r="D538" s="122" t="s">
        <v>59</v>
      </c>
      <c r="E538" s="131" t="s">
        <v>584</v>
      </c>
      <c r="F538" s="131" t="s">
        <v>585</v>
      </c>
      <c r="J538" s="132"/>
      <c r="L538" s="121"/>
      <c r="M538" s="125"/>
      <c r="N538" s="126"/>
      <c r="O538" s="126"/>
      <c r="P538" s="127"/>
      <c r="Q538" s="126"/>
      <c r="R538" s="127"/>
      <c r="S538" s="126"/>
      <c r="T538" s="128"/>
      <c r="AR538" s="122" t="s">
        <v>73</v>
      </c>
      <c r="AT538" s="129" t="s">
        <v>59</v>
      </c>
      <c r="AU538" s="129" t="s">
        <v>67</v>
      </c>
      <c r="AY538" s="122" t="s">
        <v>141</v>
      </c>
      <c r="BK538" s="130">
        <f>SUM(BK539:BK703)</f>
        <v>0</v>
      </c>
    </row>
    <row r="539" spans="1:65" s="2" customFormat="1" ht="21.75" customHeight="1" x14ac:dyDescent="0.2">
      <c r="A539" s="31"/>
      <c r="B539" s="133"/>
      <c r="C539" s="134" t="s">
        <v>566</v>
      </c>
      <c r="D539" s="134" t="s">
        <v>143</v>
      </c>
      <c r="E539" s="135" t="s">
        <v>1134</v>
      </c>
      <c r="F539" s="136" t="s">
        <v>1135</v>
      </c>
      <c r="G539" s="137" t="s">
        <v>145</v>
      </c>
      <c r="H539" s="138">
        <v>491.14</v>
      </c>
      <c r="I539" s="139"/>
      <c r="J539" s="139"/>
      <c r="K539" s="140"/>
      <c r="L539" s="32"/>
      <c r="M539" s="141"/>
      <c r="N539" s="142"/>
      <c r="O539" s="143"/>
      <c r="P539" s="143"/>
      <c r="Q539" s="143"/>
      <c r="R539" s="143"/>
      <c r="S539" s="143"/>
      <c r="T539" s="144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R539" s="145" t="s">
        <v>332</v>
      </c>
      <c r="AT539" s="145" t="s">
        <v>143</v>
      </c>
      <c r="AU539" s="145" t="s">
        <v>73</v>
      </c>
      <c r="AY539" s="18" t="s">
        <v>141</v>
      </c>
      <c r="BE539" s="146">
        <f>IF(N539="základná",J539,0)</f>
        <v>0</v>
      </c>
      <c r="BF539" s="146">
        <f>IF(N539="znížená",J539,0)</f>
        <v>0</v>
      </c>
      <c r="BG539" s="146">
        <f>IF(N539="zákl. prenesená",J539,0)</f>
        <v>0</v>
      </c>
      <c r="BH539" s="146">
        <f>IF(N539="zníž. prenesená",J539,0)</f>
        <v>0</v>
      </c>
      <c r="BI539" s="146">
        <f>IF(N539="nulová",J539,0)</f>
        <v>0</v>
      </c>
      <c r="BJ539" s="18" t="s">
        <v>73</v>
      </c>
      <c r="BK539" s="146">
        <f>ROUND(I539*H539,2)</f>
        <v>0</v>
      </c>
      <c r="BL539" s="18" t="s">
        <v>332</v>
      </c>
      <c r="BM539" s="145" t="s">
        <v>1136</v>
      </c>
    </row>
    <row r="540" spans="1:65" s="13" customFormat="1" x14ac:dyDescent="0.2">
      <c r="B540" s="147"/>
      <c r="D540" s="148" t="s">
        <v>148</v>
      </c>
      <c r="E540" s="149" t="s">
        <v>1</v>
      </c>
      <c r="F540" s="150" t="s">
        <v>1137</v>
      </c>
      <c r="H540" s="149" t="s">
        <v>1</v>
      </c>
      <c r="L540" s="147"/>
      <c r="M540" s="151"/>
      <c r="N540" s="152"/>
      <c r="O540" s="152"/>
      <c r="P540" s="152"/>
      <c r="Q540" s="152"/>
      <c r="R540" s="152"/>
      <c r="S540" s="152"/>
      <c r="T540" s="153"/>
      <c r="AT540" s="149" t="s">
        <v>148</v>
      </c>
      <c r="AU540" s="149" t="s">
        <v>73</v>
      </c>
      <c r="AV540" s="13" t="s">
        <v>67</v>
      </c>
      <c r="AW540" s="13" t="s">
        <v>27</v>
      </c>
      <c r="AX540" s="13" t="s">
        <v>60</v>
      </c>
      <c r="AY540" s="149" t="s">
        <v>141</v>
      </c>
    </row>
    <row r="541" spans="1:65" s="13" customFormat="1" x14ac:dyDescent="0.2">
      <c r="B541" s="147"/>
      <c r="D541" s="148" t="s">
        <v>148</v>
      </c>
      <c r="E541" s="149" t="s">
        <v>1</v>
      </c>
      <c r="F541" s="150" t="s">
        <v>1138</v>
      </c>
      <c r="H541" s="149" t="s">
        <v>1</v>
      </c>
      <c r="L541" s="147"/>
      <c r="M541" s="151"/>
      <c r="N541" s="152"/>
      <c r="O541" s="152"/>
      <c r="P541" s="152"/>
      <c r="Q541" s="152"/>
      <c r="R541" s="152"/>
      <c r="S541" s="152"/>
      <c r="T541" s="153"/>
      <c r="AT541" s="149" t="s">
        <v>148</v>
      </c>
      <c r="AU541" s="149" t="s">
        <v>73</v>
      </c>
      <c r="AV541" s="13" t="s">
        <v>67</v>
      </c>
      <c r="AW541" s="13" t="s">
        <v>27</v>
      </c>
      <c r="AX541" s="13" t="s">
        <v>60</v>
      </c>
      <c r="AY541" s="149" t="s">
        <v>141</v>
      </c>
    </row>
    <row r="542" spans="1:65" s="14" customFormat="1" x14ac:dyDescent="0.2">
      <c r="B542" s="154"/>
      <c r="D542" s="148" t="s">
        <v>148</v>
      </c>
      <c r="E542" s="155" t="s">
        <v>1</v>
      </c>
      <c r="F542" s="156" t="s">
        <v>183</v>
      </c>
      <c r="H542" s="157">
        <v>14.4</v>
      </c>
      <c r="L542" s="154"/>
      <c r="M542" s="158"/>
      <c r="N542" s="159"/>
      <c r="O542" s="159"/>
      <c r="P542" s="159"/>
      <c r="Q542" s="159"/>
      <c r="R542" s="159"/>
      <c r="S542" s="159"/>
      <c r="T542" s="160"/>
      <c r="AT542" s="155" t="s">
        <v>148</v>
      </c>
      <c r="AU542" s="155" t="s">
        <v>73</v>
      </c>
      <c r="AV542" s="14" t="s">
        <v>73</v>
      </c>
      <c r="AW542" s="14" t="s">
        <v>27</v>
      </c>
      <c r="AX542" s="14" t="s">
        <v>60</v>
      </c>
      <c r="AY542" s="155" t="s">
        <v>141</v>
      </c>
    </row>
    <row r="543" spans="1:65" s="14" customFormat="1" x14ac:dyDescent="0.2">
      <c r="B543" s="154"/>
      <c r="D543" s="148" t="s">
        <v>148</v>
      </c>
      <c r="E543" s="155" t="s">
        <v>1</v>
      </c>
      <c r="F543" s="156" t="s">
        <v>185</v>
      </c>
      <c r="H543" s="157">
        <v>334.8</v>
      </c>
      <c r="L543" s="154"/>
      <c r="M543" s="158"/>
      <c r="N543" s="159"/>
      <c r="O543" s="159"/>
      <c r="P543" s="159"/>
      <c r="Q543" s="159"/>
      <c r="R543" s="159"/>
      <c r="S543" s="159"/>
      <c r="T543" s="160"/>
      <c r="AT543" s="155" t="s">
        <v>148</v>
      </c>
      <c r="AU543" s="155" t="s">
        <v>73</v>
      </c>
      <c r="AV543" s="14" t="s">
        <v>73</v>
      </c>
      <c r="AW543" s="14" t="s">
        <v>27</v>
      </c>
      <c r="AX543" s="14" t="s">
        <v>60</v>
      </c>
      <c r="AY543" s="155" t="s">
        <v>141</v>
      </c>
    </row>
    <row r="544" spans="1:65" s="14" customFormat="1" x14ac:dyDescent="0.2">
      <c r="B544" s="154"/>
      <c r="D544" s="148" t="s">
        <v>148</v>
      </c>
      <c r="E544" s="155" t="s">
        <v>1</v>
      </c>
      <c r="F544" s="156" t="s">
        <v>189</v>
      </c>
      <c r="H544" s="157">
        <v>8.64</v>
      </c>
      <c r="L544" s="154"/>
      <c r="M544" s="158"/>
      <c r="N544" s="159"/>
      <c r="O544" s="159"/>
      <c r="P544" s="159"/>
      <c r="Q544" s="159"/>
      <c r="R544" s="159"/>
      <c r="S544" s="159"/>
      <c r="T544" s="160"/>
      <c r="AT544" s="155" t="s">
        <v>148</v>
      </c>
      <c r="AU544" s="155" t="s">
        <v>73</v>
      </c>
      <c r="AV544" s="14" t="s">
        <v>73</v>
      </c>
      <c r="AW544" s="14" t="s">
        <v>27</v>
      </c>
      <c r="AX544" s="14" t="s">
        <v>60</v>
      </c>
      <c r="AY544" s="155" t="s">
        <v>141</v>
      </c>
    </row>
    <row r="545" spans="1:65" s="14" customFormat="1" x14ac:dyDescent="0.2">
      <c r="B545" s="154"/>
      <c r="D545" s="148" t="s">
        <v>148</v>
      </c>
      <c r="E545" s="155" t="s">
        <v>1</v>
      </c>
      <c r="F545" s="156" t="s">
        <v>191</v>
      </c>
      <c r="H545" s="157">
        <v>11.76</v>
      </c>
      <c r="L545" s="154"/>
      <c r="M545" s="158"/>
      <c r="N545" s="159"/>
      <c r="O545" s="159"/>
      <c r="P545" s="159"/>
      <c r="Q545" s="159"/>
      <c r="R545" s="159"/>
      <c r="S545" s="159"/>
      <c r="T545" s="160"/>
      <c r="AT545" s="155" t="s">
        <v>148</v>
      </c>
      <c r="AU545" s="155" t="s">
        <v>73</v>
      </c>
      <c r="AV545" s="14" t="s">
        <v>73</v>
      </c>
      <c r="AW545" s="14" t="s">
        <v>27</v>
      </c>
      <c r="AX545" s="14" t="s">
        <v>60</v>
      </c>
      <c r="AY545" s="155" t="s">
        <v>141</v>
      </c>
    </row>
    <row r="546" spans="1:65" s="14" customFormat="1" x14ac:dyDescent="0.2">
      <c r="B546" s="154"/>
      <c r="D546" s="148" t="s">
        <v>148</v>
      </c>
      <c r="E546" s="155" t="s">
        <v>1</v>
      </c>
      <c r="F546" s="156" t="s">
        <v>194</v>
      </c>
      <c r="H546" s="157">
        <v>1.8</v>
      </c>
      <c r="L546" s="154"/>
      <c r="M546" s="158"/>
      <c r="N546" s="159"/>
      <c r="O546" s="159"/>
      <c r="P546" s="159"/>
      <c r="Q546" s="159"/>
      <c r="R546" s="159"/>
      <c r="S546" s="159"/>
      <c r="T546" s="160"/>
      <c r="AT546" s="155" t="s">
        <v>148</v>
      </c>
      <c r="AU546" s="155" t="s">
        <v>73</v>
      </c>
      <c r="AV546" s="14" t="s">
        <v>73</v>
      </c>
      <c r="AW546" s="14" t="s">
        <v>27</v>
      </c>
      <c r="AX546" s="14" t="s">
        <v>60</v>
      </c>
      <c r="AY546" s="155" t="s">
        <v>141</v>
      </c>
    </row>
    <row r="547" spans="1:65" s="14" customFormat="1" x14ac:dyDescent="0.2">
      <c r="B547" s="154"/>
      <c r="D547" s="148" t="s">
        <v>148</v>
      </c>
      <c r="E547" s="155" t="s">
        <v>1</v>
      </c>
      <c r="F547" s="156" t="s">
        <v>196</v>
      </c>
      <c r="H547" s="157">
        <v>33</v>
      </c>
      <c r="L547" s="154"/>
      <c r="M547" s="158"/>
      <c r="N547" s="159"/>
      <c r="O547" s="159"/>
      <c r="P547" s="159"/>
      <c r="Q547" s="159"/>
      <c r="R547" s="159"/>
      <c r="S547" s="159"/>
      <c r="T547" s="160"/>
      <c r="AT547" s="155" t="s">
        <v>148</v>
      </c>
      <c r="AU547" s="155" t="s">
        <v>73</v>
      </c>
      <c r="AV547" s="14" t="s">
        <v>73</v>
      </c>
      <c r="AW547" s="14" t="s">
        <v>27</v>
      </c>
      <c r="AX547" s="14" t="s">
        <v>60</v>
      </c>
      <c r="AY547" s="155" t="s">
        <v>141</v>
      </c>
    </row>
    <row r="548" spans="1:65" s="14" customFormat="1" x14ac:dyDescent="0.2">
      <c r="B548" s="154"/>
      <c r="D548" s="148" t="s">
        <v>148</v>
      </c>
      <c r="E548" s="155" t="s">
        <v>1</v>
      </c>
      <c r="F548" s="156" t="s">
        <v>198</v>
      </c>
      <c r="H548" s="157">
        <v>1.71</v>
      </c>
      <c r="L548" s="154"/>
      <c r="M548" s="158"/>
      <c r="N548" s="159"/>
      <c r="O548" s="159"/>
      <c r="P548" s="159"/>
      <c r="Q548" s="159"/>
      <c r="R548" s="159"/>
      <c r="S548" s="159"/>
      <c r="T548" s="160"/>
      <c r="AT548" s="155" t="s">
        <v>148</v>
      </c>
      <c r="AU548" s="155" t="s">
        <v>73</v>
      </c>
      <c r="AV548" s="14" t="s">
        <v>73</v>
      </c>
      <c r="AW548" s="14" t="s">
        <v>27</v>
      </c>
      <c r="AX548" s="14" t="s">
        <v>60</v>
      </c>
      <c r="AY548" s="155" t="s">
        <v>141</v>
      </c>
    </row>
    <row r="549" spans="1:65" s="14" customFormat="1" x14ac:dyDescent="0.2">
      <c r="B549" s="154"/>
      <c r="D549" s="148" t="s">
        <v>148</v>
      </c>
      <c r="E549" s="155" t="s">
        <v>1</v>
      </c>
      <c r="F549" s="156" t="s">
        <v>200</v>
      </c>
      <c r="H549" s="157">
        <v>15.6</v>
      </c>
      <c r="L549" s="154"/>
      <c r="M549" s="158"/>
      <c r="N549" s="159"/>
      <c r="O549" s="159"/>
      <c r="P549" s="159"/>
      <c r="Q549" s="159"/>
      <c r="R549" s="159"/>
      <c r="S549" s="159"/>
      <c r="T549" s="160"/>
      <c r="AT549" s="155" t="s">
        <v>148</v>
      </c>
      <c r="AU549" s="155" t="s">
        <v>73</v>
      </c>
      <c r="AV549" s="14" t="s">
        <v>73</v>
      </c>
      <c r="AW549" s="14" t="s">
        <v>27</v>
      </c>
      <c r="AX549" s="14" t="s">
        <v>60</v>
      </c>
      <c r="AY549" s="155" t="s">
        <v>141</v>
      </c>
    </row>
    <row r="550" spans="1:65" s="14" customFormat="1" x14ac:dyDescent="0.2">
      <c r="B550" s="154"/>
      <c r="D550" s="148" t="s">
        <v>148</v>
      </c>
      <c r="E550" s="155" t="s">
        <v>1</v>
      </c>
      <c r="F550" s="156" t="s">
        <v>201</v>
      </c>
      <c r="H550" s="157">
        <v>12.48</v>
      </c>
      <c r="L550" s="154"/>
      <c r="M550" s="158"/>
      <c r="N550" s="159"/>
      <c r="O550" s="159"/>
      <c r="P550" s="159"/>
      <c r="Q550" s="159"/>
      <c r="R550" s="159"/>
      <c r="S550" s="159"/>
      <c r="T550" s="160"/>
      <c r="AT550" s="155" t="s">
        <v>148</v>
      </c>
      <c r="AU550" s="155" t="s">
        <v>73</v>
      </c>
      <c r="AV550" s="14" t="s">
        <v>73</v>
      </c>
      <c r="AW550" s="14" t="s">
        <v>27</v>
      </c>
      <c r="AX550" s="14" t="s">
        <v>60</v>
      </c>
      <c r="AY550" s="155" t="s">
        <v>141</v>
      </c>
    </row>
    <row r="551" spans="1:65" s="14" customFormat="1" x14ac:dyDescent="0.2">
      <c r="B551" s="154"/>
      <c r="D551" s="148" t="s">
        <v>148</v>
      </c>
      <c r="E551" s="155" t="s">
        <v>1</v>
      </c>
      <c r="F551" s="156" t="s">
        <v>205</v>
      </c>
      <c r="H551" s="157">
        <v>6.66</v>
      </c>
      <c r="L551" s="154"/>
      <c r="M551" s="158"/>
      <c r="N551" s="159"/>
      <c r="O551" s="159"/>
      <c r="P551" s="159"/>
      <c r="Q551" s="159"/>
      <c r="R551" s="159"/>
      <c r="S551" s="159"/>
      <c r="T551" s="160"/>
      <c r="AT551" s="155" t="s">
        <v>148</v>
      </c>
      <c r="AU551" s="155" t="s">
        <v>73</v>
      </c>
      <c r="AV551" s="14" t="s">
        <v>73</v>
      </c>
      <c r="AW551" s="14" t="s">
        <v>27</v>
      </c>
      <c r="AX551" s="14" t="s">
        <v>60</v>
      </c>
      <c r="AY551" s="155" t="s">
        <v>141</v>
      </c>
    </row>
    <row r="552" spans="1:65" s="14" customFormat="1" x14ac:dyDescent="0.2">
      <c r="B552" s="154"/>
      <c r="D552" s="148" t="s">
        <v>148</v>
      </c>
      <c r="E552" s="155" t="s">
        <v>1</v>
      </c>
      <c r="F552" s="156" t="s">
        <v>207</v>
      </c>
      <c r="H552" s="157">
        <v>12.21</v>
      </c>
      <c r="L552" s="154"/>
      <c r="M552" s="158"/>
      <c r="N552" s="159"/>
      <c r="O552" s="159"/>
      <c r="P552" s="159"/>
      <c r="Q552" s="159"/>
      <c r="R552" s="159"/>
      <c r="S552" s="159"/>
      <c r="T552" s="160"/>
      <c r="AT552" s="155" t="s">
        <v>148</v>
      </c>
      <c r="AU552" s="155" t="s">
        <v>73</v>
      </c>
      <c r="AV552" s="14" t="s">
        <v>73</v>
      </c>
      <c r="AW552" s="14" t="s">
        <v>27</v>
      </c>
      <c r="AX552" s="14" t="s">
        <v>60</v>
      </c>
      <c r="AY552" s="155" t="s">
        <v>141</v>
      </c>
    </row>
    <row r="553" spans="1:65" s="14" customFormat="1" x14ac:dyDescent="0.2">
      <c r="B553" s="154"/>
      <c r="D553" s="148" t="s">
        <v>148</v>
      </c>
      <c r="E553" s="155" t="s">
        <v>1</v>
      </c>
      <c r="F553" s="156" t="s">
        <v>208</v>
      </c>
      <c r="H553" s="157">
        <v>35.200000000000003</v>
      </c>
      <c r="L553" s="154"/>
      <c r="M553" s="158"/>
      <c r="N553" s="159"/>
      <c r="O553" s="159"/>
      <c r="P553" s="159"/>
      <c r="Q553" s="159"/>
      <c r="R553" s="159"/>
      <c r="S553" s="159"/>
      <c r="T553" s="160"/>
      <c r="AT553" s="155" t="s">
        <v>148</v>
      </c>
      <c r="AU553" s="155" t="s">
        <v>73</v>
      </c>
      <c r="AV553" s="14" t="s">
        <v>73</v>
      </c>
      <c r="AW553" s="14" t="s">
        <v>27</v>
      </c>
      <c r="AX553" s="14" t="s">
        <v>60</v>
      </c>
      <c r="AY553" s="155" t="s">
        <v>141</v>
      </c>
    </row>
    <row r="554" spans="1:65" s="14" customFormat="1" x14ac:dyDescent="0.2">
      <c r="B554" s="154"/>
      <c r="D554" s="148" t="s">
        <v>148</v>
      </c>
      <c r="E554" s="155" t="s">
        <v>1</v>
      </c>
      <c r="F554" s="156" t="s">
        <v>209</v>
      </c>
      <c r="H554" s="157">
        <v>2.88</v>
      </c>
      <c r="L554" s="154"/>
      <c r="M554" s="158"/>
      <c r="N554" s="159"/>
      <c r="O554" s="159"/>
      <c r="P554" s="159"/>
      <c r="Q554" s="159"/>
      <c r="R554" s="159"/>
      <c r="S554" s="159"/>
      <c r="T554" s="160"/>
      <c r="AT554" s="155" t="s">
        <v>148</v>
      </c>
      <c r="AU554" s="155" t="s">
        <v>73</v>
      </c>
      <c r="AV554" s="14" t="s">
        <v>73</v>
      </c>
      <c r="AW554" s="14" t="s">
        <v>27</v>
      </c>
      <c r="AX554" s="14" t="s">
        <v>60</v>
      </c>
      <c r="AY554" s="155" t="s">
        <v>141</v>
      </c>
    </row>
    <row r="555" spans="1:65" s="15" customFormat="1" x14ac:dyDescent="0.2">
      <c r="B555" s="161"/>
      <c r="D555" s="148" t="s">
        <v>148</v>
      </c>
      <c r="E555" s="162" t="s">
        <v>1</v>
      </c>
      <c r="F555" s="163" t="s">
        <v>158</v>
      </c>
      <c r="H555" s="164">
        <v>491.14</v>
      </c>
      <c r="L555" s="161"/>
      <c r="M555" s="165"/>
      <c r="N555" s="166"/>
      <c r="O555" s="166"/>
      <c r="P555" s="166"/>
      <c r="Q555" s="166"/>
      <c r="R555" s="166"/>
      <c r="S555" s="166"/>
      <c r="T555" s="167"/>
      <c r="AT555" s="162" t="s">
        <v>148</v>
      </c>
      <c r="AU555" s="162" t="s">
        <v>73</v>
      </c>
      <c r="AV555" s="15" t="s">
        <v>146</v>
      </c>
      <c r="AW555" s="15" t="s">
        <v>27</v>
      </c>
      <c r="AX555" s="15" t="s">
        <v>67</v>
      </c>
      <c r="AY555" s="162" t="s">
        <v>141</v>
      </c>
    </row>
    <row r="556" spans="1:65" s="2" customFormat="1" ht="21.75" customHeight="1" x14ac:dyDescent="0.2">
      <c r="A556" s="31"/>
      <c r="B556" s="133"/>
      <c r="C556" s="168" t="s">
        <v>572</v>
      </c>
      <c r="D556" s="168" t="s">
        <v>159</v>
      </c>
      <c r="E556" s="169" t="s">
        <v>1139</v>
      </c>
      <c r="F556" s="170" t="s">
        <v>3362</v>
      </c>
      <c r="G556" s="171" t="s">
        <v>145</v>
      </c>
      <c r="H556" s="172">
        <v>491.14</v>
      </c>
      <c r="I556" s="173"/>
      <c r="J556" s="173"/>
      <c r="K556" s="174"/>
      <c r="L556" s="175"/>
      <c r="M556" s="176"/>
      <c r="N556" s="177"/>
      <c r="O556" s="143"/>
      <c r="P556" s="143"/>
      <c r="Q556" s="143"/>
      <c r="R556" s="143"/>
      <c r="S556" s="143"/>
      <c r="T556" s="144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R556" s="145" t="s">
        <v>504</v>
      </c>
      <c r="AT556" s="145" t="s">
        <v>159</v>
      </c>
      <c r="AU556" s="145" t="s">
        <v>73</v>
      </c>
      <c r="AY556" s="18" t="s">
        <v>141</v>
      </c>
      <c r="BE556" s="146">
        <f>IF(N556="základná",J556,0)</f>
        <v>0</v>
      </c>
      <c r="BF556" s="146">
        <f>IF(N556="znížená",J556,0)</f>
        <v>0</v>
      </c>
      <c r="BG556" s="146">
        <f>IF(N556="zákl. prenesená",J556,0)</f>
        <v>0</v>
      </c>
      <c r="BH556" s="146">
        <f>IF(N556="zníž. prenesená",J556,0)</f>
        <v>0</v>
      </c>
      <c r="BI556" s="146">
        <f>IF(N556="nulová",J556,0)</f>
        <v>0</v>
      </c>
      <c r="BJ556" s="18" t="s">
        <v>73</v>
      </c>
      <c r="BK556" s="146">
        <f>ROUND(I556*H556,2)</f>
        <v>0</v>
      </c>
      <c r="BL556" s="18" t="s">
        <v>332</v>
      </c>
      <c r="BM556" s="145" t="s">
        <v>1140</v>
      </c>
    </row>
    <row r="557" spans="1:65" s="13" customFormat="1" x14ac:dyDescent="0.2">
      <c r="B557" s="147"/>
      <c r="D557" s="148" t="s">
        <v>148</v>
      </c>
      <c r="E557" s="149" t="s">
        <v>1</v>
      </c>
      <c r="F557" s="150" t="s">
        <v>1137</v>
      </c>
      <c r="H557" s="149" t="s">
        <v>1</v>
      </c>
      <c r="L557" s="147"/>
      <c r="M557" s="151"/>
      <c r="N557" s="152"/>
      <c r="O557" s="152"/>
      <c r="P557" s="152"/>
      <c r="Q557" s="152"/>
      <c r="R557" s="152"/>
      <c r="S557" s="152"/>
      <c r="T557" s="153"/>
      <c r="AT557" s="149" t="s">
        <v>148</v>
      </c>
      <c r="AU557" s="149" t="s">
        <v>73</v>
      </c>
      <c r="AV557" s="13" t="s">
        <v>67</v>
      </c>
      <c r="AW557" s="13" t="s">
        <v>27</v>
      </c>
      <c r="AX557" s="13" t="s">
        <v>60</v>
      </c>
      <c r="AY557" s="149" t="s">
        <v>141</v>
      </c>
    </row>
    <row r="558" spans="1:65" s="13" customFormat="1" x14ac:dyDescent="0.2">
      <c r="B558" s="147"/>
      <c r="D558" s="148" t="s">
        <v>148</v>
      </c>
      <c r="E558" s="149" t="s">
        <v>1</v>
      </c>
      <c r="F558" s="150" t="s">
        <v>1141</v>
      </c>
      <c r="H558" s="149" t="s">
        <v>1</v>
      </c>
      <c r="L558" s="147"/>
      <c r="M558" s="151"/>
      <c r="N558" s="152"/>
      <c r="O558" s="152"/>
      <c r="P558" s="152"/>
      <c r="Q558" s="152"/>
      <c r="R558" s="152"/>
      <c r="S558" s="152"/>
      <c r="T558" s="153"/>
      <c r="AT558" s="149" t="s">
        <v>148</v>
      </c>
      <c r="AU558" s="149" t="s">
        <v>73</v>
      </c>
      <c r="AV558" s="13" t="s">
        <v>67</v>
      </c>
      <c r="AW558" s="13" t="s">
        <v>27</v>
      </c>
      <c r="AX558" s="13" t="s">
        <v>60</v>
      </c>
      <c r="AY558" s="149" t="s">
        <v>141</v>
      </c>
    </row>
    <row r="559" spans="1:65" s="14" customFormat="1" x14ac:dyDescent="0.2">
      <c r="B559" s="154"/>
      <c r="D559" s="148" t="s">
        <v>148</v>
      </c>
      <c r="E559" s="155" t="s">
        <v>1</v>
      </c>
      <c r="F559" s="156" t="s">
        <v>183</v>
      </c>
      <c r="H559" s="157">
        <v>14.4</v>
      </c>
      <c r="L559" s="154"/>
      <c r="M559" s="158"/>
      <c r="N559" s="159"/>
      <c r="O559" s="159"/>
      <c r="P559" s="159"/>
      <c r="Q559" s="159"/>
      <c r="R559" s="159"/>
      <c r="S559" s="159"/>
      <c r="T559" s="160"/>
      <c r="AT559" s="155" t="s">
        <v>148</v>
      </c>
      <c r="AU559" s="155" t="s">
        <v>73</v>
      </c>
      <c r="AV559" s="14" t="s">
        <v>73</v>
      </c>
      <c r="AW559" s="14" t="s">
        <v>27</v>
      </c>
      <c r="AX559" s="14" t="s">
        <v>60</v>
      </c>
      <c r="AY559" s="155" t="s">
        <v>141</v>
      </c>
    </row>
    <row r="560" spans="1:65" s="14" customFormat="1" x14ac:dyDescent="0.2">
      <c r="B560" s="154"/>
      <c r="D560" s="148" t="s">
        <v>148</v>
      </c>
      <c r="E560" s="155" t="s">
        <v>1</v>
      </c>
      <c r="F560" s="156" t="s">
        <v>185</v>
      </c>
      <c r="H560" s="157">
        <v>334.8</v>
      </c>
      <c r="L560" s="154"/>
      <c r="M560" s="158"/>
      <c r="N560" s="159"/>
      <c r="O560" s="159"/>
      <c r="P560" s="159"/>
      <c r="Q560" s="159"/>
      <c r="R560" s="159"/>
      <c r="S560" s="159"/>
      <c r="T560" s="160"/>
      <c r="AT560" s="155" t="s">
        <v>148</v>
      </c>
      <c r="AU560" s="155" t="s">
        <v>73</v>
      </c>
      <c r="AV560" s="14" t="s">
        <v>73</v>
      </c>
      <c r="AW560" s="14" t="s">
        <v>27</v>
      </c>
      <c r="AX560" s="14" t="s">
        <v>60</v>
      </c>
      <c r="AY560" s="155" t="s">
        <v>141</v>
      </c>
    </row>
    <row r="561" spans="1:65" s="14" customFormat="1" x14ac:dyDescent="0.2">
      <c r="B561" s="154"/>
      <c r="D561" s="148" t="s">
        <v>148</v>
      </c>
      <c r="E561" s="155" t="s">
        <v>1</v>
      </c>
      <c r="F561" s="156" t="s">
        <v>189</v>
      </c>
      <c r="H561" s="157">
        <v>8.64</v>
      </c>
      <c r="L561" s="154"/>
      <c r="M561" s="158"/>
      <c r="N561" s="159"/>
      <c r="O561" s="159"/>
      <c r="P561" s="159"/>
      <c r="Q561" s="159"/>
      <c r="R561" s="159"/>
      <c r="S561" s="159"/>
      <c r="T561" s="160"/>
      <c r="AT561" s="155" t="s">
        <v>148</v>
      </c>
      <c r="AU561" s="155" t="s">
        <v>73</v>
      </c>
      <c r="AV561" s="14" t="s">
        <v>73</v>
      </c>
      <c r="AW561" s="14" t="s">
        <v>27</v>
      </c>
      <c r="AX561" s="14" t="s">
        <v>60</v>
      </c>
      <c r="AY561" s="155" t="s">
        <v>141</v>
      </c>
    </row>
    <row r="562" spans="1:65" s="14" customFormat="1" x14ac:dyDescent="0.2">
      <c r="B562" s="154"/>
      <c r="D562" s="148" t="s">
        <v>148</v>
      </c>
      <c r="E562" s="155" t="s">
        <v>1</v>
      </c>
      <c r="F562" s="156" t="s">
        <v>191</v>
      </c>
      <c r="H562" s="157">
        <v>11.76</v>
      </c>
      <c r="L562" s="154"/>
      <c r="M562" s="158"/>
      <c r="N562" s="159"/>
      <c r="O562" s="159"/>
      <c r="P562" s="159"/>
      <c r="Q562" s="159"/>
      <c r="R562" s="159"/>
      <c r="S562" s="159"/>
      <c r="T562" s="160"/>
      <c r="AT562" s="155" t="s">
        <v>148</v>
      </c>
      <c r="AU562" s="155" t="s">
        <v>73</v>
      </c>
      <c r="AV562" s="14" t="s">
        <v>73</v>
      </c>
      <c r="AW562" s="14" t="s">
        <v>27</v>
      </c>
      <c r="AX562" s="14" t="s">
        <v>60</v>
      </c>
      <c r="AY562" s="155" t="s">
        <v>141</v>
      </c>
    </row>
    <row r="563" spans="1:65" s="14" customFormat="1" x14ac:dyDescent="0.2">
      <c r="B563" s="154"/>
      <c r="D563" s="148" t="s">
        <v>148</v>
      </c>
      <c r="E563" s="155" t="s">
        <v>1</v>
      </c>
      <c r="F563" s="156" t="s">
        <v>194</v>
      </c>
      <c r="H563" s="157">
        <v>1.8</v>
      </c>
      <c r="L563" s="154"/>
      <c r="M563" s="158"/>
      <c r="N563" s="159"/>
      <c r="O563" s="159"/>
      <c r="P563" s="159"/>
      <c r="Q563" s="159"/>
      <c r="R563" s="159"/>
      <c r="S563" s="159"/>
      <c r="T563" s="160"/>
      <c r="AT563" s="155" t="s">
        <v>148</v>
      </c>
      <c r="AU563" s="155" t="s">
        <v>73</v>
      </c>
      <c r="AV563" s="14" t="s">
        <v>73</v>
      </c>
      <c r="AW563" s="14" t="s">
        <v>27</v>
      </c>
      <c r="AX563" s="14" t="s">
        <v>60</v>
      </c>
      <c r="AY563" s="155" t="s">
        <v>141</v>
      </c>
    </row>
    <row r="564" spans="1:65" s="14" customFormat="1" x14ac:dyDescent="0.2">
      <c r="B564" s="154"/>
      <c r="D564" s="148" t="s">
        <v>148</v>
      </c>
      <c r="E564" s="155" t="s">
        <v>1</v>
      </c>
      <c r="F564" s="156" t="s">
        <v>196</v>
      </c>
      <c r="H564" s="157">
        <v>33</v>
      </c>
      <c r="L564" s="154"/>
      <c r="M564" s="158"/>
      <c r="N564" s="159"/>
      <c r="O564" s="159"/>
      <c r="P564" s="159"/>
      <c r="Q564" s="159"/>
      <c r="R564" s="159"/>
      <c r="S564" s="159"/>
      <c r="T564" s="160"/>
      <c r="AT564" s="155" t="s">
        <v>148</v>
      </c>
      <c r="AU564" s="155" t="s">
        <v>73</v>
      </c>
      <c r="AV564" s="14" t="s">
        <v>73</v>
      </c>
      <c r="AW564" s="14" t="s">
        <v>27</v>
      </c>
      <c r="AX564" s="14" t="s">
        <v>60</v>
      </c>
      <c r="AY564" s="155" t="s">
        <v>141</v>
      </c>
    </row>
    <row r="565" spans="1:65" s="14" customFormat="1" x14ac:dyDescent="0.2">
      <c r="B565" s="154"/>
      <c r="D565" s="148" t="s">
        <v>148</v>
      </c>
      <c r="E565" s="155" t="s">
        <v>1</v>
      </c>
      <c r="F565" s="156" t="s">
        <v>198</v>
      </c>
      <c r="H565" s="157">
        <v>1.71</v>
      </c>
      <c r="L565" s="154"/>
      <c r="M565" s="158"/>
      <c r="N565" s="159"/>
      <c r="O565" s="159"/>
      <c r="P565" s="159"/>
      <c r="Q565" s="159"/>
      <c r="R565" s="159"/>
      <c r="S565" s="159"/>
      <c r="T565" s="160"/>
      <c r="AT565" s="155" t="s">
        <v>148</v>
      </c>
      <c r="AU565" s="155" t="s">
        <v>73</v>
      </c>
      <c r="AV565" s="14" t="s">
        <v>73</v>
      </c>
      <c r="AW565" s="14" t="s">
        <v>27</v>
      </c>
      <c r="AX565" s="14" t="s">
        <v>60</v>
      </c>
      <c r="AY565" s="155" t="s">
        <v>141</v>
      </c>
    </row>
    <row r="566" spans="1:65" s="14" customFormat="1" x14ac:dyDescent="0.2">
      <c r="B566" s="154"/>
      <c r="D566" s="148" t="s">
        <v>148</v>
      </c>
      <c r="E566" s="155" t="s">
        <v>1</v>
      </c>
      <c r="F566" s="156" t="s">
        <v>200</v>
      </c>
      <c r="H566" s="157">
        <v>15.6</v>
      </c>
      <c r="L566" s="154"/>
      <c r="M566" s="158"/>
      <c r="N566" s="159"/>
      <c r="O566" s="159"/>
      <c r="P566" s="159"/>
      <c r="Q566" s="159"/>
      <c r="R566" s="159"/>
      <c r="S566" s="159"/>
      <c r="T566" s="160"/>
      <c r="AT566" s="155" t="s">
        <v>148</v>
      </c>
      <c r="AU566" s="155" t="s">
        <v>73</v>
      </c>
      <c r="AV566" s="14" t="s">
        <v>73</v>
      </c>
      <c r="AW566" s="14" t="s">
        <v>27</v>
      </c>
      <c r="AX566" s="14" t="s">
        <v>60</v>
      </c>
      <c r="AY566" s="155" t="s">
        <v>141</v>
      </c>
    </row>
    <row r="567" spans="1:65" s="14" customFormat="1" x14ac:dyDescent="0.2">
      <c r="B567" s="154"/>
      <c r="D567" s="148" t="s">
        <v>148</v>
      </c>
      <c r="E567" s="155" t="s">
        <v>1</v>
      </c>
      <c r="F567" s="156" t="s">
        <v>201</v>
      </c>
      <c r="H567" s="157">
        <v>12.48</v>
      </c>
      <c r="L567" s="154"/>
      <c r="M567" s="158"/>
      <c r="N567" s="159"/>
      <c r="O567" s="159"/>
      <c r="P567" s="159"/>
      <c r="Q567" s="159"/>
      <c r="R567" s="159"/>
      <c r="S567" s="159"/>
      <c r="T567" s="160"/>
      <c r="AT567" s="155" t="s">
        <v>148</v>
      </c>
      <c r="AU567" s="155" t="s">
        <v>73</v>
      </c>
      <c r="AV567" s="14" t="s">
        <v>73</v>
      </c>
      <c r="AW567" s="14" t="s">
        <v>27</v>
      </c>
      <c r="AX567" s="14" t="s">
        <v>60</v>
      </c>
      <c r="AY567" s="155" t="s">
        <v>141</v>
      </c>
    </row>
    <row r="568" spans="1:65" s="14" customFormat="1" x14ac:dyDescent="0.2">
      <c r="B568" s="154"/>
      <c r="D568" s="148" t="s">
        <v>148</v>
      </c>
      <c r="E568" s="155" t="s">
        <v>1</v>
      </c>
      <c r="F568" s="156" t="s">
        <v>205</v>
      </c>
      <c r="H568" s="157">
        <v>6.66</v>
      </c>
      <c r="L568" s="154"/>
      <c r="M568" s="158"/>
      <c r="N568" s="159"/>
      <c r="O568" s="159"/>
      <c r="P568" s="159"/>
      <c r="Q568" s="159"/>
      <c r="R568" s="159"/>
      <c r="S568" s="159"/>
      <c r="T568" s="160"/>
      <c r="AT568" s="155" t="s">
        <v>148</v>
      </c>
      <c r="AU568" s="155" t="s">
        <v>73</v>
      </c>
      <c r="AV568" s="14" t="s">
        <v>73</v>
      </c>
      <c r="AW568" s="14" t="s">
        <v>27</v>
      </c>
      <c r="AX568" s="14" t="s">
        <v>60</v>
      </c>
      <c r="AY568" s="155" t="s">
        <v>141</v>
      </c>
    </row>
    <row r="569" spans="1:65" s="14" customFormat="1" x14ac:dyDescent="0.2">
      <c r="B569" s="154"/>
      <c r="D569" s="148" t="s">
        <v>148</v>
      </c>
      <c r="E569" s="155" t="s">
        <v>1</v>
      </c>
      <c r="F569" s="156" t="s">
        <v>207</v>
      </c>
      <c r="H569" s="157">
        <v>12.21</v>
      </c>
      <c r="L569" s="154"/>
      <c r="M569" s="158"/>
      <c r="N569" s="159"/>
      <c r="O569" s="159"/>
      <c r="P569" s="159"/>
      <c r="Q569" s="159"/>
      <c r="R569" s="159"/>
      <c r="S569" s="159"/>
      <c r="T569" s="160"/>
      <c r="AT569" s="155" t="s">
        <v>148</v>
      </c>
      <c r="AU569" s="155" t="s">
        <v>73</v>
      </c>
      <c r="AV569" s="14" t="s">
        <v>73</v>
      </c>
      <c r="AW569" s="14" t="s">
        <v>27</v>
      </c>
      <c r="AX569" s="14" t="s">
        <v>60</v>
      </c>
      <c r="AY569" s="155" t="s">
        <v>141</v>
      </c>
    </row>
    <row r="570" spans="1:65" s="14" customFormat="1" x14ac:dyDescent="0.2">
      <c r="B570" s="154"/>
      <c r="D570" s="148" t="s">
        <v>148</v>
      </c>
      <c r="E570" s="155" t="s">
        <v>1</v>
      </c>
      <c r="F570" s="156" t="s">
        <v>208</v>
      </c>
      <c r="H570" s="157">
        <v>35.200000000000003</v>
      </c>
      <c r="L570" s="154"/>
      <c r="M570" s="158"/>
      <c r="N570" s="159"/>
      <c r="O570" s="159"/>
      <c r="P570" s="159"/>
      <c r="Q570" s="159"/>
      <c r="R570" s="159"/>
      <c r="S570" s="159"/>
      <c r="T570" s="160"/>
      <c r="AT570" s="155" t="s">
        <v>148</v>
      </c>
      <c r="AU570" s="155" t="s">
        <v>73</v>
      </c>
      <c r="AV570" s="14" t="s">
        <v>73</v>
      </c>
      <c r="AW570" s="14" t="s">
        <v>27</v>
      </c>
      <c r="AX570" s="14" t="s">
        <v>60</v>
      </c>
      <c r="AY570" s="155" t="s">
        <v>141</v>
      </c>
    </row>
    <row r="571" spans="1:65" s="14" customFormat="1" x14ac:dyDescent="0.2">
      <c r="B571" s="154"/>
      <c r="D571" s="148" t="s">
        <v>148</v>
      </c>
      <c r="E571" s="155" t="s">
        <v>1</v>
      </c>
      <c r="F571" s="156" t="s">
        <v>209</v>
      </c>
      <c r="H571" s="157">
        <v>2.88</v>
      </c>
      <c r="L571" s="154"/>
      <c r="M571" s="158"/>
      <c r="N571" s="159"/>
      <c r="O571" s="159"/>
      <c r="P571" s="159"/>
      <c r="Q571" s="159"/>
      <c r="R571" s="159"/>
      <c r="S571" s="159"/>
      <c r="T571" s="160"/>
      <c r="AT571" s="155" t="s">
        <v>148</v>
      </c>
      <c r="AU571" s="155" t="s">
        <v>73</v>
      </c>
      <c r="AV571" s="14" t="s">
        <v>73</v>
      </c>
      <c r="AW571" s="14" t="s">
        <v>27</v>
      </c>
      <c r="AX571" s="14" t="s">
        <v>60</v>
      </c>
      <c r="AY571" s="155" t="s">
        <v>141</v>
      </c>
    </row>
    <row r="572" spans="1:65" s="15" customFormat="1" x14ac:dyDescent="0.2">
      <c r="B572" s="161"/>
      <c r="D572" s="148" t="s">
        <v>148</v>
      </c>
      <c r="E572" s="162" t="s">
        <v>1</v>
      </c>
      <c r="F572" s="163" t="s">
        <v>158</v>
      </c>
      <c r="H572" s="164">
        <v>491.14</v>
      </c>
      <c r="L572" s="161"/>
      <c r="M572" s="165"/>
      <c r="N572" s="166"/>
      <c r="O572" s="166"/>
      <c r="P572" s="166"/>
      <c r="Q572" s="166"/>
      <c r="R572" s="166"/>
      <c r="S572" s="166"/>
      <c r="T572" s="167"/>
      <c r="AT572" s="162" t="s">
        <v>148</v>
      </c>
      <c r="AU572" s="162" t="s">
        <v>73</v>
      </c>
      <c r="AV572" s="15" t="s">
        <v>146</v>
      </c>
      <c r="AW572" s="15" t="s">
        <v>27</v>
      </c>
      <c r="AX572" s="15" t="s">
        <v>67</v>
      </c>
      <c r="AY572" s="162" t="s">
        <v>141</v>
      </c>
    </row>
    <row r="573" spans="1:65" s="2" customFormat="1" ht="21.75" customHeight="1" x14ac:dyDescent="0.2">
      <c r="A573" s="31"/>
      <c r="B573" s="133"/>
      <c r="C573" s="134" t="s">
        <v>576</v>
      </c>
      <c r="D573" s="134" t="s">
        <v>143</v>
      </c>
      <c r="E573" s="135" t="s">
        <v>1142</v>
      </c>
      <c r="F573" s="136" t="s">
        <v>1143</v>
      </c>
      <c r="G573" s="137" t="s">
        <v>357</v>
      </c>
      <c r="H573" s="138">
        <v>92.06</v>
      </c>
      <c r="I573" s="139"/>
      <c r="J573" s="139"/>
      <c r="K573" s="140"/>
      <c r="L573" s="32"/>
      <c r="M573" s="141"/>
      <c r="N573" s="142"/>
      <c r="O573" s="143"/>
      <c r="P573" s="143"/>
      <c r="Q573" s="143"/>
      <c r="R573" s="143"/>
      <c r="S573" s="143"/>
      <c r="T573" s="144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R573" s="145" t="s">
        <v>332</v>
      </c>
      <c r="AT573" s="145" t="s">
        <v>143</v>
      </c>
      <c r="AU573" s="145" t="s">
        <v>73</v>
      </c>
      <c r="AY573" s="18" t="s">
        <v>141</v>
      </c>
      <c r="BE573" s="146">
        <f>IF(N573="základná",J573,0)</f>
        <v>0</v>
      </c>
      <c r="BF573" s="146">
        <f>IF(N573="znížená",J573,0)</f>
        <v>0</v>
      </c>
      <c r="BG573" s="146">
        <f>IF(N573="zákl. prenesená",J573,0)</f>
        <v>0</v>
      </c>
      <c r="BH573" s="146">
        <f>IF(N573="zníž. prenesená",J573,0)</f>
        <v>0</v>
      </c>
      <c r="BI573" s="146">
        <f>IF(N573="nulová",J573,0)</f>
        <v>0</v>
      </c>
      <c r="BJ573" s="18" t="s">
        <v>73</v>
      </c>
      <c r="BK573" s="146">
        <f>ROUND(I573*H573,2)</f>
        <v>0</v>
      </c>
      <c r="BL573" s="18" t="s">
        <v>332</v>
      </c>
      <c r="BM573" s="145" t="s">
        <v>1144</v>
      </c>
    </row>
    <row r="574" spans="1:65" s="13" customFormat="1" x14ac:dyDescent="0.2">
      <c r="B574" s="147"/>
      <c r="D574" s="148" t="s">
        <v>148</v>
      </c>
      <c r="E574" s="149" t="s">
        <v>1</v>
      </c>
      <c r="F574" s="150" t="s">
        <v>1076</v>
      </c>
      <c r="H574" s="149" t="s">
        <v>1</v>
      </c>
      <c r="L574" s="147"/>
      <c r="M574" s="151"/>
      <c r="N574" s="152"/>
      <c r="O574" s="152"/>
      <c r="P574" s="152"/>
      <c r="Q574" s="152"/>
      <c r="R574" s="152"/>
      <c r="S574" s="152"/>
      <c r="T574" s="153"/>
      <c r="AT574" s="149" t="s">
        <v>148</v>
      </c>
      <c r="AU574" s="149" t="s">
        <v>73</v>
      </c>
      <c r="AV574" s="13" t="s">
        <v>67</v>
      </c>
      <c r="AW574" s="13" t="s">
        <v>27</v>
      </c>
      <c r="AX574" s="13" t="s">
        <v>60</v>
      </c>
      <c r="AY574" s="149" t="s">
        <v>141</v>
      </c>
    </row>
    <row r="575" spans="1:65" s="14" customFormat="1" x14ac:dyDescent="0.2">
      <c r="B575" s="154"/>
      <c r="D575" s="148" t="s">
        <v>148</v>
      </c>
      <c r="E575" s="155" t="s">
        <v>1</v>
      </c>
      <c r="F575" s="156" t="s">
        <v>934</v>
      </c>
      <c r="H575" s="157">
        <v>11.5</v>
      </c>
      <c r="L575" s="154"/>
      <c r="M575" s="158"/>
      <c r="N575" s="159"/>
      <c r="O575" s="159"/>
      <c r="P575" s="159"/>
      <c r="Q575" s="159"/>
      <c r="R575" s="159"/>
      <c r="S575" s="159"/>
      <c r="T575" s="160"/>
      <c r="AT575" s="155" t="s">
        <v>148</v>
      </c>
      <c r="AU575" s="155" t="s">
        <v>73</v>
      </c>
      <c r="AV575" s="14" t="s">
        <v>73</v>
      </c>
      <c r="AW575" s="14" t="s">
        <v>27</v>
      </c>
      <c r="AX575" s="14" t="s">
        <v>60</v>
      </c>
      <c r="AY575" s="155" t="s">
        <v>141</v>
      </c>
    </row>
    <row r="576" spans="1:65" s="14" customFormat="1" x14ac:dyDescent="0.2">
      <c r="B576" s="154"/>
      <c r="D576" s="148" t="s">
        <v>148</v>
      </c>
      <c r="E576" s="155" t="s">
        <v>1</v>
      </c>
      <c r="F576" s="156" t="s">
        <v>935</v>
      </c>
      <c r="H576" s="157">
        <v>9.1300000000000008</v>
      </c>
      <c r="L576" s="154"/>
      <c r="M576" s="158"/>
      <c r="N576" s="159"/>
      <c r="O576" s="159"/>
      <c r="P576" s="159"/>
      <c r="Q576" s="159"/>
      <c r="R576" s="159"/>
      <c r="S576" s="159"/>
      <c r="T576" s="160"/>
      <c r="AT576" s="155" t="s">
        <v>148</v>
      </c>
      <c r="AU576" s="155" t="s">
        <v>73</v>
      </c>
      <c r="AV576" s="14" t="s">
        <v>73</v>
      </c>
      <c r="AW576" s="14" t="s">
        <v>27</v>
      </c>
      <c r="AX576" s="14" t="s">
        <v>60</v>
      </c>
      <c r="AY576" s="155" t="s">
        <v>141</v>
      </c>
    </row>
    <row r="577" spans="1:65" s="14" customFormat="1" x14ac:dyDescent="0.2">
      <c r="B577" s="154"/>
      <c r="D577" s="148" t="s">
        <v>148</v>
      </c>
      <c r="E577" s="155" t="s">
        <v>1</v>
      </c>
      <c r="F577" s="156" t="s">
        <v>979</v>
      </c>
      <c r="H577" s="157">
        <v>16.899999999999999</v>
      </c>
      <c r="L577" s="154"/>
      <c r="M577" s="158"/>
      <c r="N577" s="159"/>
      <c r="O577" s="159"/>
      <c r="P577" s="159"/>
      <c r="Q577" s="159"/>
      <c r="R577" s="159"/>
      <c r="S577" s="159"/>
      <c r="T577" s="160"/>
      <c r="AT577" s="155" t="s">
        <v>148</v>
      </c>
      <c r="AU577" s="155" t="s">
        <v>73</v>
      </c>
      <c r="AV577" s="14" t="s">
        <v>73</v>
      </c>
      <c r="AW577" s="14" t="s">
        <v>27</v>
      </c>
      <c r="AX577" s="14" t="s">
        <v>60</v>
      </c>
      <c r="AY577" s="155" t="s">
        <v>141</v>
      </c>
    </row>
    <row r="578" spans="1:65" s="14" customFormat="1" x14ac:dyDescent="0.2">
      <c r="B578" s="154"/>
      <c r="D578" s="148" t="s">
        <v>148</v>
      </c>
      <c r="E578" s="155" t="s">
        <v>1</v>
      </c>
      <c r="F578" s="156" t="s">
        <v>980</v>
      </c>
      <c r="H578" s="157">
        <v>8.5</v>
      </c>
      <c r="L578" s="154"/>
      <c r="M578" s="158"/>
      <c r="N578" s="159"/>
      <c r="O578" s="159"/>
      <c r="P578" s="159"/>
      <c r="Q578" s="159"/>
      <c r="R578" s="159"/>
      <c r="S578" s="159"/>
      <c r="T578" s="160"/>
      <c r="AT578" s="155" t="s">
        <v>148</v>
      </c>
      <c r="AU578" s="155" t="s">
        <v>73</v>
      </c>
      <c r="AV578" s="14" t="s">
        <v>73</v>
      </c>
      <c r="AW578" s="14" t="s">
        <v>27</v>
      </c>
      <c r="AX578" s="14" t="s">
        <v>60</v>
      </c>
      <c r="AY578" s="155" t="s">
        <v>141</v>
      </c>
    </row>
    <row r="579" spans="1:65" s="13" customFormat="1" x14ac:dyDescent="0.2">
      <c r="B579" s="147"/>
      <c r="D579" s="148" t="s">
        <v>148</v>
      </c>
      <c r="E579" s="149" t="s">
        <v>1</v>
      </c>
      <c r="F579" s="150" t="s">
        <v>1145</v>
      </c>
      <c r="H579" s="149" t="s">
        <v>1</v>
      </c>
      <c r="L579" s="147"/>
      <c r="M579" s="151"/>
      <c r="N579" s="152"/>
      <c r="O579" s="152"/>
      <c r="P579" s="152"/>
      <c r="Q579" s="152"/>
      <c r="R579" s="152"/>
      <c r="S579" s="152"/>
      <c r="T579" s="153"/>
      <c r="AT579" s="149" t="s">
        <v>148</v>
      </c>
      <c r="AU579" s="149" t="s">
        <v>73</v>
      </c>
      <c r="AV579" s="13" t="s">
        <v>67</v>
      </c>
      <c r="AW579" s="13" t="s">
        <v>27</v>
      </c>
      <c r="AX579" s="13" t="s">
        <v>60</v>
      </c>
      <c r="AY579" s="149" t="s">
        <v>141</v>
      </c>
    </row>
    <row r="580" spans="1:65" s="14" customFormat="1" x14ac:dyDescent="0.2">
      <c r="B580" s="154"/>
      <c r="D580" s="148" t="s">
        <v>148</v>
      </c>
      <c r="E580" s="155" t="s">
        <v>1</v>
      </c>
      <c r="F580" s="156" t="s">
        <v>936</v>
      </c>
      <c r="H580" s="157">
        <v>11.5</v>
      </c>
      <c r="L580" s="154"/>
      <c r="M580" s="158"/>
      <c r="N580" s="159"/>
      <c r="O580" s="159"/>
      <c r="P580" s="159"/>
      <c r="Q580" s="159"/>
      <c r="R580" s="159"/>
      <c r="S580" s="159"/>
      <c r="T580" s="160"/>
      <c r="AT580" s="155" t="s">
        <v>148</v>
      </c>
      <c r="AU580" s="155" t="s">
        <v>73</v>
      </c>
      <c r="AV580" s="14" t="s">
        <v>73</v>
      </c>
      <c r="AW580" s="14" t="s">
        <v>27</v>
      </c>
      <c r="AX580" s="14" t="s">
        <v>60</v>
      </c>
      <c r="AY580" s="155" t="s">
        <v>141</v>
      </c>
    </row>
    <row r="581" spans="1:65" s="14" customFormat="1" x14ac:dyDescent="0.2">
      <c r="B581" s="154"/>
      <c r="D581" s="148" t="s">
        <v>148</v>
      </c>
      <c r="E581" s="155" t="s">
        <v>1</v>
      </c>
      <c r="F581" s="156" t="s">
        <v>937</v>
      </c>
      <c r="H581" s="157">
        <v>9.1300000000000008</v>
      </c>
      <c r="L581" s="154"/>
      <c r="M581" s="158"/>
      <c r="N581" s="159"/>
      <c r="O581" s="159"/>
      <c r="P581" s="159"/>
      <c r="Q581" s="159"/>
      <c r="R581" s="159"/>
      <c r="S581" s="159"/>
      <c r="T581" s="160"/>
      <c r="AT581" s="155" t="s">
        <v>148</v>
      </c>
      <c r="AU581" s="155" t="s">
        <v>73</v>
      </c>
      <c r="AV581" s="14" t="s">
        <v>73</v>
      </c>
      <c r="AW581" s="14" t="s">
        <v>27</v>
      </c>
      <c r="AX581" s="14" t="s">
        <v>60</v>
      </c>
      <c r="AY581" s="155" t="s">
        <v>141</v>
      </c>
    </row>
    <row r="582" spans="1:65" s="14" customFormat="1" x14ac:dyDescent="0.2">
      <c r="B582" s="154"/>
      <c r="D582" s="148" t="s">
        <v>148</v>
      </c>
      <c r="E582" s="155" t="s">
        <v>1</v>
      </c>
      <c r="F582" s="156" t="s">
        <v>981</v>
      </c>
      <c r="H582" s="157">
        <v>16.899999999999999</v>
      </c>
      <c r="L582" s="154"/>
      <c r="M582" s="158"/>
      <c r="N582" s="159"/>
      <c r="O582" s="159"/>
      <c r="P582" s="159"/>
      <c r="Q582" s="159"/>
      <c r="R582" s="159"/>
      <c r="S582" s="159"/>
      <c r="T582" s="160"/>
      <c r="AT582" s="155" t="s">
        <v>148</v>
      </c>
      <c r="AU582" s="155" t="s">
        <v>73</v>
      </c>
      <c r="AV582" s="14" t="s">
        <v>73</v>
      </c>
      <c r="AW582" s="14" t="s">
        <v>27</v>
      </c>
      <c r="AX582" s="14" t="s">
        <v>60</v>
      </c>
      <c r="AY582" s="155" t="s">
        <v>141</v>
      </c>
    </row>
    <row r="583" spans="1:65" s="14" customFormat="1" x14ac:dyDescent="0.2">
      <c r="B583" s="154"/>
      <c r="D583" s="148" t="s">
        <v>148</v>
      </c>
      <c r="E583" s="155" t="s">
        <v>1</v>
      </c>
      <c r="F583" s="156" t="s">
        <v>982</v>
      </c>
      <c r="H583" s="157">
        <v>8.5</v>
      </c>
      <c r="L583" s="154"/>
      <c r="M583" s="158"/>
      <c r="N583" s="159"/>
      <c r="O583" s="159"/>
      <c r="P583" s="159"/>
      <c r="Q583" s="159"/>
      <c r="R583" s="159"/>
      <c r="S583" s="159"/>
      <c r="T583" s="160"/>
      <c r="AT583" s="155" t="s">
        <v>148</v>
      </c>
      <c r="AU583" s="155" t="s">
        <v>73</v>
      </c>
      <c r="AV583" s="14" t="s">
        <v>73</v>
      </c>
      <c r="AW583" s="14" t="s">
        <v>27</v>
      </c>
      <c r="AX583" s="14" t="s">
        <v>60</v>
      </c>
      <c r="AY583" s="155" t="s">
        <v>141</v>
      </c>
    </row>
    <row r="584" spans="1:65" s="15" customFormat="1" x14ac:dyDescent="0.2">
      <c r="B584" s="161"/>
      <c r="D584" s="148" t="s">
        <v>148</v>
      </c>
      <c r="E584" s="162" t="s">
        <v>1</v>
      </c>
      <c r="F584" s="163" t="s">
        <v>158</v>
      </c>
      <c r="H584" s="164">
        <v>92.06</v>
      </c>
      <c r="L584" s="161"/>
      <c r="M584" s="165"/>
      <c r="N584" s="166"/>
      <c r="O584" s="166"/>
      <c r="P584" s="166"/>
      <c r="Q584" s="166"/>
      <c r="R584" s="166"/>
      <c r="S584" s="166"/>
      <c r="T584" s="167"/>
      <c r="AT584" s="162" t="s">
        <v>148</v>
      </c>
      <c r="AU584" s="162" t="s">
        <v>73</v>
      </c>
      <c r="AV584" s="15" t="s">
        <v>146</v>
      </c>
      <c r="AW584" s="15" t="s">
        <v>27</v>
      </c>
      <c r="AX584" s="15" t="s">
        <v>67</v>
      </c>
      <c r="AY584" s="162" t="s">
        <v>141</v>
      </c>
    </row>
    <row r="585" spans="1:65" s="2" customFormat="1" ht="33" customHeight="1" x14ac:dyDescent="0.2">
      <c r="A585" s="31"/>
      <c r="B585" s="133"/>
      <c r="C585" s="168" t="s">
        <v>580</v>
      </c>
      <c r="D585" s="168" t="s">
        <v>159</v>
      </c>
      <c r="E585" s="169" t="s">
        <v>1146</v>
      </c>
      <c r="F585" s="170" t="s">
        <v>3394</v>
      </c>
      <c r="G585" s="171" t="s">
        <v>357</v>
      </c>
      <c r="H585" s="172">
        <v>96.664000000000001</v>
      </c>
      <c r="I585" s="173"/>
      <c r="J585" s="173"/>
      <c r="K585" s="174"/>
      <c r="L585" s="175"/>
      <c r="M585" s="176"/>
      <c r="N585" s="177"/>
      <c r="O585" s="143"/>
      <c r="P585" s="143"/>
      <c r="Q585" s="143"/>
      <c r="R585" s="143"/>
      <c r="S585" s="143"/>
      <c r="T585" s="144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R585" s="145" t="s">
        <v>504</v>
      </c>
      <c r="AT585" s="145" t="s">
        <v>159</v>
      </c>
      <c r="AU585" s="145" t="s">
        <v>73</v>
      </c>
      <c r="AY585" s="18" t="s">
        <v>141</v>
      </c>
      <c r="BE585" s="146">
        <f>IF(N585="základná",J585,0)</f>
        <v>0</v>
      </c>
      <c r="BF585" s="146">
        <f>IF(N585="znížená",J585,0)</f>
        <v>0</v>
      </c>
      <c r="BG585" s="146">
        <f>IF(N585="zákl. prenesená",J585,0)</f>
        <v>0</v>
      </c>
      <c r="BH585" s="146">
        <f>IF(N585="zníž. prenesená",J585,0)</f>
        <v>0</v>
      </c>
      <c r="BI585" s="146">
        <f>IF(N585="nulová",J585,0)</f>
        <v>0</v>
      </c>
      <c r="BJ585" s="18" t="s">
        <v>73</v>
      </c>
      <c r="BK585" s="146">
        <f>ROUND(I585*H585,2)</f>
        <v>0</v>
      </c>
      <c r="BL585" s="18" t="s">
        <v>332</v>
      </c>
      <c r="BM585" s="145" t="s">
        <v>1147</v>
      </c>
    </row>
    <row r="586" spans="1:65" s="13" customFormat="1" x14ac:dyDescent="0.2">
      <c r="B586" s="147"/>
      <c r="D586" s="148" t="s">
        <v>148</v>
      </c>
      <c r="E586" s="149" t="s">
        <v>1</v>
      </c>
      <c r="F586" s="150" t="s">
        <v>1076</v>
      </c>
      <c r="H586" s="149" t="s">
        <v>1</v>
      </c>
      <c r="L586" s="147"/>
      <c r="M586" s="151"/>
      <c r="N586" s="152"/>
      <c r="O586" s="152"/>
      <c r="P586" s="152"/>
      <c r="Q586" s="152"/>
      <c r="R586" s="152"/>
      <c r="S586" s="152"/>
      <c r="T586" s="153"/>
      <c r="AT586" s="149" t="s">
        <v>148</v>
      </c>
      <c r="AU586" s="149" t="s">
        <v>73</v>
      </c>
      <c r="AV586" s="13" t="s">
        <v>67</v>
      </c>
      <c r="AW586" s="13" t="s">
        <v>27</v>
      </c>
      <c r="AX586" s="13" t="s">
        <v>60</v>
      </c>
      <c r="AY586" s="149" t="s">
        <v>141</v>
      </c>
    </row>
    <row r="587" spans="1:65" s="14" customFormat="1" x14ac:dyDescent="0.2">
      <c r="B587" s="154"/>
      <c r="D587" s="148" t="s">
        <v>148</v>
      </c>
      <c r="E587" s="155" t="s">
        <v>1</v>
      </c>
      <c r="F587" s="156" t="s">
        <v>1148</v>
      </c>
      <c r="H587" s="157">
        <v>12.074999999999999</v>
      </c>
      <c r="L587" s="154"/>
      <c r="M587" s="158"/>
      <c r="N587" s="159"/>
      <c r="O587" s="159"/>
      <c r="P587" s="159"/>
      <c r="Q587" s="159"/>
      <c r="R587" s="159"/>
      <c r="S587" s="159"/>
      <c r="T587" s="160"/>
      <c r="AT587" s="155" t="s">
        <v>148</v>
      </c>
      <c r="AU587" s="155" t="s">
        <v>73</v>
      </c>
      <c r="AV587" s="14" t="s">
        <v>73</v>
      </c>
      <c r="AW587" s="14" t="s">
        <v>27</v>
      </c>
      <c r="AX587" s="14" t="s">
        <v>60</v>
      </c>
      <c r="AY587" s="155" t="s">
        <v>141</v>
      </c>
    </row>
    <row r="588" spans="1:65" s="14" customFormat="1" x14ac:dyDescent="0.2">
      <c r="B588" s="154"/>
      <c r="D588" s="148" t="s">
        <v>148</v>
      </c>
      <c r="E588" s="155" t="s">
        <v>1</v>
      </c>
      <c r="F588" s="156" t="s">
        <v>1149</v>
      </c>
      <c r="H588" s="157">
        <v>9.5869999999999997</v>
      </c>
      <c r="L588" s="154"/>
      <c r="M588" s="158"/>
      <c r="N588" s="159"/>
      <c r="O588" s="159"/>
      <c r="P588" s="159"/>
      <c r="Q588" s="159"/>
      <c r="R588" s="159"/>
      <c r="S588" s="159"/>
      <c r="T588" s="160"/>
      <c r="AT588" s="155" t="s">
        <v>148</v>
      </c>
      <c r="AU588" s="155" t="s">
        <v>73</v>
      </c>
      <c r="AV588" s="14" t="s">
        <v>73</v>
      </c>
      <c r="AW588" s="14" t="s">
        <v>27</v>
      </c>
      <c r="AX588" s="14" t="s">
        <v>60</v>
      </c>
      <c r="AY588" s="155" t="s">
        <v>141</v>
      </c>
    </row>
    <row r="589" spans="1:65" s="14" customFormat="1" x14ac:dyDescent="0.2">
      <c r="B589" s="154"/>
      <c r="D589" s="148" t="s">
        <v>148</v>
      </c>
      <c r="E589" s="155" t="s">
        <v>1</v>
      </c>
      <c r="F589" s="156" t="s">
        <v>1150</v>
      </c>
      <c r="H589" s="157">
        <v>17.745000000000001</v>
      </c>
      <c r="L589" s="154"/>
      <c r="M589" s="158"/>
      <c r="N589" s="159"/>
      <c r="O589" s="159"/>
      <c r="P589" s="159"/>
      <c r="Q589" s="159"/>
      <c r="R589" s="159"/>
      <c r="S589" s="159"/>
      <c r="T589" s="160"/>
      <c r="AT589" s="155" t="s">
        <v>148</v>
      </c>
      <c r="AU589" s="155" t="s">
        <v>73</v>
      </c>
      <c r="AV589" s="14" t="s">
        <v>73</v>
      </c>
      <c r="AW589" s="14" t="s">
        <v>27</v>
      </c>
      <c r="AX589" s="14" t="s">
        <v>60</v>
      </c>
      <c r="AY589" s="155" t="s">
        <v>141</v>
      </c>
    </row>
    <row r="590" spans="1:65" s="14" customFormat="1" x14ac:dyDescent="0.2">
      <c r="B590" s="154"/>
      <c r="D590" s="148" t="s">
        <v>148</v>
      </c>
      <c r="E590" s="155" t="s">
        <v>1</v>
      </c>
      <c r="F590" s="156" t="s">
        <v>1151</v>
      </c>
      <c r="H590" s="157">
        <v>8.9250000000000007</v>
      </c>
      <c r="L590" s="154"/>
      <c r="M590" s="158"/>
      <c r="N590" s="159"/>
      <c r="O590" s="159"/>
      <c r="P590" s="159"/>
      <c r="Q590" s="159"/>
      <c r="R590" s="159"/>
      <c r="S590" s="159"/>
      <c r="T590" s="160"/>
      <c r="AT590" s="155" t="s">
        <v>148</v>
      </c>
      <c r="AU590" s="155" t="s">
        <v>73</v>
      </c>
      <c r="AV590" s="14" t="s">
        <v>73</v>
      </c>
      <c r="AW590" s="14" t="s">
        <v>27</v>
      </c>
      <c r="AX590" s="14" t="s">
        <v>60</v>
      </c>
      <c r="AY590" s="155" t="s">
        <v>141</v>
      </c>
    </row>
    <row r="591" spans="1:65" s="13" customFormat="1" x14ac:dyDescent="0.2">
      <c r="B591" s="147"/>
      <c r="D591" s="148" t="s">
        <v>148</v>
      </c>
      <c r="E591" s="149" t="s">
        <v>1</v>
      </c>
      <c r="F591" s="150" t="s">
        <v>1145</v>
      </c>
      <c r="H591" s="149" t="s">
        <v>1</v>
      </c>
      <c r="L591" s="147"/>
      <c r="M591" s="151"/>
      <c r="N591" s="152"/>
      <c r="O591" s="152"/>
      <c r="P591" s="152"/>
      <c r="Q591" s="152"/>
      <c r="R591" s="152"/>
      <c r="S591" s="152"/>
      <c r="T591" s="153"/>
      <c r="AT591" s="149" t="s">
        <v>148</v>
      </c>
      <c r="AU591" s="149" t="s">
        <v>73</v>
      </c>
      <c r="AV591" s="13" t="s">
        <v>67</v>
      </c>
      <c r="AW591" s="13" t="s">
        <v>27</v>
      </c>
      <c r="AX591" s="13" t="s">
        <v>60</v>
      </c>
      <c r="AY591" s="149" t="s">
        <v>141</v>
      </c>
    </row>
    <row r="592" spans="1:65" s="14" customFormat="1" x14ac:dyDescent="0.2">
      <c r="B592" s="154"/>
      <c r="D592" s="148" t="s">
        <v>148</v>
      </c>
      <c r="E592" s="155" t="s">
        <v>1</v>
      </c>
      <c r="F592" s="156" t="s">
        <v>1152</v>
      </c>
      <c r="H592" s="157">
        <v>12.074999999999999</v>
      </c>
      <c r="L592" s="154"/>
      <c r="M592" s="158"/>
      <c r="N592" s="159"/>
      <c r="O592" s="159"/>
      <c r="P592" s="159"/>
      <c r="Q592" s="159"/>
      <c r="R592" s="159"/>
      <c r="S592" s="159"/>
      <c r="T592" s="160"/>
      <c r="AT592" s="155" t="s">
        <v>148</v>
      </c>
      <c r="AU592" s="155" t="s">
        <v>73</v>
      </c>
      <c r="AV592" s="14" t="s">
        <v>73</v>
      </c>
      <c r="AW592" s="14" t="s">
        <v>27</v>
      </c>
      <c r="AX592" s="14" t="s">
        <v>60</v>
      </c>
      <c r="AY592" s="155" t="s">
        <v>141</v>
      </c>
    </row>
    <row r="593" spans="1:65" s="14" customFormat="1" x14ac:dyDescent="0.2">
      <c r="B593" s="154"/>
      <c r="D593" s="148" t="s">
        <v>148</v>
      </c>
      <c r="E593" s="155" t="s">
        <v>1</v>
      </c>
      <c r="F593" s="156" t="s">
        <v>1153</v>
      </c>
      <c r="H593" s="157">
        <v>9.5869999999999997</v>
      </c>
      <c r="L593" s="154"/>
      <c r="M593" s="158"/>
      <c r="N593" s="159"/>
      <c r="O593" s="159"/>
      <c r="P593" s="159"/>
      <c r="Q593" s="159"/>
      <c r="R593" s="159"/>
      <c r="S593" s="159"/>
      <c r="T593" s="160"/>
      <c r="AT593" s="155" t="s">
        <v>148</v>
      </c>
      <c r="AU593" s="155" t="s">
        <v>73</v>
      </c>
      <c r="AV593" s="14" t="s">
        <v>73</v>
      </c>
      <c r="AW593" s="14" t="s">
        <v>27</v>
      </c>
      <c r="AX593" s="14" t="s">
        <v>60</v>
      </c>
      <c r="AY593" s="155" t="s">
        <v>141</v>
      </c>
    </row>
    <row r="594" spans="1:65" s="14" customFormat="1" x14ac:dyDescent="0.2">
      <c r="B594" s="154"/>
      <c r="D594" s="148" t="s">
        <v>148</v>
      </c>
      <c r="E594" s="155" t="s">
        <v>1</v>
      </c>
      <c r="F594" s="156" t="s">
        <v>1154</v>
      </c>
      <c r="H594" s="157">
        <v>17.745000000000001</v>
      </c>
      <c r="L594" s="154"/>
      <c r="M594" s="158"/>
      <c r="N594" s="159"/>
      <c r="O594" s="159"/>
      <c r="P594" s="159"/>
      <c r="Q594" s="159"/>
      <c r="R594" s="159"/>
      <c r="S594" s="159"/>
      <c r="T594" s="160"/>
      <c r="AT594" s="155" t="s">
        <v>148</v>
      </c>
      <c r="AU594" s="155" t="s">
        <v>73</v>
      </c>
      <c r="AV594" s="14" t="s">
        <v>73</v>
      </c>
      <c r="AW594" s="14" t="s">
        <v>27</v>
      </c>
      <c r="AX594" s="14" t="s">
        <v>60</v>
      </c>
      <c r="AY594" s="155" t="s">
        <v>141</v>
      </c>
    </row>
    <row r="595" spans="1:65" s="14" customFormat="1" x14ac:dyDescent="0.2">
      <c r="B595" s="154"/>
      <c r="D595" s="148" t="s">
        <v>148</v>
      </c>
      <c r="E595" s="155" t="s">
        <v>1</v>
      </c>
      <c r="F595" s="156" t="s">
        <v>1155</v>
      </c>
      <c r="H595" s="157">
        <v>8.9250000000000007</v>
      </c>
      <c r="L595" s="154"/>
      <c r="M595" s="158"/>
      <c r="N595" s="159"/>
      <c r="O595" s="159"/>
      <c r="P595" s="159"/>
      <c r="Q595" s="159"/>
      <c r="R595" s="159"/>
      <c r="S595" s="159"/>
      <c r="T595" s="160"/>
      <c r="AT595" s="155" t="s">
        <v>148</v>
      </c>
      <c r="AU595" s="155" t="s">
        <v>73</v>
      </c>
      <c r="AV595" s="14" t="s">
        <v>73</v>
      </c>
      <c r="AW595" s="14" t="s">
        <v>27</v>
      </c>
      <c r="AX595" s="14" t="s">
        <v>60</v>
      </c>
      <c r="AY595" s="155" t="s">
        <v>141</v>
      </c>
    </row>
    <row r="596" spans="1:65" s="15" customFormat="1" x14ac:dyDescent="0.2">
      <c r="B596" s="161"/>
      <c r="D596" s="148" t="s">
        <v>148</v>
      </c>
      <c r="E596" s="162" t="s">
        <v>1</v>
      </c>
      <c r="F596" s="163" t="s">
        <v>158</v>
      </c>
      <c r="H596" s="164">
        <v>96.664000000000001</v>
      </c>
      <c r="L596" s="161"/>
      <c r="M596" s="165"/>
      <c r="N596" s="166"/>
      <c r="O596" s="166"/>
      <c r="P596" s="166"/>
      <c r="Q596" s="166"/>
      <c r="R596" s="166"/>
      <c r="S596" s="166"/>
      <c r="T596" s="167"/>
      <c r="AT596" s="162" t="s">
        <v>148</v>
      </c>
      <c r="AU596" s="162" t="s">
        <v>73</v>
      </c>
      <c r="AV596" s="15" t="s">
        <v>146</v>
      </c>
      <c r="AW596" s="15" t="s">
        <v>27</v>
      </c>
      <c r="AX596" s="15" t="s">
        <v>67</v>
      </c>
      <c r="AY596" s="162" t="s">
        <v>141</v>
      </c>
    </row>
    <row r="597" spans="1:65" s="2" customFormat="1" ht="21.75" customHeight="1" x14ac:dyDescent="0.2">
      <c r="A597" s="31"/>
      <c r="B597" s="133"/>
      <c r="C597" s="168" t="s">
        <v>586</v>
      </c>
      <c r="D597" s="168" t="s">
        <v>159</v>
      </c>
      <c r="E597" s="169" t="s">
        <v>1156</v>
      </c>
      <c r="F597" s="170" t="s">
        <v>1157</v>
      </c>
      <c r="G597" s="171" t="s">
        <v>145</v>
      </c>
      <c r="H597" s="172">
        <v>34.332000000000001</v>
      </c>
      <c r="I597" s="173"/>
      <c r="J597" s="173"/>
      <c r="K597" s="174"/>
      <c r="L597" s="175"/>
      <c r="M597" s="176"/>
      <c r="N597" s="177"/>
      <c r="O597" s="143"/>
      <c r="P597" s="143"/>
      <c r="Q597" s="143"/>
      <c r="R597" s="143"/>
      <c r="S597" s="143"/>
      <c r="T597" s="144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R597" s="145" t="s">
        <v>504</v>
      </c>
      <c r="AT597" s="145" t="s">
        <v>159</v>
      </c>
      <c r="AU597" s="145" t="s">
        <v>73</v>
      </c>
      <c r="AY597" s="18" t="s">
        <v>141</v>
      </c>
      <c r="BE597" s="146">
        <f>IF(N597="základná",J597,0)</f>
        <v>0</v>
      </c>
      <c r="BF597" s="146">
        <f>IF(N597="znížená",J597,0)</f>
        <v>0</v>
      </c>
      <c r="BG597" s="146">
        <f>IF(N597="zákl. prenesená",J597,0)</f>
        <v>0</v>
      </c>
      <c r="BH597" s="146">
        <f>IF(N597="zníž. prenesená",J597,0)</f>
        <v>0</v>
      </c>
      <c r="BI597" s="146">
        <f>IF(N597="nulová",J597,0)</f>
        <v>0</v>
      </c>
      <c r="BJ597" s="18" t="s">
        <v>73</v>
      </c>
      <c r="BK597" s="146">
        <f>ROUND(I597*H597,2)</f>
        <v>0</v>
      </c>
      <c r="BL597" s="18" t="s">
        <v>332</v>
      </c>
      <c r="BM597" s="145" t="s">
        <v>1158</v>
      </c>
    </row>
    <row r="598" spans="1:65" s="13" customFormat="1" x14ac:dyDescent="0.2">
      <c r="B598" s="147"/>
      <c r="D598" s="148" t="s">
        <v>148</v>
      </c>
      <c r="E598" s="149" t="s">
        <v>1</v>
      </c>
      <c r="F598" s="150" t="s">
        <v>1087</v>
      </c>
      <c r="H598" s="149" t="s">
        <v>1</v>
      </c>
      <c r="L598" s="147"/>
      <c r="M598" s="151"/>
      <c r="N598" s="152"/>
      <c r="O598" s="152"/>
      <c r="P598" s="152"/>
      <c r="Q598" s="152"/>
      <c r="R598" s="152"/>
      <c r="S598" s="152"/>
      <c r="T598" s="153"/>
      <c r="AT598" s="149" t="s">
        <v>148</v>
      </c>
      <c r="AU598" s="149" t="s">
        <v>73</v>
      </c>
      <c r="AV598" s="13" t="s">
        <v>67</v>
      </c>
      <c r="AW598" s="13" t="s">
        <v>27</v>
      </c>
      <c r="AX598" s="13" t="s">
        <v>60</v>
      </c>
      <c r="AY598" s="149" t="s">
        <v>141</v>
      </c>
    </row>
    <row r="599" spans="1:65" s="14" customFormat="1" x14ac:dyDescent="0.2">
      <c r="B599" s="154"/>
      <c r="D599" s="148" t="s">
        <v>148</v>
      </c>
      <c r="E599" s="155" t="s">
        <v>1</v>
      </c>
      <c r="F599" s="156" t="s">
        <v>233</v>
      </c>
      <c r="H599" s="157">
        <v>8.25</v>
      </c>
      <c r="L599" s="154"/>
      <c r="M599" s="158"/>
      <c r="N599" s="159"/>
      <c r="O599" s="159"/>
      <c r="P599" s="159"/>
      <c r="Q599" s="159"/>
      <c r="R599" s="159"/>
      <c r="S599" s="159"/>
      <c r="T599" s="160"/>
      <c r="AT599" s="155" t="s">
        <v>148</v>
      </c>
      <c r="AU599" s="155" t="s">
        <v>73</v>
      </c>
      <c r="AV599" s="14" t="s">
        <v>73</v>
      </c>
      <c r="AW599" s="14" t="s">
        <v>27</v>
      </c>
      <c r="AX599" s="14" t="s">
        <v>60</v>
      </c>
      <c r="AY599" s="155" t="s">
        <v>141</v>
      </c>
    </row>
    <row r="600" spans="1:65" s="14" customFormat="1" x14ac:dyDescent="0.2">
      <c r="B600" s="154"/>
      <c r="D600" s="148" t="s">
        <v>148</v>
      </c>
      <c r="E600" s="155" t="s">
        <v>1</v>
      </c>
      <c r="F600" s="156" t="s">
        <v>234</v>
      </c>
      <c r="H600" s="157">
        <v>4.9770000000000003</v>
      </c>
      <c r="L600" s="154"/>
      <c r="M600" s="158"/>
      <c r="N600" s="159"/>
      <c r="O600" s="159"/>
      <c r="P600" s="159"/>
      <c r="Q600" s="159"/>
      <c r="R600" s="159"/>
      <c r="S600" s="159"/>
      <c r="T600" s="160"/>
      <c r="AT600" s="155" t="s">
        <v>148</v>
      </c>
      <c r="AU600" s="155" t="s">
        <v>73</v>
      </c>
      <c r="AV600" s="14" t="s">
        <v>73</v>
      </c>
      <c r="AW600" s="14" t="s">
        <v>27</v>
      </c>
      <c r="AX600" s="14" t="s">
        <v>60</v>
      </c>
      <c r="AY600" s="155" t="s">
        <v>141</v>
      </c>
    </row>
    <row r="601" spans="1:65" s="14" customFormat="1" x14ac:dyDescent="0.2">
      <c r="B601" s="154"/>
      <c r="D601" s="148" t="s">
        <v>148</v>
      </c>
      <c r="E601" s="155" t="s">
        <v>1</v>
      </c>
      <c r="F601" s="156" t="s">
        <v>235</v>
      </c>
      <c r="H601" s="157">
        <v>16.695</v>
      </c>
      <c r="L601" s="154"/>
      <c r="M601" s="158"/>
      <c r="N601" s="159"/>
      <c r="O601" s="159"/>
      <c r="P601" s="159"/>
      <c r="Q601" s="159"/>
      <c r="R601" s="159"/>
      <c r="S601" s="159"/>
      <c r="T601" s="160"/>
      <c r="AT601" s="155" t="s">
        <v>148</v>
      </c>
      <c r="AU601" s="155" t="s">
        <v>73</v>
      </c>
      <c r="AV601" s="14" t="s">
        <v>73</v>
      </c>
      <c r="AW601" s="14" t="s">
        <v>27</v>
      </c>
      <c r="AX601" s="14" t="s">
        <v>60</v>
      </c>
      <c r="AY601" s="155" t="s">
        <v>141</v>
      </c>
    </row>
    <row r="602" spans="1:65" s="14" customFormat="1" x14ac:dyDescent="0.2">
      <c r="B602" s="154"/>
      <c r="D602" s="148" t="s">
        <v>148</v>
      </c>
      <c r="E602" s="155" t="s">
        <v>1</v>
      </c>
      <c r="F602" s="156" t="s">
        <v>236</v>
      </c>
      <c r="H602" s="157">
        <v>4.41</v>
      </c>
      <c r="L602" s="154"/>
      <c r="M602" s="158"/>
      <c r="N602" s="159"/>
      <c r="O602" s="159"/>
      <c r="P602" s="159"/>
      <c r="Q602" s="159"/>
      <c r="R602" s="159"/>
      <c r="S602" s="159"/>
      <c r="T602" s="160"/>
      <c r="AT602" s="155" t="s">
        <v>148</v>
      </c>
      <c r="AU602" s="155" t="s">
        <v>73</v>
      </c>
      <c r="AV602" s="14" t="s">
        <v>73</v>
      </c>
      <c r="AW602" s="14" t="s">
        <v>27</v>
      </c>
      <c r="AX602" s="14" t="s">
        <v>60</v>
      </c>
      <c r="AY602" s="155" t="s">
        <v>141</v>
      </c>
    </row>
    <row r="603" spans="1:65" s="15" customFormat="1" x14ac:dyDescent="0.2">
      <c r="B603" s="161"/>
      <c r="D603" s="148" t="s">
        <v>148</v>
      </c>
      <c r="E603" s="162" t="s">
        <v>1</v>
      </c>
      <c r="F603" s="163" t="s">
        <v>158</v>
      </c>
      <c r="H603" s="164">
        <v>34.332000000000001</v>
      </c>
      <c r="L603" s="161"/>
      <c r="M603" s="165"/>
      <c r="N603" s="166"/>
      <c r="O603" s="166"/>
      <c r="P603" s="166"/>
      <c r="Q603" s="166"/>
      <c r="R603" s="166"/>
      <c r="S603" s="166"/>
      <c r="T603" s="167"/>
      <c r="AT603" s="162" t="s">
        <v>148</v>
      </c>
      <c r="AU603" s="162" t="s">
        <v>73</v>
      </c>
      <c r="AV603" s="15" t="s">
        <v>146</v>
      </c>
      <c r="AW603" s="15" t="s">
        <v>27</v>
      </c>
      <c r="AX603" s="15" t="s">
        <v>67</v>
      </c>
      <c r="AY603" s="162" t="s">
        <v>141</v>
      </c>
    </row>
    <row r="604" spans="1:65" s="2" customFormat="1" ht="21.75" customHeight="1" x14ac:dyDescent="0.2">
      <c r="A604" s="31"/>
      <c r="B604" s="133"/>
      <c r="C604" s="168" t="s">
        <v>591</v>
      </c>
      <c r="D604" s="168" t="s">
        <v>159</v>
      </c>
      <c r="E604" s="169" t="s">
        <v>1159</v>
      </c>
      <c r="F604" s="170" t="s">
        <v>1160</v>
      </c>
      <c r="G604" s="171" t="s">
        <v>145</v>
      </c>
      <c r="H604" s="172">
        <v>34.332000000000001</v>
      </c>
      <c r="I604" s="173"/>
      <c r="J604" s="173"/>
      <c r="K604" s="174"/>
      <c r="L604" s="175"/>
      <c r="M604" s="176"/>
      <c r="N604" s="177"/>
      <c r="O604" s="143"/>
      <c r="P604" s="143"/>
      <c r="Q604" s="143"/>
      <c r="R604" s="143"/>
      <c r="S604" s="143"/>
      <c r="T604" s="144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R604" s="145" t="s">
        <v>504</v>
      </c>
      <c r="AT604" s="145" t="s">
        <v>159</v>
      </c>
      <c r="AU604" s="145" t="s">
        <v>73</v>
      </c>
      <c r="AY604" s="18" t="s">
        <v>141</v>
      </c>
      <c r="BE604" s="146">
        <f>IF(N604="základná",J604,0)</f>
        <v>0</v>
      </c>
      <c r="BF604" s="146">
        <f>IF(N604="znížená",J604,0)</f>
        <v>0</v>
      </c>
      <c r="BG604" s="146">
        <f>IF(N604="zákl. prenesená",J604,0)</f>
        <v>0</v>
      </c>
      <c r="BH604" s="146">
        <f>IF(N604="zníž. prenesená",J604,0)</f>
        <v>0</v>
      </c>
      <c r="BI604" s="146">
        <f>IF(N604="nulová",J604,0)</f>
        <v>0</v>
      </c>
      <c r="BJ604" s="18" t="s">
        <v>73</v>
      </c>
      <c r="BK604" s="146">
        <f>ROUND(I604*H604,2)</f>
        <v>0</v>
      </c>
      <c r="BL604" s="18" t="s">
        <v>332</v>
      </c>
      <c r="BM604" s="145" t="s">
        <v>1161</v>
      </c>
    </row>
    <row r="605" spans="1:65" s="13" customFormat="1" x14ac:dyDescent="0.2">
      <c r="B605" s="147"/>
      <c r="D605" s="148" t="s">
        <v>148</v>
      </c>
      <c r="E605" s="149" t="s">
        <v>1</v>
      </c>
      <c r="F605" s="150" t="s">
        <v>1162</v>
      </c>
      <c r="H605" s="149" t="s">
        <v>1</v>
      </c>
      <c r="L605" s="147"/>
      <c r="M605" s="151"/>
      <c r="N605" s="152"/>
      <c r="O605" s="152"/>
      <c r="P605" s="152"/>
      <c r="Q605" s="152"/>
      <c r="R605" s="152"/>
      <c r="S605" s="152"/>
      <c r="T605" s="153"/>
      <c r="AT605" s="149" t="s">
        <v>148</v>
      </c>
      <c r="AU605" s="149" t="s">
        <v>73</v>
      </c>
      <c r="AV605" s="13" t="s">
        <v>67</v>
      </c>
      <c r="AW605" s="13" t="s">
        <v>27</v>
      </c>
      <c r="AX605" s="13" t="s">
        <v>60</v>
      </c>
      <c r="AY605" s="149" t="s">
        <v>141</v>
      </c>
    </row>
    <row r="606" spans="1:65" s="14" customFormat="1" x14ac:dyDescent="0.2">
      <c r="B606" s="154"/>
      <c r="D606" s="148" t="s">
        <v>148</v>
      </c>
      <c r="E606" s="155" t="s">
        <v>1</v>
      </c>
      <c r="F606" s="156" t="s">
        <v>1163</v>
      </c>
      <c r="H606" s="157">
        <v>8.25</v>
      </c>
      <c r="L606" s="154"/>
      <c r="M606" s="158"/>
      <c r="N606" s="159"/>
      <c r="O606" s="159"/>
      <c r="P606" s="159"/>
      <c r="Q606" s="159"/>
      <c r="R606" s="159"/>
      <c r="S606" s="159"/>
      <c r="T606" s="160"/>
      <c r="AT606" s="155" t="s">
        <v>148</v>
      </c>
      <c r="AU606" s="155" t="s">
        <v>73</v>
      </c>
      <c r="AV606" s="14" t="s">
        <v>73</v>
      </c>
      <c r="AW606" s="14" t="s">
        <v>27</v>
      </c>
      <c r="AX606" s="14" t="s">
        <v>60</v>
      </c>
      <c r="AY606" s="155" t="s">
        <v>141</v>
      </c>
    </row>
    <row r="607" spans="1:65" s="14" customFormat="1" x14ac:dyDescent="0.2">
      <c r="B607" s="154"/>
      <c r="D607" s="148" t="s">
        <v>148</v>
      </c>
      <c r="E607" s="155" t="s">
        <v>1</v>
      </c>
      <c r="F607" s="156" t="s">
        <v>1164</v>
      </c>
      <c r="H607" s="157">
        <v>4.9770000000000003</v>
      </c>
      <c r="L607" s="154"/>
      <c r="M607" s="158"/>
      <c r="N607" s="159"/>
      <c r="O607" s="159"/>
      <c r="P607" s="159"/>
      <c r="Q607" s="159"/>
      <c r="R607" s="159"/>
      <c r="S607" s="159"/>
      <c r="T607" s="160"/>
      <c r="AT607" s="155" t="s">
        <v>148</v>
      </c>
      <c r="AU607" s="155" t="s">
        <v>73</v>
      </c>
      <c r="AV607" s="14" t="s">
        <v>73</v>
      </c>
      <c r="AW607" s="14" t="s">
        <v>27</v>
      </c>
      <c r="AX607" s="14" t="s">
        <v>60</v>
      </c>
      <c r="AY607" s="155" t="s">
        <v>141</v>
      </c>
    </row>
    <row r="608" spans="1:65" s="14" customFormat="1" x14ac:dyDescent="0.2">
      <c r="B608" s="154"/>
      <c r="D608" s="148" t="s">
        <v>148</v>
      </c>
      <c r="E608" s="155" t="s">
        <v>1</v>
      </c>
      <c r="F608" s="156" t="s">
        <v>1165</v>
      </c>
      <c r="H608" s="157">
        <v>16.695</v>
      </c>
      <c r="L608" s="154"/>
      <c r="M608" s="158"/>
      <c r="N608" s="159"/>
      <c r="O608" s="159"/>
      <c r="P608" s="159"/>
      <c r="Q608" s="159"/>
      <c r="R608" s="159"/>
      <c r="S608" s="159"/>
      <c r="T608" s="160"/>
      <c r="AT608" s="155" t="s">
        <v>148</v>
      </c>
      <c r="AU608" s="155" t="s">
        <v>73</v>
      </c>
      <c r="AV608" s="14" t="s">
        <v>73</v>
      </c>
      <c r="AW608" s="14" t="s">
        <v>27</v>
      </c>
      <c r="AX608" s="14" t="s">
        <v>60</v>
      </c>
      <c r="AY608" s="155" t="s">
        <v>141</v>
      </c>
    </row>
    <row r="609" spans="1:65" s="14" customFormat="1" x14ac:dyDescent="0.2">
      <c r="B609" s="154"/>
      <c r="D609" s="148" t="s">
        <v>148</v>
      </c>
      <c r="E609" s="155" t="s">
        <v>1</v>
      </c>
      <c r="F609" s="156" t="s">
        <v>1166</v>
      </c>
      <c r="H609" s="157">
        <v>4.41</v>
      </c>
      <c r="L609" s="154"/>
      <c r="M609" s="158"/>
      <c r="N609" s="159"/>
      <c r="O609" s="159"/>
      <c r="P609" s="159"/>
      <c r="Q609" s="159"/>
      <c r="R609" s="159"/>
      <c r="S609" s="159"/>
      <c r="T609" s="160"/>
      <c r="AT609" s="155" t="s">
        <v>148</v>
      </c>
      <c r="AU609" s="155" t="s">
        <v>73</v>
      </c>
      <c r="AV609" s="14" t="s">
        <v>73</v>
      </c>
      <c r="AW609" s="14" t="s">
        <v>27</v>
      </c>
      <c r="AX609" s="14" t="s">
        <v>60</v>
      </c>
      <c r="AY609" s="155" t="s">
        <v>141</v>
      </c>
    </row>
    <row r="610" spans="1:65" s="15" customFormat="1" x14ac:dyDescent="0.2">
      <c r="B610" s="161"/>
      <c r="D610" s="148" t="s">
        <v>148</v>
      </c>
      <c r="E610" s="162" t="s">
        <v>1</v>
      </c>
      <c r="F610" s="163" t="s">
        <v>158</v>
      </c>
      <c r="H610" s="164">
        <v>34.332000000000001</v>
      </c>
      <c r="L610" s="161"/>
      <c r="M610" s="165"/>
      <c r="N610" s="166"/>
      <c r="O610" s="166"/>
      <c r="P610" s="166"/>
      <c r="Q610" s="166"/>
      <c r="R610" s="166"/>
      <c r="S610" s="166"/>
      <c r="T610" s="167"/>
      <c r="AT610" s="162" t="s">
        <v>148</v>
      </c>
      <c r="AU610" s="162" t="s">
        <v>73</v>
      </c>
      <c r="AV610" s="15" t="s">
        <v>146</v>
      </c>
      <c r="AW610" s="15" t="s">
        <v>27</v>
      </c>
      <c r="AX610" s="15" t="s">
        <v>67</v>
      </c>
      <c r="AY610" s="162" t="s">
        <v>141</v>
      </c>
    </row>
    <row r="611" spans="1:65" s="2" customFormat="1" ht="21.75" customHeight="1" x14ac:dyDescent="0.2">
      <c r="A611" s="31"/>
      <c r="B611" s="133"/>
      <c r="C611" s="134" t="s">
        <v>597</v>
      </c>
      <c r="D611" s="134" t="s">
        <v>143</v>
      </c>
      <c r="E611" s="135" t="s">
        <v>1167</v>
      </c>
      <c r="F611" s="136" t="s">
        <v>1168</v>
      </c>
      <c r="G611" s="137" t="s">
        <v>145</v>
      </c>
      <c r="H611" s="138">
        <v>494.74</v>
      </c>
      <c r="I611" s="139"/>
      <c r="J611" s="139"/>
      <c r="K611" s="140"/>
      <c r="L611" s="32"/>
      <c r="M611" s="141"/>
      <c r="N611" s="142"/>
      <c r="O611" s="143"/>
      <c r="P611" s="143"/>
      <c r="Q611" s="143"/>
      <c r="R611" s="143"/>
      <c r="S611" s="143"/>
      <c r="T611" s="144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R611" s="145" t="s">
        <v>332</v>
      </c>
      <c r="AT611" s="145" t="s">
        <v>143</v>
      </c>
      <c r="AU611" s="145" t="s">
        <v>73</v>
      </c>
      <c r="AY611" s="18" t="s">
        <v>141</v>
      </c>
      <c r="BE611" s="146">
        <f>IF(N611="základná",J611,0)</f>
        <v>0</v>
      </c>
      <c r="BF611" s="146">
        <f>IF(N611="znížená",J611,0)</f>
        <v>0</v>
      </c>
      <c r="BG611" s="146">
        <f>IF(N611="zákl. prenesená",J611,0)</f>
        <v>0</v>
      </c>
      <c r="BH611" s="146">
        <f>IF(N611="zníž. prenesená",J611,0)</f>
        <v>0</v>
      </c>
      <c r="BI611" s="146">
        <f>IF(N611="nulová",J611,0)</f>
        <v>0</v>
      </c>
      <c r="BJ611" s="18" t="s">
        <v>73</v>
      </c>
      <c r="BK611" s="146">
        <f>ROUND(I611*H611,2)</f>
        <v>0</v>
      </c>
      <c r="BL611" s="18" t="s">
        <v>332</v>
      </c>
      <c r="BM611" s="145" t="s">
        <v>1169</v>
      </c>
    </row>
    <row r="612" spans="1:65" s="13" customFormat="1" x14ac:dyDescent="0.2">
      <c r="B612" s="147"/>
      <c r="D612" s="148" t="s">
        <v>148</v>
      </c>
      <c r="E612" s="149" t="s">
        <v>1</v>
      </c>
      <c r="F612" s="150" t="s">
        <v>1170</v>
      </c>
      <c r="H612" s="149" t="s">
        <v>1</v>
      </c>
      <c r="L612" s="147"/>
      <c r="M612" s="151"/>
      <c r="N612" s="152"/>
      <c r="O612" s="152"/>
      <c r="P612" s="152"/>
      <c r="Q612" s="152"/>
      <c r="R612" s="152"/>
      <c r="S612" s="152"/>
      <c r="T612" s="153"/>
      <c r="AT612" s="149" t="s">
        <v>148</v>
      </c>
      <c r="AU612" s="149" t="s">
        <v>73</v>
      </c>
      <c r="AV612" s="13" t="s">
        <v>67</v>
      </c>
      <c r="AW612" s="13" t="s">
        <v>27</v>
      </c>
      <c r="AX612" s="13" t="s">
        <v>60</v>
      </c>
      <c r="AY612" s="149" t="s">
        <v>141</v>
      </c>
    </row>
    <row r="613" spans="1:65" s="13" customFormat="1" x14ac:dyDescent="0.2">
      <c r="B613" s="147"/>
      <c r="D613" s="148" t="s">
        <v>148</v>
      </c>
      <c r="E613" s="149" t="s">
        <v>1</v>
      </c>
      <c r="F613" s="150" t="s">
        <v>1171</v>
      </c>
      <c r="H613" s="149" t="s">
        <v>1</v>
      </c>
      <c r="L613" s="147"/>
      <c r="M613" s="151"/>
      <c r="N613" s="152"/>
      <c r="O613" s="152"/>
      <c r="P613" s="152"/>
      <c r="Q613" s="152"/>
      <c r="R613" s="152"/>
      <c r="S613" s="152"/>
      <c r="T613" s="153"/>
      <c r="AT613" s="149" t="s">
        <v>148</v>
      </c>
      <c r="AU613" s="149" t="s">
        <v>73</v>
      </c>
      <c r="AV613" s="13" t="s">
        <v>67</v>
      </c>
      <c r="AW613" s="13" t="s">
        <v>27</v>
      </c>
      <c r="AX613" s="13" t="s">
        <v>60</v>
      </c>
      <c r="AY613" s="149" t="s">
        <v>141</v>
      </c>
    </row>
    <row r="614" spans="1:65" s="14" customFormat="1" x14ac:dyDescent="0.2">
      <c r="B614" s="154"/>
      <c r="D614" s="148" t="s">
        <v>148</v>
      </c>
      <c r="E614" s="155" t="s">
        <v>1</v>
      </c>
      <c r="F614" s="156" t="s">
        <v>1172</v>
      </c>
      <c r="H614" s="157">
        <v>1.8</v>
      </c>
      <c r="L614" s="154"/>
      <c r="M614" s="158"/>
      <c r="N614" s="159"/>
      <c r="O614" s="159"/>
      <c r="P614" s="159"/>
      <c r="Q614" s="159"/>
      <c r="R614" s="159"/>
      <c r="S614" s="159"/>
      <c r="T614" s="160"/>
      <c r="AT614" s="155" t="s">
        <v>148</v>
      </c>
      <c r="AU614" s="155" t="s">
        <v>73</v>
      </c>
      <c r="AV614" s="14" t="s">
        <v>73</v>
      </c>
      <c r="AW614" s="14" t="s">
        <v>27</v>
      </c>
      <c r="AX614" s="14" t="s">
        <v>60</v>
      </c>
      <c r="AY614" s="155" t="s">
        <v>141</v>
      </c>
    </row>
    <row r="615" spans="1:65" s="14" customFormat="1" x14ac:dyDescent="0.2">
      <c r="B615" s="154"/>
      <c r="D615" s="148" t="s">
        <v>148</v>
      </c>
      <c r="E615" s="155" t="s">
        <v>1</v>
      </c>
      <c r="F615" s="156" t="s">
        <v>1173</v>
      </c>
      <c r="H615" s="157">
        <v>97.2</v>
      </c>
      <c r="L615" s="154"/>
      <c r="M615" s="158"/>
      <c r="N615" s="159"/>
      <c r="O615" s="159"/>
      <c r="P615" s="159"/>
      <c r="Q615" s="159"/>
      <c r="R615" s="159"/>
      <c r="S615" s="159"/>
      <c r="T615" s="160"/>
      <c r="AT615" s="155" t="s">
        <v>148</v>
      </c>
      <c r="AU615" s="155" t="s">
        <v>73</v>
      </c>
      <c r="AV615" s="14" t="s">
        <v>73</v>
      </c>
      <c r="AW615" s="14" t="s">
        <v>27</v>
      </c>
      <c r="AX615" s="14" t="s">
        <v>60</v>
      </c>
      <c r="AY615" s="155" t="s">
        <v>141</v>
      </c>
    </row>
    <row r="616" spans="1:65" s="14" customFormat="1" x14ac:dyDescent="0.2">
      <c r="B616" s="154"/>
      <c r="D616" s="148" t="s">
        <v>148</v>
      </c>
      <c r="E616" s="155" t="s">
        <v>1</v>
      </c>
      <c r="F616" s="156" t="s">
        <v>189</v>
      </c>
      <c r="H616" s="157">
        <v>8.64</v>
      </c>
      <c r="L616" s="154"/>
      <c r="M616" s="158"/>
      <c r="N616" s="159"/>
      <c r="O616" s="159"/>
      <c r="P616" s="159"/>
      <c r="Q616" s="159"/>
      <c r="R616" s="159"/>
      <c r="S616" s="159"/>
      <c r="T616" s="160"/>
      <c r="AT616" s="155" t="s">
        <v>148</v>
      </c>
      <c r="AU616" s="155" t="s">
        <v>73</v>
      </c>
      <c r="AV616" s="14" t="s">
        <v>73</v>
      </c>
      <c r="AW616" s="14" t="s">
        <v>27</v>
      </c>
      <c r="AX616" s="14" t="s">
        <v>60</v>
      </c>
      <c r="AY616" s="155" t="s">
        <v>141</v>
      </c>
    </row>
    <row r="617" spans="1:65" s="14" customFormat="1" x14ac:dyDescent="0.2">
      <c r="B617" s="154"/>
      <c r="D617" s="148" t="s">
        <v>148</v>
      </c>
      <c r="E617" s="155" t="s">
        <v>1</v>
      </c>
      <c r="F617" s="156" t="s">
        <v>191</v>
      </c>
      <c r="H617" s="157">
        <v>11.76</v>
      </c>
      <c r="L617" s="154"/>
      <c r="M617" s="158"/>
      <c r="N617" s="159"/>
      <c r="O617" s="159"/>
      <c r="P617" s="159"/>
      <c r="Q617" s="159"/>
      <c r="R617" s="159"/>
      <c r="S617" s="159"/>
      <c r="T617" s="160"/>
      <c r="AT617" s="155" t="s">
        <v>148</v>
      </c>
      <c r="AU617" s="155" t="s">
        <v>73</v>
      </c>
      <c r="AV617" s="14" t="s">
        <v>73</v>
      </c>
      <c r="AW617" s="14" t="s">
        <v>27</v>
      </c>
      <c r="AX617" s="14" t="s">
        <v>60</v>
      </c>
      <c r="AY617" s="155" t="s">
        <v>141</v>
      </c>
    </row>
    <row r="618" spans="1:65" s="14" customFormat="1" x14ac:dyDescent="0.2">
      <c r="B618" s="154"/>
      <c r="D618" s="148" t="s">
        <v>148</v>
      </c>
      <c r="E618" s="155" t="s">
        <v>1</v>
      </c>
      <c r="F618" s="156" t="s">
        <v>194</v>
      </c>
      <c r="H618" s="157">
        <v>1.8</v>
      </c>
      <c r="L618" s="154"/>
      <c r="M618" s="158"/>
      <c r="N618" s="159"/>
      <c r="O618" s="159"/>
      <c r="P618" s="159"/>
      <c r="Q618" s="159"/>
      <c r="R618" s="159"/>
      <c r="S618" s="159"/>
      <c r="T618" s="160"/>
      <c r="AT618" s="155" t="s">
        <v>148</v>
      </c>
      <c r="AU618" s="155" t="s">
        <v>73</v>
      </c>
      <c r="AV618" s="14" t="s">
        <v>73</v>
      </c>
      <c r="AW618" s="14" t="s">
        <v>27</v>
      </c>
      <c r="AX618" s="14" t="s">
        <v>60</v>
      </c>
      <c r="AY618" s="155" t="s">
        <v>141</v>
      </c>
    </row>
    <row r="619" spans="1:65" s="14" customFormat="1" x14ac:dyDescent="0.2">
      <c r="B619" s="154"/>
      <c r="D619" s="148" t="s">
        <v>148</v>
      </c>
      <c r="E619" s="155" t="s">
        <v>1</v>
      </c>
      <c r="F619" s="156" t="s">
        <v>196</v>
      </c>
      <c r="H619" s="157">
        <v>33</v>
      </c>
      <c r="L619" s="154"/>
      <c r="M619" s="158"/>
      <c r="N619" s="159"/>
      <c r="O619" s="159"/>
      <c r="P619" s="159"/>
      <c r="Q619" s="159"/>
      <c r="R619" s="159"/>
      <c r="S619" s="159"/>
      <c r="T619" s="160"/>
      <c r="AT619" s="155" t="s">
        <v>148</v>
      </c>
      <c r="AU619" s="155" t="s">
        <v>73</v>
      </c>
      <c r="AV619" s="14" t="s">
        <v>73</v>
      </c>
      <c r="AW619" s="14" t="s">
        <v>27</v>
      </c>
      <c r="AX619" s="14" t="s">
        <v>60</v>
      </c>
      <c r="AY619" s="155" t="s">
        <v>141</v>
      </c>
    </row>
    <row r="620" spans="1:65" s="14" customFormat="1" x14ac:dyDescent="0.2">
      <c r="B620" s="154"/>
      <c r="D620" s="148" t="s">
        <v>148</v>
      </c>
      <c r="E620" s="155" t="s">
        <v>1</v>
      </c>
      <c r="F620" s="156" t="s">
        <v>200</v>
      </c>
      <c r="H620" s="157">
        <v>15.6</v>
      </c>
      <c r="L620" s="154"/>
      <c r="M620" s="158"/>
      <c r="N620" s="159"/>
      <c r="O620" s="159"/>
      <c r="P620" s="159"/>
      <c r="Q620" s="159"/>
      <c r="R620" s="159"/>
      <c r="S620" s="159"/>
      <c r="T620" s="160"/>
      <c r="AT620" s="155" t="s">
        <v>148</v>
      </c>
      <c r="AU620" s="155" t="s">
        <v>73</v>
      </c>
      <c r="AV620" s="14" t="s">
        <v>73</v>
      </c>
      <c r="AW620" s="14" t="s">
        <v>27</v>
      </c>
      <c r="AX620" s="14" t="s">
        <v>60</v>
      </c>
      <c r="AY620" s="155" t="s">
        <v>141</v>
      </c>
    </row>
    <row r="621" spans="1:65" s="14" customFormat="1" x14ac:dyDescent="0.2">
      <c r="B621" s="154"/>
      <c r="D621" s="148" t="s">
        <v>148</v>
      </c>
      <c r="E621" s="155" t="s">
        <v>1</v>
      </c>
      <c r="F621" s="156" t="s">
        <v>201</v>
      </c>
      <c r="H621" s="157">
        <v>12.48</v>
      </c>
      <c r="L621" s="154"/>
      <c r="M621" s="158"/>
      <c r="N621" s="159"/>
      <c r="O621" s="159"/>
      <c r="P621" s="159"/>
      <c r="Q621" s="159"/>
      <c r="R621" s="159"/>
      <c r="S621" s="159"/>
      <c r="T621" s="160"/>
      <c r="AT621" s="155" t="s">
        <v>148</v>
      </c>
      <c r="AU621" s="155" t="s">
        <v>73</v>
      </c>
      <c r="AV621" s="14" t="s">
        <v>73</v>
      </c>
      <c r="AW621" s="14" t="s">
        <v>27</v>
      </c>
      <c r="AX621" s="14" t="s">
        <v>60</v>
      </c>
      <c r="AY621" s="155" t="s">
        <v>141</v>
      </c>
    </row>
    <row r="622" spans="1:65" s="16" customFormat="1" x14ac:dyDescent="0.2">
      <c r="B622" s="178"/>
      <c r="D622" s="148" t="s">
        <v>148</v>
      </c>
      <c r="E622" s="179" t="s">
        <v>1</v>
      </c>
      <c r="F622" s="180" t="s">
        <v>224</v>
      </c>
      <c r="H622" s="181">
        <v>182.28</v>
      </c>
      <c r="L622" s="178"/>
      <c r="M622" s="182"/>
      <c r="N622" s="183"/>
      <c r="O622" s="183"/>
      <c r="P622" s="183"/>
      <c r="Q622" s="183"/>
      <c r="R622" s="183"/>
      <c r="S622" s="183"/>
      <c r="T622" s="184"/>
      <c r="AT622" s="179" t="s">
        <v>148</v>
      </c>
      <c r="AU622" s="179" t="s">
        <v>73</v>
      </c>
      <c r="AV622" s="16" t="s">
        <v>85</v>
      </c>
      <c r="AW622" s="16" t="s">
        <v>27</v>
      </c>
      <c r="AX622" s="16" t="s">
        <v>60</v>
      </c>
      <c r="AY622" s="179" t="s">
        <v>141</v>
      </c>
    </row>
    <row r="623" spans="1:65" s="14" customFormat="1" x14ac:dyDescent="0.2">
      <c r="B623" s="154"/>
      <c r="D623" s="148" t="s">
        <v>148</v>
      </c>
      <c r="E623" s="155" t="s">
        <v>1</v>
      </c>
      <c r="F623" s="156" t="s">
        <v>1174</v>
      </c>
      <c r="H623" s="157">
        <v>3.6</v>
      </c>
      <c r="L623" s="154"/>
      <c r="M623" s="158"/>
      <c r="N623" s="159"/>
      <c r="O623" s="159"/>
      <c r="P623" s="159"/>
      <c r="Q623" s="159"/>
      <c r="R623" s="159"/>
      <c r="S623" s="159"/>
      <c r="T623" s="160"/>
      <c r="AT623" s="155" t="s">
        <v>148</v>
      </c>
      <c r="AU623" s="155" t="s">
        <v>73</v>
      </c>
      <c r="AV623" s="14" t="s">
        <v>73</v>
      </c>
      <c r="AW623" s="14" t="s">
        <v>27</v>
      </c>
      <c r="AX623" s="14" t="s">
        <v>60</v>
      </c>
      <c r="AY623" s="155" t="s">
        <v>141</v>
      </c>
    </row>
    <row r="624" spans="1:65" s="14" customFormat="1" x14ac:dyDescent="0.2">
      <c r="B624" s="154"/>
      <c r="D624" s="148" t="s">
        <v>148</v>
      </c>
      <c r="E624" s="155" t="s">
        <v>1</v>
      </c>
      <c r="F624" s="156" t="s">
        <v>1175</v>
      </c>
      <c r="H624" s="157">
        <v>126</v>
      </c>
      <c r="L624" s="154"/>
      <c r="M624" s="158"/>
      <c r="N624" s="159"/>
      <c r="O624" s="159"/>
      <c r="P624" s="159"/>
      <c r="Q624" s="159"/>
      <c r="R624" s="159"/>
      <c r="S624" s="159"/>
      <c r="T624" s="160"/>
      <c r="AT624" s="155" t="s">
        <v>148</v>
      </c>
      <c r="AU624" s="155" t="s">
        <v>73</v>
      </c>
      <c r="AV624" s="14" t="s">
        <v>73</v>
      </c>
      <c r="AW624" s="14" t="s">
        <v>27</v>
      </c>
      <c r="AX624" s="14" t="s">
        <v>60</v>
      </c>
      <c r="AY624" s="155" t="s">
        <v>141</v>
      </c>
    </row>
    <row r="625" spans="1:65" s="14" customFormat="1" x14ac:dyDescent="0.2">
      <c r="B625" s="154"/>
      <c r="D625" s="148" t="s">
        <v>148</v>
      </c>
      <c r="E625" s="155" t="s">
        <v>1</v>
      </c>
      <c r="F625" s="156" t="s">
        <v>198</v>
      </c>
      <c r="H625" s="157">
        <v>1.71</v>
      </c>
      <c r="L625" s="154"/>
      <c r="M625" s="158"/>
      <c r="N625" s="159"/>
      <c r="O625" s="159"/>
      <c r="P625" s="159"/>
      <c r="Q625" s="159"/>
      <c r="R625" s="159"/>
      <c r="S625" s="159"/>
      <c r="T625" s="160"/>
      <c r="AT625" s="155" t="s">
        <v>148</v>
      </c>
      <c r="AU625" s="155" t="s">
        <v>73</v>
      </c>
      <c r="AV625" s="14" t="s">
        <v>73</v>
      </c>
      <c r="AW625" s="14" t="s">
        <v>27</v>
      </c>
      <c r="AX625" s="14" t="s">
        <v>60</v>
      </c>
      <c r="AY625" s="155" t="s">
        <v>141</v>
      </c>
    </row>
    <row r="626" spans="1:65" s="14" customFormat="1" x14ac:dyDescent="0.2">
      <c r="B626" s="154"/>
      <c r="D626" s="148" t="s">
        <v>148</v>
      </c>
      <c r="E626" s="155" t="s">
        <v>1</v>
      </c>
      <c r="F626" s="156" t="s">
        <v>205</v>
      </c>
      <c r="H626" s="157">
        <v>6.66</v>
      </c>
      <c r="L626" s="154"/>
      <c r="M626" s="158"/>
      <c r="N626" s="159"/>
      <c r="O626" s="159"/>
      <c r="P626" s="159"/>
      <c r="Q626" s="159"/>
      <c r="R626" s="159"/>
      <c r="S626" s="159"/>
      <c r="T626" s="160"/>
      <c r="AT626" s="155" t="s">
        <v>148</v>
      </c>
      <c r="AU626" s="155" t="s">
        <v>73</v>
      </c>
      <c r="AV626" s="14" t="s">
        <v>73</v>
      </c>
      <c r="AW626" s="14" t="s">
        <v>27</v>
      </c>
      <c r="AX626" s="14" t="s">
        <v>60</v>
      </c>
      <c r="AY626" s="155" t="s">
        <v>141</v>
      </c>
    </row>
    <row r="627" spans="1:65" s="14" customFormat="1" x14ac:dyDescent="0.2">
      <c r="B627" s="154"/>
      <c r="D627" s="148" t="s">
        <v>148</v>
      </c>
      <c r="E627" s="155" t="s">
        <v>1</v>
      </c>
      <c r="F627" s="156" t="s">
        <v>207</v>
      </c>
      <c r="H627" s="157">
        <v>12.21</v>
      </c>
      <c r="L627" s="154"/>
      <c r="M627" s="158"/>
      <c r="N627" s="159"/>
      <c r="O627" s="159"/>
      <c r="P627" s="159"/>
      <c r="Q627" s="159"/>
      <c r="R627" s="159"/>
      <c r="S627" s="159"/>
      <c r="T627" s="160"/>
      <c r="AT627" s="155" t="s">
        <v>148</v>
      </c>
      <c r="AU627" s="155" t="s">
        <v>73</v>
      </c>
      <c r="AV627" s="14" t="s">
        <v>73</v>
      </c>
      <c r="AW627" s="14" t="s">
        <v>27</v>
      </c>
      <c r="AX627" s="14" t="s">
        <v>60</v>
      </c>
      <c r="AY627" s="155" t="s">
        <v>141</v>
      </c>
    </row>
    <row r="628" spans="1:65" s="14" customFormat="1" x14ac:dyDescent="0.2">
      <c r="B628" s="154"/>
      <c r="D628" s="148" t="s">
        <v>148</v>
      </c>
      <c r="E628" s="155" t="s">
        <v>1</v>
      </c>
      <c r="F628" s="156" t="s">
        <v>208</v>
      </c>
      <c r="H628" s="157">
        <v>35.200000000000003</v>
      </c>
      <c r="L628" s="154"/>
      <c r="M628" s="158"/>
      <c r="N628" s="159"/>
      <c r="O628" s="159"/>
      <c r="P628" s="159"/>
      <c r="Q628" s="159"/>
      <c r="R628" s="159"/>
      <c r="S628" s="159"/>
      <c r="T628" s="160"/>
      <c r="AT628" s="155" t="s">
        <v>148</v>
      </c>
      <c r="AU628" s="155" t="s">
        <v>73</v>
      </c>
      <c r="AV628" s="14" t="s">
        <v>73</v>
      </c>
      <c r="AW628" s="14" t="s">
        <v>27</v>
      </c>
      <c r="AX628" s="14" t="s">
        <v>60</v>
      </c>
      <c r="AY628" s="155" t="s">
        <v>141</v>
      </c>
    </row>
    <row r="629" spans="1:65" s="14" customFormat="1" x14ac:dyDescent="0.2">
      <c r="B629" s="154"/>
      <c r="D629" s="148" t="s">
        <v>148</v>
      </c>
      <c r="E629" s="155" t="s">
        <v>1</v>
      </c>
      <c r="F629" s="156" t="s">
        <v>209</v>
      </c>
      <c r="H629" s="157">
        <v>2.88</v>
      </c>
      <c r="L629" s="154"/>
      <c r="M629" s="158"/>
      <c r="N629" s="159"/>
      <c r="O629" s="159"/>
      <c r="P629" s="159"/>
      <c r="Q629" s="159"/>
      <c r="R629" s="159"/>
      <c r="S629" s="159"/>
      <c r="T629" s="160"/>
      <c r="AT629" s="155" t="s">
        <v>148</v>
      </c>
      <c r="AU629" s="155" t="s">
        <v>73</v>
      </c>
      <c r="AV629" s="14" t="s">
        <v>73</v>
      </c>
      <c r="AW629" s="14" t="s">
        <v>27</v>
      </c>
      <c r="AX629" s="14" t="s">
        <v>60</v>
      </c>
      <c r="AY629" s="155" t="s">
        <v>141</v>
      </c>
    </row>
    <row r="630" spans="1:65" s="16" customFormat="1" x14ac:dyDescent="0.2">
      <c r="B630" s="178"/>
      <c r="D630" s="148" t="s">
        <v>148</v>
      </c>
      <c r="E630" s="179" t="s">
        <v>1</v>
      </c>
      <c r="F630" s="180" t="s">
        <v>224</v>
      </c>
      <c r="H630" s="181">
        <v>188.26</v>
      </c>
      <c r="L630" s="178"/>
      <c r="M630" s="182"/>
      <c r="N630" s="183"/>
      <c r="O630" s="183"/>
      <c r="P630" s="183"/>
      <c r="Q630" s="183"/>
      <c r="R630" s="183"/>
      <c r="S630" s="183"/>
      <c r="T630" s="184"/>
      <c r="AT630" s="179" t="s">
        <v>148</v>
      </c>
      <c r="AU630" s="179" t="s">
        <v>73</v>
      </c>
      <c r="AV630" s="16" t="s">
        <v>85</v>
      </c>
      <c r="AW630" s="16" t="s">
        <v>27</v>
      </c>
      <c r="AX630" s="16" t="s">
        <v>60</v>
      </c>
      <c r="AY630" s="179" t="s">
        <v>141</v>
      </c>
    </row>
    <row r="631" spans="1:65" s="14" customFormat="1" x14ac:dyDescent="0.2">
      <c r="B631" s="154"/>
      <c r="D631" s="148" t="s">
        <v>148</v>
      </c>
      <c r="E631" s="155" t="s">
        <v>1</v>
      </c>
      <c r="F631" s="156" t="s">
        <v>1176</v>
      </c>
      <c r="H631" s="157">
        <v>5.4</v>
      </c>
      <c r="L631" s="154"/>
      <c r="M631" s="158"/>
      <c r="N631" s="159"/>
      <c r="O631" s="159"/>
      <c r="P631" s="159"/>
      <c r="Q631" s="159"/>
      <c r="R631" s="159"/>
      <c r="S631" s="159"/>
      <c r="T631" s="160"/>
      <c r="AT631" s="155" t="s">
        <v>148</v>
      </c>
      <c r="AU631" s="155" t="s">
        <v>73</v>
      </c>
      <c r="AV631" s="14" t="s">
        <v>73</v>
      </c>
      <c r="AW631" s="14" t="s">
        <v>27</v>
      </c>
      <c r="AX631" s="14" t="s">
        <v>60</v>
      </c>
      <c r="AY631" s="155" t="s">
        <v>141</v>
      </c>
    </row>
    <row r="632" spans="1:65" s="14" customFormat="1" x14ac:dyDescent="0.2">
      <c r="B632" s="154"/>
      <c r="D632" s="148" t="s">
        <v>148</v>
      </c>
      <c r="E632" s="155" t="s">
        <v>1</v>
      </c>
      <c r="F632" s="156" t="s">
        <v>1177</v>
      </c>
      <c r="H632" s="157">
        <v>118.8</v>
      </c>
      <c r="L632" s="154"/>
      <c r="M632" s="158"/>
      <c r="N632" s="159"/>
      <c r="O632" s="159"/>
      <c r="P632" s="159"/>
      <c r="Q632" s="159"/>
      <c r="R632" s="159"/>
      <c r="S632" s="159"/>
      <c r="T632" s="160"/>
      <c r="AT632" s="155" t="s">
        <v>148</v>
      </c>
      <c r="AU632" s="155" t="s">
        <v>73</v>
      </c>
      <c r="AV632" s="14" t="s">
        <v>73</v>
      </c>
      <c r="AW632" s="14" t="s">
        <v>27</v>
      </c>
      <c r="AX632" s="14" t="s">
        <v>60</v>
      </c>
      <c r="AY632" s="155" t="s">
        <v>141</v>
      </c>
    </row>
    <row r="633" spans="1:65" s="16" customFormat="1" x14ac:dyDescent="0.2">
      <c r="B633" s="178"/>
      <c r="D633" s="148" t="s">
        <v>148</v>
      </c>
      <c r="E633" s="179" t="s">
        <v>1</v>
      </c>
      <c r="F633" s="180" t="s">
        <v>224</v>
      </c>
      <c r="H633" s="181">
        <v>124.2</v>
      </c>
      <c r="L633" s="178"/>
      <c r="M633" s="182"/>
      <c r="N633" s="183"/>
      <c r="O633" s="183"/>
      <c r="P633" s="183"/>
      <c r="Q633" s="183"/>
      <c r="R633" s="183"/>
      <c r="S633" s="183"/>
      <c r="T633" s="184"/>
      <c r="AT633" s="179" t="s">
        <v>148</v>
      </c>
      <c r="AU633" s="179" t="s">
        <v>73</v>
      </c>
      <c r="AV633" s="16" t="s">
        <v>85</v>
      </c>
      <c r="AW633" s="16" t="s">
        <v>27</v>
      </c>
      <c r="AX633" s="16" t="s">
        <v>60</v>
      </c>
      <c r="AY633" s="179" t="s">
        <v>141</v>
      </c>
    </row>
    <row r="634" spans="1:65" s="15" customFormat="1" x14ac:dyDescent="0.2">
      <c r="B634" s="161"/>
      <c r="D634" s="148" t="s">
        <v>148</v>
      </c>
      <c r="E634" s="162" t="s">
        <v>1</v>
      </c>
      <c r="F634" s="163" t="s">
        <v>158</v>
      </c>
      <c r="H634" s="164">
        <v>494.74</v>
      </c>
      <c r="L634" s="161"/>
      <c r="M634" s="165"/>
      <c r="N634" s="166"/>
      <c r="O634" s="166"/>
      <c r="P634" s="166"/>
      <c r="Q634" s="166"/>
      <c r="R634" s="166"/>
      <c r="S634" s="166"/>
      <c r="T634" s="167"/>
      <c r="AT634" s="162" t="s">
        <v>148</v>
      </c>
      <c r="AU634" s="162" t="s">
        <v>73</v>
      </c>
      <c r="AV634" s="15" t="s">
        <v>146</v>
      </c>
      <c r="AW634" s="15" t="s">
        <v>27</v>
      </c>
      <c r="AX634" s="15" t="s">
        <v>67</v>
      </c>
      <c r="AY634" s="162" t="s">
        <v>141</v>
      </c>
    </row>
    <row r="635" spans="1:65" s="2" customFormat="1" ht="21.75" customHeight="1" x14ac:dyDescent="0.2">
      <c r="A635" s="31"/>
      <c r="B635" s="133"/>
      <c r="C635" s="168" t="s">
        <v>602</v>
      </c>
      <c r="D635" s="168" t="s">
        <v>159</v>
      </c>
      <c r="E635" s="169" t="s">
        <v>1178</v>
      </c>
      <c r="F635" s="170" t="s">
        <v>3395</v>
      </c>
      <c r="G635" s="171" t="s">
        <v>145</v>
      </c>
      <c r="H635" s="172">
        <v>494.74</v>
      </c>
      <c r="I635" s="173"/>
      <c r="J635" s="173"/>
      <c r="K635" s="174"/>
      <c r="L635" s="175"/>
      <c r="M635" s="176"/>
      <c r="N635" s="177"/>
      <c r="O635" s="143"/>
      <c r="P635" s="143"/>
      <c r="Q635" s="143"/>
      <c r="R635" s="143"/>
      <c r="S635" s="143"/>
      <c r="T635" s="144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R635" s="145" t="s">
        <v>504</v>
      </c>
      <c r="AT635" s="145" t="s">
        <v>159</v>
      </c>
      <c r="AU635" s="145" t="s">
        <v>73</v>
      </c>
      <c r="AY635" s="18" t="s">
        <v>141</v>
      </c>
      <c r="BE635" s="146">
        <f>IF(N635="základná",J635,0)</f>
        <v>0</v>
      </c>
      <c r="BF635" s="146">
        <f>IF(N635="znížená",J635,0)</f>
        <v>0</v>
      </c>
      <c r="BG635" s="146">
        <f>IF(N635="zákl. prenesená",J635,0)</f>
        <v>0</v>
      </c>
      <c r="BH635" s="146">
        <f>IF(N635="zníž. prenesená",J635,0)</f>
        <v>0</v>
      </c>
      <c r="BI635" s="146">
        <f>IF(N635="nulová",J635,0)</f>
        <v>0</v>
      </c>
      <c r="BJ635" s="18" t="s">
        <v>73</v>
      </c>
      <c r="BK635" s="146">
        <f>ROUND(I635*H635,2)</f>
        <v>0</v>
      </c>
      <c r="BL635" s="18" t="s">
        <v>332</v>
      </c>
      <c r="BM635" s="145" t="s">
        <v>1179</v>
      </c>
    </row>
    <row r="636" spans="1:65" s="13" customFormat="1" x14ac:dyDescent="0.2">
      <c r="B636" s="147"/>
      <c r="D636" s="148" t="s">
        <v>148</v>
      </c>
      <c r="E636" s="149" t="s">
        <v>1</v>
      </c>
      <c r="F636" s="150" t="s">
        <v>1170</v>
      </c>
      <c r="H636" s="149" t="s">
        <v>1</v>
      </c>
      <c r="L636" s="147"/>
      <c r="M636" s="151"/>
      <c r="N636" s="152"/>
      <c r="O636" s="152"/>
      <c r="P636" s="152"/>
      <c r="Q636" s="152"/>
      <c r="R636" s="152"/>
      <c r="S636" s="152"/>
      <c r="T636" s="153"/>
      <c r="AT636" s="149" t="s">
        <v>148</v>
      </c>
      <c r="AU636" s="149" t="s">
        <v>73</v>
      </c>
      <c r="AV636" s="13" t="s">
        <v>67</v>
      </c>
      <c r="AW636" s="13" t="s">
        <v>27</v>
      </c>
      <c r="AX636" s="13" t="s">
        <v>60</v>
      </c>
      <c r="AY636" s="149" t="s">
        <v>141</v>
      </c>
    </row>
    <row r="637" spans="1:65" s="13" customFormat="1" x14ac:dyDescent="0.2">
      <c r="B637" s="147"/>
      <c r="D637" s="148" t="s">
        <v>148</v>
      </c>
      <c r="E637" s="149" t="s">
        <v>1</v>
      </c>
      <c r="F637" s="150" t="s">
        <v>1171</v>
      </c>
      <c r="H637" s="149" t="s">
        <v>1</v>
      </c>
      <c r="L637" s="147"/>
      <c r="M637" s="151"/>
      <c r="N637" s="152"/>
      <c r="O637" s="152"/>
      <c r="P637" s="152"/>
      <c r="Q637" s="152"/>
      <c r="R637" s="152"/>
      <c r="S637" s="152"/>
      <c r="T637" s="153"/>
      <c r="AT637" s="149" t="s">
        <v>148</v>
      </c>
      <c r="AU637" s="149" t="s">
        <v>73</v>
      </c>
      <c r="AV637" s="13" t="s">
        <v>67</v>
      </c>
      <c r="AW637" s="13" t="s">
        <v>27</v>
      </c>
      <c r="AX637" s="13" t="s">
        <v>60</v>
      </c>
      <c r="AY637" s="149" t="s">
        <v>141</v>
      </c>
    </row>
    <row r="638" spans="1:65" s="14" customFormat="1" x14ac:dyDescent="0.2">
      <c r="B638" s="154"/>
      <c r="D638" s="148" t="s">
        <v>148</v>
      </c>
      <c r="E638" s="155" t="s">
        <v>1</v>
      </c>
      <c r="F638" s="156" t="s">
        <v>1172</v>
      </c>
      <c r="H638" s="157">
        <v>1.8</v>
      </c>
      <c r="L638" s="154"/>
      <c r="M638" s="158"/>
      <c r="N638" s="159"/>
      <c r="O638" s="159"/>
      <c r="P638" s="159"/>
      <c r="Q638" s="159"/>
      <c r="R638" s="159"/>
      <c r="S638" s="159"/>
      <c r="T638" s="160"/>
      <c r="AT638" s="155" t="s">
        <v>148</v>
      </c>
      <c r="AU638" s="155" t="s">
        <v>73</v>
      </c>
      <c r="AV638" s="14" t="s">
        <v>73</v>
      </c>
      <c r="AW638" s="14" t="s">
        <v>27</v>
      </c>
      <c r="AX638" s="14" t="s">
        <v>60</v>
      </c>
      <c r="AY638" s="155" t="s">
        <v>141</v>
      </c>
    </row>
    <row r="639" spans="1:65" s="14" customFormat="1" x14ac:dyDescent="0.2">
      <c r="B639" s="154"/>
      <c r="D639" s="148" t="s">
        <v>148</v>
      </c>
      <c r="E639" s="155" t="s">
        <v>1</v>
      </c>
      <c r="F639" s="156" t="s">
        <v>1173</v>
      </c>
      <c r="H639" s="157">
        <v>97.2</v>
      </c>
      <c r="L639" s="154"/>
      <c r="M639" s="158"/>
      <c r="N639" s="159"/>
      <c r="O639" s="159"/>
      <c r="P639" s="159"/>
      <c r="Q639" s="159"/>
      <c r="R639" s="159"/>
      <c r="S639" s="159"/>
      <c r="T639" s="160"/>
      <c r="AT639" s="155" t="s">
        <v>148</v>
      </c>
      <c r="AU639" s="155" t="s">
        <v>73</v>
      </c>
      <c r="AV639" s="14" t="s">
        <v>73</v>
      </c>
      <c r="AW639" s="14" t="s">
        <v>27</v>
      </c>
      <c r="AX639" s="14" t="s">
        <v>60</v>
      </c>
      <c r="AY639" s="155" t="s">
        <v>141</v>
      </c>
    </row>
    <row r="640" spans="1:65" s="14" customFormat="1" x14ac:dyDescent="0.2">
      <c r="B640" s="154"/>
      <c r="D640" s="148" t="s">
        <v>148</v>
      </c>
      <c r="E640" s="155" t="s">
        <v>1</v>
      </c>
      <c r="F640" s="156" t="s">
        <v>189</v>
      </c>
      <c r="H640" s="157">
        <v>8.64</v>
      </c>
      <c r="L640" s="154"/>
      <c r="M640" s="158"/>
      <c r="N640" s="159"/>
      <c r="O640" s="159"/>
      <c r="P640" s="159"/>
      <c r="Q640" s="159"/>
      <c r="R640" s="159"/>
      <c r="S640" s="159"/>
      <c r="T640" s="160"/>
      <c r="AT640" s="155" t="s">
        <v>148</v>
      </c>
      <c r="AU640" s="155" t="s">
        <v>73</v>
      </c>
      <c r="AV640" s="14" t="s">
        <v>73</v>
      </c>
      <c r="AW640" s="14" t="s">
        <v>27</v>
      </c>
      <c r="AX640" s="14" t="s">
        <v>60</v>
      </c>
      <c r="AY640" s="155" t="s">
        <v>141</v>
      </c>
    </row>
    <row r="641" spans="2:51" s="14" customFormat="1" x14ac:dyDescent="0.2">
      <c r="B641" s="154"/>
      <c r="D641" s="148" t="s">
        <v>148</v>
      </c>
      <c r="E641" s="155" t="s">
        <v>1</v>
      </c>
      <c r="F641" s="156" t="s">
        <v>191</v>
      </c>
      <c r="H641" s="157">
        <v>11.76</v>
      </c>
      <c r="L641" s="154"/>
      <c r="M641" s="158"/>
      <c r="N641" s="159"/>
      <c r="O641" s="159"/>
      <c r="P641" s="159"/>
      <c r="Q641" s="159"/>
      <c r="R641" s="159"/>
      <c r="S641" s="159"/>
      <c r="T641" s="160"/>
      <c r="AT641" s="155" t="s">
        <v>148</v>
      </c>
      <c r="AU641" s="155" t="s">
        <v>73</v>
      </c>
      <c r="AV641" s="14" t="s">
        <v>73</v>
      </c>
      <c r="AW641" s="14" t="s">
        <v>27</v>
      </c>
      <c r="AX641" s="14" t="s">
        <v>60</v>
      </c>
      <c r="AY641" s="155" t="s">
        <v>141</v>
      </c>
    </row>
    <row r="642" spans="2:51" s="14" customFormat="1" x14ac:dyDescent="0.2">
      <c r="B642" s="154"/>
      <c r="D642" s="148" t="s">
        <v>148</v>
      </c>
      <c r="E642" s="155" t="s">
        <v>1</v>
      </c>
      <c r="F642" s="156" t="s">
        <v>194</v>
      </c>
      <c r="H642" s="157">
        <v>1.8</v>
      </c>
      <c r="L642" s="154"/>
      <c r="M642" s="158"/>
      <c r="N642" s="159"/>
      <c r="O642" s="159"/>
      <c r="P642" s="159"/>
      <c r="Q642" s="159"/>
      <c r="R642" s="159"/>
      <c r="S642" s="159"/>
      <c r="T642" s="160"/>
      <c r="AT642" s="155" t="s">
        <v>148</v>
      </c>
      <c r="AU642" s="155" t="s">
        <v>73</v>
      </c>
      <c r="AV642" s="14" t="s">
        <v>73</v>
      </c>
      <c r="AW642" s="14" t="s">
        <v>27</v>
      </c>
      <c r="AX642" s="14" t="s">
        <v>60</v>
      </c>
      <c r="AY642" s="155" t="s">
        <v>141</v>
      </c>
    </row>
    <row r="643" spans="2:51" s="14" customFormat="1" x14ac:dyDescent="0.2">
      <c r="B643" s="154"/>
      <c r="D643" s="148" t="s">
        <v>148</v>
      </c>
      <c r="E643" s="155" t="s">
        <v>1</v>
      </c>
      <c r="F643" s="156" t="s">
        <v>196</v>
      </c>
      <c r="H643" s="157">
        <v>33</v>
      </c>
      <c r="L643" s="154"/>
      <c r="M643" s="158"/>
      <c r="N643" s="159"/>
      <c r="O643" s="159"/>
      <c r="P643" s="159"/>
      <c r="Q643" s="159"/>
      <c r="R643" s="159"/>
      <c r="S643" s="159"/>
      <c r="T643" s="160"/>
      <c r="AT643" s="155" t="s">
        <v>148</v>
      </c>
      <c r="AU643" s="155" t="s">
        <v>73</v>
      </c>
      <c r="AV643" s="14" t="s">
        <v>73</v>
      </c>
      <c r="AW643" s="14" t="s">
        <v>27</v>
      </c>
      <c r="AX643" s="14" t="s">
        <v>60</v>
      </c>
      <c r="AY643" s="155" t="s">
        <v>141</v>
      </c>
    </row>
    <row r="644" spans="2:51" s="14" customFormat="1" x14ac:dyDescent="0.2">
      <c r="B644" s="154"/>
      <c r="D644" s="148" t="s">
        <v>148</v>
      </c>
      <c r="E644" s="155" t="s">
        <v>1</v>
      </c>
      <c r="F644" s="156" t="s">
        <v>200</v>
      </c>
      <c r="H644" s="157">
        <v>15.6</v>
      </c>
      <c r="L644" s="154"/>
      <c r="M644" s="158"/>
      <c r="N644" s="159"/>
      <c r="O644" s="159"/>
      <c r="P644" s="159"/>
      <c r="Q644" s="159"/>
      <c r="R644" s="159"/>
      <c r="S644" s="159"/>
      <c r="T644" s="160"/>
      <c r="AT644" s="155" t="s">
        <v>148</v>
      </c>
      <c r="AU644" s="155" t="s">
        <v>73</v>
      </c>
      <c r="AV644" s="14" t="s">
        <v>73</v>
      </c>
      <c r="AW644" s="14" t="s">
        <v>27</v>
      </c>
      <c r="AX644" s="14" t="s">
        <v>60</v>
      </c>
      <c r="AY644" s="155" t="s">
        <v>141</v>
      </c>
    </row>
    <row r="645" spans="2:51" s="14" customFormat="1" x14ac:dyDescent="0.2">
      <c r="B645" s="154"/>
      <c r="D645" s="148" t="s">
        <v>148</v>
      </c>
      <c r="E645" s="155" t="s">
        <v>1</v>
      </c>
      <c r="F645" s="156" t="s">
        <v>201</v>
      </c>
      <c r="H645" s="157">
        <v>12.48</v>
      </c>
      <c r="L645" s="154"/>
      <c r="M645" s="158"/>
      <c r="N645" s="159"/>
      <c r="O645" s="159"/>
      <c r="P645" s="159"/>
      <c r="Q645" s="159"/>
      <c r="R645" s="159"/>
      <c r="S645" s="159"/>
      <c r="T645" s="160"/>
      <c r="AT645" s="155" t="s">
        <v>148</v>
      </c>
      <c r="AU645" s="155" t="s">
        <v>73</v>
      </c>
      <c r="AV645" s="14" t="s">
        <v>73</v>
      </c>
      <c r="AW645" s="14" t="s">
        <v>27</v>
      </c>
      <c r="AX645" s="14" t="s">
        <v>60</v>
      </c>
      <c r="AY645" s="155" t="s">
        <v>141</v>
      </c>
    </row>
    <row r="646" spans="2:51" s="16" customFormat="1" x14ac:dyDescent="0.2">
      <c r="B646" s="178"/>
      <c r="D646" s="148" t="s">
        <v>148</v>
      </c>
      <c r="E646" s="179" t="s">
        <v>1</v>
      </c>
      <c r="F646" s="180" t="s">
        <v>224</v>
      </c>
      <c r="H646" s="181">
        <v>182.28</v>
      </c>
      <c r="L646" s="178"/>
      <c r="M646" s="182"/>
      <c r="N646" s="183"/>
      <c r="O646" s="183"/>
      <c r="P646" s="183"/>
      <c r="Q646" s="183"/>
      <c r="R646" s="183"/>
      <c r="S646" s="183"/>
      <c r="T646" s="184"/>
      <c r="AT646" s="179" t="s">
        <v>148</v>
      </c>
      <c r="AU646" s="179" t="s">
        <v>73</v>
      </c>
      <c r="AV646" s="16" t="s">
        <v>85</v>
      </c>
      <c r="AW646" s="16" t="s">
        <v>27</v>
      </c>
      <c r="AX646" s="16" t="s">
        <v>60</v>
      </c>
      <c r="AY646" s="179" t="s">
        <v>141</v>
      </c>
    </row>
    <row r="647" spans="2:51" s="14" customFormat="1" x14ac:dyDescent="0.2">
      <c r="B647" s="154"/>
      <c r="D647" s="148" t="s">
        <v>148</v>
      </c>
      <c r="E647" s="155" t="s">
        <v>1</v>
      </c>
      <c r="F647" s="156" t="s">
        <v>1174</v>
      </c>
      <c r="H647" s="157">
        <v>3.6</v>
      </c>
      <c r="L647" s="154"/>
      <c r="M647" s="158"/>
      <c r="N647" s="159"/>
      <c r="O647" s="159"/>
      <c r="P647" s="159"/>
      <c r="Q647" s="159"/>
      <c r="R647" s="159"/>
      <c r="S647" s="159"/>
      <c r="T647" s="160"/>
      <c r="AT647" s="155" t="s">
        <v>148</v>
      </c>
      <c r="AU647" s="155" t="s">
        <v>73</v>
      </c>
      <c r="AV647" s="14" t="s">
        <v>73</v>
      </c>
      <c r="AW647" s="14" t="s">
        <v>27</v>
      </c>
      <c r="AX647" s="14" t="s">
        <v>60</v>
      </c>
      <c r="AY647" s="155" t="s">
        <v>141</v>
      </c>
    </row>
    <row r="648" spans="2:51" s="14" customFormat="1" x14ac:dyDescent="0.2">
      <c r="B648" s="154"/>
      <c r="D648" s="148" t="s">
        <v>148</v>
      </c>
      <c r="E648" s="155" t="s">
        <v>1</v>
      </c>
      <c r="F648" s="156" t="s">
        <v>1175</v>
      </c>
      <c r="H648" s="157">
        <v>126</v>
      </c>
      <c r="L648" s="154"/>
      <c r="M648" s="158"/>
      <c r="N648" s="159"/>
      <c r="O648" s="159"/>
      <c r="P648" s="159"/>
      <c r="Q648" s="159"/>
      <c r="R648" s="159"/>
      <c r="S648" s="159"/>
      <c r="T648" s="160"/>
      <c r="AT648" s="155" t="s">
        <v>148</v>
      </c>
      <c r="AU648" s="155" t="s">
        <v>73</v>
      </c>
      <c r="AV648" s="14" t="s">
        <v>73</v>
      </c>
      <c r="AW648" s="14" t="s">
        <v>27</v>
      </c>
      <c r="AX648" s="14" t="s">
        <v>60</v>
      </c>
      <c r="AY648" s="155" t="s">
        <v>141</v>
      </c>
    </row>
    <row r="649" spans="2:51" s="14" customFormat="1" x14ac:dyDescent="0.2">
      <c r="B649" s="154"/>
      <c r="D649" s="148" t="s">
        <v>148</v>
      </c>
      <c r="E649" s="155" t="s">
        <v>1</v>
      </c>
      <c r="F649" s="156" t="s">
        <v>198</v>
      </c>
      <c r="H649" s="157">
        <v>1.71</v>
      </c>
      <c r="L649" s="154"/>
      <c r="M649" s="158"/>
      <c r="N649" s="159"/>
      <c r="O649" s="159"/>
      <c r="P649" s="159"/>
      <c r="Q649" s="159"/>
      <c r="R649" s="159"/>
      <c r="S649" s="159"/>
      <c r="T649" s="160"/>
      <c r="AT649" s="155" t="s">
        <v>148</v>
      </c>
      <c r="AU649" s="155" t="s">
        <v>73</v>
      </c>
      <c r="AV649" s="14" t="s">
        <v>73</v>
      </c>
      <c r="AW649" s="14" t="s">
        <v>27</v>
      </c>
      <c r="AX649" s="14" t="s">
        <v>60</v>
      </c>
      <c r="AY649" s="155" t="s">
        <v>141</v>
      </c>
    </row>
    <row r="650" spans="2:51" s="14" customFormat="1" x14ac:dyDescent="0.2">
      <c r="B650" s="154"/>
      <c r="D650" s="148" t="s">
        <v>148</v>
      </c>
      <c r="E650" s="155" t="s">
        <v>1</v>
      </c>
      <c r="F650" s="156" t="s">
        <v>205</v>
      </c>
      <c r="H650" s="157">
        <v>6.66</v>
      </c>
      <c r="L650" s="154"/>
      <c r="M650" s="158"/>
      <c r="N650" s="159"/>
      <c r="O650" s="159"/>
      <c r="P650" s="159"/>
      <c r="Q650" s="159"/>
      <c r="R650" s="159"/>
      <c r="S650" s="159"/>
      <c r="T650" s="160"/>
      <c r="AT650" s="155" t="s">
        <v>148</v>
      </c>
      <c r="AU650" s="155" t="s">
        <v>73</v>
      </c>
      <c r="AV650" s="14" t="s">
        <v>73</v>
      </c>
      <c r="AW650" s="14" t="s">
        <v>27</v>
      </c>
      <c r="AX650" s="14" t="s">
        <v>60</v>
      </c>
      <c r="AY650" s="155" t="s">
        <v>141</v>
      </c>
    </row>
    <row r="651" spans="2:51" s="14" customFormat="1" x14ac:dyDescent="0.2">
      <c r="B651" s="154"/>
      <c r="D651" s="148" t="s">
        <v>148</v>
      </c>
      <c r="E651" s="155" t="s">
        <v>1</v>
      </c>
      <c r="F651" s="156" t="s">
        <v>207</v>
      </c>
      <c r="H651" s="157">
        <v>12.21</v>
      </c>
      <c r="L651" s="154"/>
      <c r="M651" s="158"/>
      <c r="N651" s="159"/>
      <c r="O651" s="159"/>
      <c r="P651" s="159"/>
      <c r="Q651" s="159"/>
      <c r="R651" s="159"/>
      <c r="S651" s="159"/>
      <c r="T651" s="160"/>
      <c r="AT651" s="155" t="s">
        <v>148</v>
      </c>
      <c r="AU651" s="155" t="s">
        <v>73</v>
      </c>
      <c r="AV651" s="14" t="s">
        <v>73</v>
      </c>
      <c r="AW651" s="14" t="s">
        <v>27</v>
      </c>
      <c r="AX651" s="14" t="s">
        <v>60</v>
      </c>
      <c r="AY651" s="155" t="s">
        <v>141</v>
      </c>
    </row>
    <row r="652" spans="2:51" s="14" customFormat="1" x14ac:dyDescent="0.2">
      <c r="B652" s="154"/>
      <c r="D652" s="148" t="s">
        <v>148</v>
      </c>
      <c r="E652" s="155" t="s">
        <v>1</v>
      </c>
      <c r="F652" s="156" t="s">
        <v>208</v>
      </c>
      <c r="H652" s="157">
        <v>35.200000000000003</v>
      </c>
      <c r="L652" s="154"/>
      <c r="M652" s="158"/>
      <c r="N652" s="159"/>
      <c r="O652" s="159"/>
      <c r="P652" s="159"/>
      <c r="Q652" s="159"/>
      <c r="R652" s="159"/>
      <c r="S652" s="159"/>
      <c r="T652" s="160"/>
      <c r="AT652" s="155" t="s">
        <v>148</v>
      </c>
      <c r="AU652" s="155" t="s">
        <v>73</v>
      </c>
      <c r="AV652" s="14" t="s">
        <v>73</v>
      </c>
      <c r="AW652" s="14" t="s">
        <v>27</v>
      </c>
      <c r="AX652" s="14" t="s">
        <v>60</v>
      </c>
      <c r="AY652" s="155" t="s">
        <v>141</v>
      </c>
    </row>
    <row r="653" spans="2:51" s="14" customFormat="1" x14ac:dyDescent="0.2">
      <c r="B653" s="154"/>
      <c r="D653" s="148" t="s">
        <v>148</v>
      </c>
      <c r="E653" s="155" t="s">
        <v>1</v>
      </c>
      <c r="F653" s="156" t="s">
        <v>209</v>
      </c>
      <c r="H653" s="157">
        <v>2.88</v>
      </c>
      <c r="L653" s="154"/>
      <c r="M653" s="158"/>
      <c r="N653" s="159"/>
      <c r="O653" s="159"/>
      <c r="P653" s="159"/>
      <c r="Q653" s="159"/>
      <c r="R653" s="159"/>
      <c r="S653" s="159"/>
      <c r="T653" s="160"/>
      <c r="AT653" s="155" t="s">
        <v>148</v>
      </c>
      <c r="AU653" s="155" t="s">
        <v>73</v>
      </c>
      <c r="AV653" s="14" t="s">
        <v>73</v>
      </c>
      <c r="AW653" s="14" t="s">
        <v>27</v>
      </c>
      <c r="AX653" s="14" t="s">
        <v>60</v>
      </c>
      <c r="AY653" s="155" t="s">
        <v>141</v>
      </c>
    </row>
    <row r="654" spans="2:51" s="16" customFormat="1" x14ac:dyDescent="0.2">
      <c r="B654" s="178"/>
      <c r="D654" s="148" t="s">
        <v>148</v>
      </c>
      <c r="E654" s="179" t="s">
        <v>1</v>
      </c>
      <c r="F654" s="180" t="s">
        <v>224</v>
      </c>
      <c r="H654" s="181">
        <v>188.26</v>
      </c>
      <c r="L654" s="178"/>
      <c r="M654" s="182"/>
      <c r="N654" s="183"/>
      <c r="O654" s="183"/>
      <c r="P654" s="183"/>
      <c r="Q654" s="183"/>
      <c r="R654" s="183"/>
      <c r="S654" s="183"/>
      <c r="T654" s="184"/>
      <c r="AT654" s="179" t="s">
        <v>148</v>
      </c>
      <c r="AU654" s="179" t="s">
        <v>73</v>
      </c>
      <c r="AV654" s="16" t="s">
        <v>85</v>
      </c>
      <c r="AW654" s="16" t="s">
        <v>27</v>
      </c>
      <c r="AX654" s="16" t="s">
        <v>60</v>
      </c>
      <c r="AY654" s="179" t="s">
        <v>141</v>
      </c>
    </row>
    <row r="655" spans="2:51" s="14" customFormat="1" x14ac:dyDescent="0.2">
      <c r="B655" s="154"/>
      <c r="D655" s="148" t="s">
        <v>148</v>
      </c>
      <c r="E655" s="155" t="s">
        <v>1</v>
      </c>
      <c r="F655" s="156" t="s">
        <v>1176</v>
      </c>
      <c r="H655" s="157">
        <v>5.4</v>
      </c>
      <c r="L655" s="154"/>
      <c r="M655" s="158"/>
      <c r="N655" s="159"/>
      <c r="O655" s="159"/>
      <c r="P655" s="159"/>
      <c r="Q655" s="159"/>
      <c r="R655" s="159"/>
      <c r="S655" s="159"/>
      <c r="T655" s="160"/>
      <c r="AT655" s="155" t="s">
        <v>148</v>
      </c>
      <c r="AU655" s="155" t="s">
        <v>73</v>
      </c>
      <c r="AV655" s="14" t="s">
        <v>73</v>
      </c>
      <c r="AW655" s="14" t="s">
        <v>27</v>
      </c>
      <c r="AX655" s="14" t="s">
        <v>60</v>
      </c>
      <c r="AY655" s="155" t="s">
        <v>141</v>
      </c>
    </row>
    <row r="656" spans="2:51" s="14" customFormat="1" x14ac:dyDescent="0.2">
      <c r="B656" s="154"/>
      <c r="D656" s="148" t="s">
        <v>148</v>
      </c>
      <c r="E656" s="155" t="s">
        <v>1</v>
      </c>
      <c r="F656" s="156" t="s">
        <v>1177</v>
      </c>
      <c r="H656" s="157">
        <v>118.8</v>
      </c>
      <c r="L656" s="154"/>
      <c r="M656" s="158"/>
      <c r="N656" s="159"/>
      <c r="O656" s="159"/>
      <c r="P656" s="159"/>
      <c r="Q656" s="159"/>
      <c r="R656" s="159"/>
      <c r="S656" s="159"/>
      <c r="T656" s="160"/>
      <c r="AT656" s="155" t="s">
        <v>148</v>
      </c>
      <c r="AU656" s="155" t="s">
        <v>73</v>
      </c>
      <c r="AV656" s="14" t="s">
        <v>73</v>
      </c>
      <c r="AW656" s="14" t="s">
        <v>27</v>
      </c>
      <c r="AX656" s="14" t="s">
        <v>60</v>
      </c>
      <c r="AY656" s="155" t="s">
        <v>141</v>
      </c>
    </row>
    <row r="657" spans="1:65" s="16" customFormat="1" x14ac:dyDescent="0.2">
      <c r="B657" s="178"/>
      <c r="D657" s="148" t="s">
        <v>148</v>
      </c>
      <c r="E657" s="179" t="s">
        <v>1</v>
      </c>
      <c r="F657" s="180" t="s">
        <v>224</v>
      </c>
      <c r="H657" s="181">
        <v>124.2</v>
      </c>
      <c r="L657" s="178"/>
      <c r="M657" s="182"/>
      <c r="N657" s="183"/>
      <c r="O657" s="183"/>
      <c r="P657" s="183"/>
      <c r="Q657" s="183"/>
      <c r="R657" s="183"/>
      <c r="S657" s="183"/>
      <c r="T657" s="184"/>
      <c r="AT657" s="179" t="s">
        <v>148</v>
      </c>
      <c r="AU657" s="179" t="s">
        <v>73</v>
      </c>
      <c r="AV657" s="16" t="s">
        <v>85</v>
      </c>
      <c r="AW657" s="16" t="s">
        <v>27</v>
      </c>
      <c r="AX657" s="16" t="s">
        <v>60</v>
      </c>
      <c r="AY657" s="179" t="s">
        <v>141</v>
      </c>
    </row>
    <row r="658" spans="1:65" s="15" customFormat="1" x14ac:dyDescent="0.2">
      <c r="B658" s="161"/>
      <c r="D658" s="148" t="s">
        <v>148</v>
      </c>
      <c r="E658" s="162" t="s">
        <v>1</v>
      </c>
      <c r="F658" s="163" t="s">
        <v>158</v>
      </c>
      <c r="H658" s="164">
        <v>494.74</v>
      </c>
      <c r="L658" s="161"/>
      <c r="M658" s="165"/>
      <c r="N658" s="166"/>
      <c r="O658" s="166"/>
      <c r="P658" s="166"/>
      <c r="Q658" s="166"/>
      <c r="R658" s="166"/>
      <c r="S658" s="166"/>
      <c r="T658" s="167"/>
      <c r="AT658" s="162" t="s">
        <v>148</v>
      </c>
      <c r="AU658" s="162" t="s">
        <v>73</v>
      </c>
      <c r="AV658" s="15" t="s">
        <v>146</v>
      </c>
      <c r="AW658" s="15" t="s">
        <v>27</v>
      </c>
      <c r="AX658" s="15" t="s">
        <v>67</v>
      </c>
      <c r="AY658" s="162" t="s">
        <v>141</v>
      </c>
    </row>
    <row r="659" spans="1:65" s="2" customFormat="1" ht="24.75" customHeight="1" x14ac:dyDescent="0.2">
      <c r="A659" s="31"/>
      <c r="B659" s="133"/>
      <c r="C659" s="168" t="s">
        <v>1180</v>
      </c>
      <c r="D659" s="168" t="s">
        <v>159</v>
      </c>
      <c r="E659" s="169" t="s">
        <v>1181</v>
      </c>
      <c r="F659" s="170" t="s">
        <v>3396</v>
      </c>
      <c r="G659" s="171" t="s">
        <v>161</v>
      </c>
      <c r="H659" s="172">
        <v>205</v>
      </c>
      <c r="I659" s="173"/>
      <c r="J659" s="173"/>
      <c r="K659" s="174"/>
      <c r="L659" s="175"/>
      <c r="M659" s="176"/>
      <c r="N659" s="177"/>
      <c r="O659" s="143"/>
      <c r="P659" s="143"/>
      <c r="Q659" s="143"/>
      <c r="R659" s="143"/>
      <c r="S659" s="143"/>
      <c r="T659" s="144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R659" s="145" t="s">
        <v>504</v>
      </c>
      <c r="AT659" s="145" t="s">
        <v>159</v>
      </c>
      <c r="AU659" s="145" t="s">
        <v>73</v>
      </c>
      <c r="AY659" s="18" t="s">
        <v>141</v>
      </c>
      <c r="BE659" s="146">
        <f>IF(N659="základná",J659,0)</f>
        <v>0</v>
      </c>
      <c r="BF659" s="146">
        <f>IF(N659="znížená",J659,0)</f>
        <v>0</v>
      </c>
      <c r="BG659" s="146">
        <f>IF(N659="zákl. prenesená",J659,0)</f>
        <v>0</v>
      </c>
      <c r="BH659" s="146">
        <f>IF(N659="zníž. prenesená",J659,0)</f>
        <v>0</v>
      </c>
      <c r="BI659" s="146">
        <f>IF(N659="nulová",J659,0)</f>
        <v>0</v>
      </c>
      <c r="BJ659" s="18" t="s">
        <v>73</v>
      </c>
      <c r="BK659" s="146">
        <f>ROUND(I659*H659,2)</f>
        <v>0</v>
      </c>
      <c r="BL659" s="18" t="s">
        <v>332</v>
      </c>
      <c r="BM659" s="145" t="s">
        <v>1182</v>
      </c>
    </row>
    <row r="660" spans="1:65" s="13" customFormat="1" x14ac:dyDescent="0.2">
      <c r="B660" s="147"/>
      <c r="D660" s="148" t="s">
        <v>148</v>
      </c>
      <c r="E660" s="149" t="s">
        <v>1</v>
      </c>
      <c r="F660" s="150" t="s">
        <v>1170</v>
      </c>
      <c r="H660" s="149" t="s">
        <v>1</v>
      </c>
      <c r="L660" s="147"/>
      <c r="M660" s="151"/>
      <c r="N660" s="152"/>
      <c r="O660" s="152"/>
      <c r="P660" s="152"/>
      <c r="Q660" s="152"/>
      <c r="R660" s="152"/>
      <c r="S660" s="152"/>
      <c r="T660" s="153"/>
      <c r="AT660" s="149" t="s">
        <v>148</v>
      </c>
      <c r="AU660" s="149" t="s">
        <v>73</v>
      </c>
      <c r="AV660" s="13" t="s">
        <v>67</v>
      </c>
      <c r="AW660" s="13" t="s">
        <v>27</v>
      </c>
      <c r="AX660" s="13" t="s">
        <v>60</v>
      </c>
      <c r="AY660" s="149" t="s">
        <v>141</v>
      </c>
    </row>
    <row r="661" spans="1:65" s="13" customFormat="1" x14ac:dyDescent="0.2">
      <c r="B661" s="147"/>
      <c r="D661" s="148" t="s">
        <v>148</v>
      </c>
      <c r="E661" s="149" t="s">
        <v>1</v>
      </c>
      <c r="F661" s="150" t="s">
        <v>1183</v>
      </c>
      <c r="H661" s="149" t="s">
        <v>1</v>
      </c>
      <c r="L661" s="147"/>
      <c r="M661" s="151"/>
      <c r="N661" s="152"/>
      <c r="O661" s="152"/>
      <c r="P661" s="152"/>
      <c r="Q661" s="152"/>
      <c r="R661" s="152"/>
      <c r="S661" s="152"/>
      <c r="T661" s="153"/>
      <c r="AT661" s="149" t="s">
        <v>148</v>
      </c>
      <c r="AU661" s="149" t="s">
        <v>73</v>
      </c>
      <c r="AV661" s="13" t="s">
        <v>67</v>
      </c>
      <c r="AW661" s="13" t="s">
        <v>2</v>
      </c>
      <c r="AX661" s="13" t="s">
        <v>60</v>
      </c>
      <c r="AY661" s="149" t="s">
        <v>141</v>
      </c>
    </row>
    <row r="662" spans="1:65" s="14" customFormat="1" x14ac:dyDescent="0.2">
      <c r="B662" s="154"/>
      <c r="D662" s="148" t="s">
        <v>148</v>
      </c>
      <c r="E662" s="155" t="s">
        <v>1</v>
      </c>
      <c r="F662" s="156" t="s">
        <v>1184</v>
      </c>
      <c r="H662" s="157">
        <v>205</v>
      </c>
      <c r="L662" s="154"/>
      <c r="M662" s="158"/>
      <c r="N662" s="159"/>
      <c r="O662" s="159"/>
      <c r="P662" s="159"/>
      <c r="Q662" s="159"/>
      <c r="R662" s="159"/>
      <c r="S662" s="159"/>
      <c r="T662" s="160"/>
      <c r="AT662" s="155" t="s">
        <v>148</v>
      </c>
      <c r="AU662" s="155" t="s">
        <v>73</v>
      </c>
      <c r="AV662" s="14" t="s">
        <v>73</v>
      </c>
      <c r="AW662" s="14" t="s">
        <v>27</v>
      </c>
      <c r="AX662" s="14" t="s">
        <v>60</v>
      </c>
      <c r="AY662" s="155" t="s">
        <v>141</v>
      </c>
    </row>
    <row r="663" spans="1:65" s="15" customFormat="1" x14ac:dyDescent="0.2">
      <c r="B663" s="161"/>
      <c r="D663" s="148" t="s">
        <v>148</v>
      </c>
      <c r="E663" s="162" t="s">
        <v>1</v>
      </c>
      <c r="F663" s="163" t="s">
        <v>158</v>
      </c>
      <c r="H663" s="164">
        <v>205</v>
      </c>
      <c r="L663" s="161"/>
      <c r="M663" s="165"/>
      <c r="N663" s="166"/>
      <c r="O663" s="166"/>
      <c r="P663" s="166"/>
      <c r="Q663" s="166"/>
      <c r="R663" s="166"/>
      <c r="S663" s="166"/>
      <c r="T663" s="167"/>
      <c r="AT663" s="162" t="s">
        <v>148</v>
      </c>
      <c r="AU663" s="162" t="s">
        <v>73</v>
      </c>
      <c r="AV663" s="15" t="s">
        <v>146</v>
      </c>
      <c r="AW663" s="15" t="s">
        <v>27</v>
      </c>
      <c r="AX663" s="15" t="s">
        <v>67</v>
      </c>
      <c r="AY663" s="162" t="s">
        <v>141</v>
      </c>
    </row>
    <row r="664" spans="1:65" s="2" customFormat="1" ht="16.5" customHeight="1" x14ac:dyDescent="0.2">
      <c r="A664" s="31"/>
      <c r="B664" s="133"/>
      <c r="C664" s="134" t="s">
        <v>1185</v>
      </c>
      <c r="D664" s="134" t="s">
        <v>143</v>
      </c>
      <c r="E664" s="135" t="s">
        <v>1186</v>
      </c>
      <c r="F664" s="136" t="s">
        <v>1187</v>
      </c>
      <c r="G664" s="137" t="s">
        <v>145</v>
      </c>
      <c r="H664" s="138">
        <v>275.62200000000001</v>
      </c>
      <c r="I664" s="139"/>
      <c r="J664" s="139"/>
      <c r="K664" s="140"/>
      <c r="L664" s="32"/>
      <c r="M664" s="141"/>
      <c r="N664" s="142"/>
      <c r="O664" s="143"/>
      <c r="P664" s="143"/>
      <c r="Q664" s="143"/>
      <c r="R664" s="143"/>
      <c r="S664" s="143"/>
      <c r="T664" s="144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R664" s="145" t="s">
        <v>332</v>
      </c>
      <c r="AT664" s="145" t="s">
        <v>143</v>
      </c>
      <c r="AU664" s="145" t="s">
        <v>73</v>
      </c>
      <c r="AY664" s="18" t="s">
        <v>141</v>
      </c>
      <c r="BE664" s="146">
        <f>IF(N664="základná",J664,0)</f>
        <v>0</v>
      </c>
      <c r="BF664" s="146">
        <f>IF(N664="znížená",J664,0)</f>
        <v>0</v>
      </c>
      <c r="BG664" s="146">
        <f>IF(N664="zákl. prenesená",J664,0)</f>
        <v>0</v>
      </c>
      <c r="BH664" s="146">
        <f>IF(N664="zníž. prenesená",J664,0)</f>
        <v>0</v>
      </c>
      <c r="BI664" s="146">
        <f>IF(N664="nulová",J664,0)</f>
        <v>0</v>
      </c>
      <c r="BJ664" s="18" t="s">
        <v>73</v>
      </c>
      <c r="BK664" s="146">
        <f>ROUND(I664*H664,2)</f>
        <v>0</v>
      </c>
      <c r="BL664" s="18" t="s">
        <v>332</v>
      </c>
      <c r="BM664" s="145" t="s">
        <v>1188</v>
      </c>
    </row>
    <row r="665" spans="1:65" s="13" customFormat="1" x14ac:dyDescent="0.2">
      <c r="B665" s="147"/>
      <c r="D665" s="148" t="s">
        <v>148</v>
      </c>
      <c r="E665" s="149" t="s">
        <v>1</v>
      </c>
      <c r="F665" s="150" t="s">
        <v>1189</v>
      </c>
      <c r="H665" s="149" t="s">
        <v>1</v>
      </c>
      <c r="L665" s="147"/>
      <c r="M665" s="151"/>
      <c r="N665" s="152"/>
      <c r="O665" s="152"/>
      <c r="P665" s="152"/>
      <c r="Q665" s="152"/>
      <c r="R665" s="152"/>
      <c r="S665" s="152"/>
      <c r="T665" s="153"/>
      <c r="AT665" s="149" t="s">
        <v>148</v>
      </c>
      <c r="AU665" s="149" t="s">
        <v>73</v>
      </c>
      <c r="AV665" s="13" t="s">
        <v>67</v>
      </c>
      <c r="AW665" s="13" t="s">
        <v>27</v>
      </c>
      <c r="AX665" s="13" t="s">
        <v>60</v>
      </c>
      <c r="AY665" s="149" t="s">
        <v>141</v>
      </c>
    </row>
    <row r="666" spans="1:65" s="14" customFormat="1" x14ac:dyDescent="0.2">
      <c r="B666" s="154"/>
      <c r="D666" s="148" t="s">
        <v>148</v>
      </c>
      <c r="E666" s="155" t="s">
        <v>1</v>
      </c>
      <c r="F666" s="156" t="s">
        <v>1190</v>
      </c>
      <c r="H666" s="157">
        <v>140.4</v>
      </c>
      <c r="L666" s="154"/>
      <c r="M666" s="158"/>
      <c r="N666" s="159"/>
      <c r="O666" s="159"/>
      <c r="P666" s="159"/>
      <c r="Q666" s="159"/>
      <c r="R666" s="159"/>
      <c r="S666" s="159"/>
      <c r="T666" s="160"/>
      <c r="AT666" s="155" t="s">
        <v>148</v>
      </c>
      <c r="AU666" s="155" t="s">
        <v>73</v>
      </c>
      <c r="AV666" s="14" t="s">
        <v>73</v>
      </c>
      <c r="AW666" s="14" t="s">
        <v>27</v>
      </c>
      <c r="AX666" s="14" t="s">
        <v>60</v>
      </c>
      <c r="AY666" s="155" t="s">
        <v>141</v>
      </c>
    </row>
    <row r="667" spans="1:65" s="14" customFormat="1" x14ac:dyDescent="0.2">
      <c r="B667" s="154"/>
      <c r="D667" s="148" t="s">
        <v>148</v>
      </c>
      <c r="E667" s="155" t="s">
        <v>1</v>
      </c>
      <c r="F667" s="156" t="s">
        <v>1191</v>
      </c>
      <c r="H667" s="157">
        <v>9</v>
      </c>
      <c r="L667" s="154"/>
      <c r="M667" s="158"/>
      <c r="N667" s="159"/>
      <c r="O667" s="159"/>
      <c r="P667" s="159"/>
      <c r="Q667" s="159"/>
      <c r="R667" s="159"/>
      <c r="S667" s="159"/>
      <c r="T667" s="160"/>
      <c r="AT667" s="155" t="s">
        <v>148</v>
      </c>
      <c r="AU667" s="155" t="s">
        <v>73</v>
      </c>
      <c r="AV667" s="14" t="s">
        <v>73</v>
      </c>
      <c r="AW667" s="14" t="s">
        <v>27</v>
      </c>
      <c r="AX667" s="14" t="s">
        <v>60</v>
      </c>
      <c r="AY667" s="155" t="s">
        <v>141</v>
      </c>
    </row>
    <row r="668" spans="1:65" s="14" customFormat="1" x14ac:dyDescent="0.2">
      <c r="B668" s="154"/>
      <c r="D668" s="148" t="s">
        <v>148</v>
      </c>
      <c r="E668" s="155" t="s">
        <v>1</v>
      </c>
      <c r="F668" s="156" t="s">
        <v>1192</v>
      </c>
      <c r="H668" s="157">
        <v>2.16</v>
      </c>
      <c r="L668" s="154"/>
      <c r="M668" s="158"/>
      <c r="N668" s="159"/>
      <c r="O668" s="159"/>
      <c r="P668" s="159"/>
      <c r="Q668" s="159"/>
      <c r="R668" s="159"/>
      <c r="S668" s="159"/>
      <c r="T668" s="160"/>
      <c r="AT668" s="155" t="s">
        <v>148</v>
      </c>
      <c r="AU668" s="155" t="s">
        <v>73</v>
      </c>
      <c r="AV668" s="14" t="s">
        <v>73</v>
      </c>
      <c r="AW668" s="14" t="s">
        <v>27</v>
      </c>
      <c r="AX668" s="14" t="s">
        <v>60</v>
      </c>
      <c r="AY668" s="155" t="s">
        <v>141</v>
      </c>
    </row>
    <row r="669" spans="1:65" s="14" customFormat="1" x14ac:dyDescent="0.2">
      <c r="B669" s="154"/>
      <c r="D669" s="148" t="s">
        <v>148</v>
      </c>
      <c r="E669" s="155" t="s">
        <v>1</v>
      </c>
      <c r="F669" s="156" t="s">
        <v>1193</v>
      </c>
      <c r="H669" s="157">
        <v>0.9</v>
      </c>
      <c r="L669" s="154"/>
      <c r="M669" s="158"/>
      <c r="N669" s="159"/>
      <c r="O669" s="159"/>
      <c r="P669" s="159"/>
      <c r="Q669" s="159"/>
      <c r="R669" s="159"/>
      <c r="S669" s="159"/>
      <c r="T669" s="160"/>
      <c r="AT669" s="155" t="s">
        <v>148</v>
      </c>
      <c r="AU669" s="155" t="s">
        <v>73</v>
      </c>
      <c r="AV669" s="14" t="s">
        <v>73</v>
      </c>
      <c r="AW669" s="14" t="s">
        <v>27</v>
      </c>
      <c r="AX669" s="14" t="s">
        <v>60</v>
      </c>
      <c r="AY669" s="155" t="s">
        <v>141</v>
      </c>
    </row>
    <row r="670" spans="1:65" s="14" customFormat="1" x14ac:dyDescent="0.2">
      <c r="B670" s="154"/>
      <c r="D670" s="148" t="s">
        <v>148</v>
      </c>
      <c r="E670" s="155" t="s">
        <v>1</v>
      </c>
      <c r="F670" s="156" t="s">
        <v>1194</v>
      </c>
      <c r="H670" s="157">
        <v>17.28</v>
      </c>
      <c r="L670" s="154"/>
      <c r="M670" s="158"/>
      <c r="N670" s="159"/>
      <c r="O670" s="159"/>
      <c r="P670" s="159"/>
      <c r="Q670" s="159"/>
      <c r="R670" s="159"/>
      <c r="S670" s="159"/>
      <c r="T670" s="160"/>
      <c r="AT670" s="155" t="s">
        <v>148</v>
      </c>
      <c r="AU670" s="155" t="s">
        <v>73</v>
      </c>
      <c r="AV670" s="14" t="s">
        <v>73</v>
      </c>
      <c r="AW670" s="14" t="s">
        <v>27</v>
      </c>
      <c r="AX670" s="14" t="s">
        <v>60</v>
      </c>
      <c r="AY670" s="155" t="s">
        <v>141</v>
      </c>
    </row>
    <row r="671" spans="1:65" s="14" customFormat="1" x14ac:dyDescent="0.2">
      <c r="B671" s="154"/>
      <c r="D671" s="148" t="s">
        <v>148</v>
      </c>
      <c r="E671" s="155" t="s">
        <v>1</v>
      </c>
      <c r="F671" s="156" t="s">
        <v>1195</v>
      </c>
      <c r="H671" s="157">
        <v>17.64</v>
      </c>
      <c r="L671" s="154"/>
      <c r="M671" s="158"/>
      <c r="N671" s="159"/>
      <c r="O671" s="159"/>
      <c r="P671" s="159"/>
      <c r="Q671" s="159"/>
      <c r="R671" s="159"/>
      <c r="S671" s="159"/>
      <c r="T671" s="160"/>
      <c r="AT671" s="155" t="s">
        <v>148</v>
      </c>
      <c r="AU671" s="155" t="s">
        <v>73</v>
      </c>
      <c r="AV671" s="14" t="s">
        <v>73</v>
      </c>
      <c r="AW671" s="14" t="s">
        <v>27</v>
      </c>
      <c r="AX671" s="14" t="s">
        <v>60</v>
      </c>
      <c r="AY671" s="155" t="s">
        <v>141</v>
      </c>
    </row>
    <row r="672" spans="1:65" s="14" customFormat="1" x14ac:dyDescent="0.2">
      <c r="B672" s="154"/>
      <c r="D672" s="148" t="s">
        <v>148</v>
      </c>
      <c r="E672" s="155" t="s">
        <v>1</v>
      </c>
      <c r="F672" s="156" t="s">
        <v>1196</v>
      </c>
      <c r="H672" s="157">
        <v>2.8180000000000001</v>
      </c>
      <c r="L672" s="154"/>
      <c r="M672" s="158"/>
      <c r="N672" s="159"/>
      <c r="O672" s="159"/>
      <c r="P672" s="159"/>
      <c r="Q672" s="159"/>
      <c r="R672" s="159"/>
      <c r="S672" s="159"/>
      <c r="T672" s="160"/>
      <c r="AT672" s="155" t="s">
        <v>148</v>
      </c>
      <c r="AU672" s="155" t="s">
        <v>73</v>
      </c>
      <c r="AV672" s="14" t="s">
        <v>73</v>
      </c>
      <c r="AW672" s="14" t="s">
        <v>27</v>
      </c>
      <c r="AX672" s="14" t="s">
        <v>60</v>
      </c>
      <c r="AY672" s="155" t="s">
        <v>141</v>
      </c>
    </row>
    <row r="673" spans="1:65" s="14" customFormat="1" x14ac:dyDescent="0.2">
      <c r="B673" s="154"/>
      <c r="D673" s="148" t="s">
        <v>148</v>
      </c>
      <c r="E673" s="155" t="s">
        <v>1</v>
      </c>
      <c r="F673" s="156" t="s">
        <v>1197</v>
      </c>
      <c r="H673" s="157">
        <v>12.48</v>
      </c>
      <c r="L673" s="154"/>
      <c r="M673" s="158"/>
      <c r="N673" s="159"/>
      <c r="O673" s="159"/>
      <c r="P673" s="159"/>
      <c r="Q673" s="159"/>
      <c r="R673" s="159"/>
      <c r="S673" s="159"/>
      <c r="T673" s="160"/>
      <c r="AT673" s="155" t="s">
        <v>148</v>
      </c>
      <c r="AU673" s="155" t="s">
        <v>73</v>
      </c>
      <c r="AV673" s="14" t="s">
        <v>73</v>
      </c>
      <c r="AW673" s="14" t="s">
        <v>27</v>
      </c>
      <c r="AX673" s="14" t="s">
        <v>60</v>
      </c>
      <c r="AY673" s="155" t="s">
        <v>141</v>
      </c>
    </row>
    <row r="674" spans="1:65" s="14" customFormat="1" x14ac:dyDescent="0.2">
      <c r="B674" s="154"/>
      <c r="D674" s="148" t="s">
        <v>148</v>
      </c>
      <c r="E674" s="155" t="s">
        <v>1</v>
      </c>
      <c r="F674" s="156" t="s">
        <v>1198</v>
      </c>
      <c r="H674" s="157">
        <v>3.6</v>
      </c>
      <c r="L674" s="154"/>
      <c r="M674" s="158"/>
      <c r="N674" s="159"/>
      <c r="O674" s="159"/>
      <c r="P674" s="159"/>
      <c r="Q674" s="159"/>
      <c r="R674" s="159"/>
      <c r="S674" s="159"/>
      <c r="T674" s="160"/>
      <c r="AT674" s="155" t="s">
        <v>148</v>
      </c>
      <c r="AU674" s="155" t="s">
        <v>73</v>
      </c>
      <c r="AV674" s="14" t="s">
        <v>73</v>
      </c>
      <c r="AW674" s="14" t="s">
        <v>27</v>
      </c>
      <c r="AX674" s="14" t="s">
        <v>60</v>
      </c>
      <c r="AY674" s="155" t="s">
        <v>141</v>
      </c>
    </row>
    <row r="675" spans="1:65" s="14" customFormat="1" x14ac:dyDescent="0.2">
      <c r="B675" s="154"/>
      <c r="D675" s="148" t="s">
        <v>148</v>
      </c>
      <c r="E675" s="155" t="s">
        <v>1</v>
      </c>
      <c r="F675" s="156" t="s">
        <v>1199</v>
      </c>
      <c r="H675" s="157">
        <v>39.6</v>
      </c>
      <c r="L675" s="154"/>
      <c r="M675" s="158"/>
      <c r="N675" s="159"/>
      <c r="O675" s="159"/>
      <c r="P675" s="159"/>
      <c r="Q675" s="159"/>
      <c r="R675" s="159"/>
      <c r="S675" s="159"/>
      <c r="T675" s="160"/>
      <c r="AT675" s="155" t="s">
        <v>148</v>
      </c>
      <c r="AU675" s="155" t="s">
        <v>73</v>
      </c>
      <c r="AV675" s="14" t="s">
        <v>73</v>
      </c>
      <c r="AW675" s="14" t="s">
        <v>27</v>
      </c>
      <c r="AX675" s="14" t="s">
        <v>60</v>
      </c>
      <c r="AY675" s="155" t="s">
        <v>141</v>
      </c>
    </row>
    <row r="676" spans="1:65" s="14" customFormat="1" x14ac:dyDescent="0.2">
      <c r="B676" s="154"/>
      <c r="D676" s="148" t="s">
        <v>148</v>
      </c>
      <c r="E676" s="155" t="s">
        <v>1</v>
      </c>
      <c r="F676" s="156" t="s">
        <v>1200</v>
      </c>
      <c r="H676" s="157">
        <v>1.004</v>
      </c>
      <c r="L676" s="154"/>
      <c r="M676" s="158"/>
      <c r="N676" s="159"/>
      <c r="O676" s="159"/>
      <c r="P676" s="159"/>
      <c r="Q676" s="159"/>
      <c r="R676" s="159"/>
      <c r="S676" s="159"/>
      <c r="T676" s="160"/>
      <c r="AT676" s="155" t="s">
        <v>148</v>
      </c>
      <c r="AU676" s="155" t="s">
        <v>73</v>
      </c>
      <c r="AV676" s="14" t="s">
        <v>73</v>
      </c>
      <c r="AW676" s="14" t="s">
        <v>27</v>
      </c>
      <c r="AX676" s="14" t="s">
        <v>60</v>
      </c>
      <c r="AY676" s="155" t="s">
        <v>141</v>
      </c>
    </row>
    <row r="677" spans="1:65" s="14" customFormat="1" x14ac:dyDescent="0.2">
      <c r="B677" s="154"/>
      <c r="D677" s="148" t="s">
        <v>148</v>
      </c>
      <c r="E677" s="155" t="s">
        <v>1</v>
      </c>
      <c r="F677" s="156" t="s">
        <v>1201</v>
      </c>
      <c r="H677" s="157">
        <v>4.8600000000000003</v>
      </c>
      <c r="L677" s="154"/>
      <c r="M677" s="158"/>
      <c r="N677" s="159"/>
      <c r="O677" s="159"/>
      <c r="P677" s="159"/>
      <c r="Q677" s="159"/>
      <c r="R677" s="159"/>
      <c r="S677" s="159"/>
      <c r="T677" s="160"/>
      <c r="AT677" s="155" t="s">
        <v>148</v>
      </c>
      <c r="AU677" s="155" t="s">
        <v>73</v>
      </c>
      <c r="AV677" s="14" t="s">
        <v>73</v>
      </c>
      <c r="AW677" s="14" t="s">
        <v>27</v>
      </c>
      <c r="AX677" s="14" t="s">
        <v>60</v>
      </c>
      <c r="AY677" s="155" t="s">
        <v>141</v>
      </c>
    </row>
    <row r="678" spans="1:65" s="14" customFormat="1" x14ac:dyDescent="0.2">
      <c r="B678" s="154"/>
      <c r="D678" s="148" t="s">
        <v>148</v>
      </c>
      <c r="E678" s="155" t="s">
        <v>1</v>
      </c>
      <c r="F678" s="156" t="s">
        <v>1202</v>
      </c>
      <c r="H678" s="157">
        <v>1.08</v>
      </c>
      <c r="L678" s="154"/>
      <c r="M678" s="158"/>
      <c r="N678" s="159"/>
      <c r="O678" s="159"/>
      <c r="P678" s="159"/>
      <c r="Q678" s="159"/>
      <c r="R678" s="159"/>
      <c r="S678" s="159"/>
      <c r="T678" s="160"/>
      <c r="AT678" s="155" t="s">
        <v>148</v>
      </c>
      <c r="AU678" s="155" t="s">
        <v>73</v>
      </c>
      <c r="AV678" s="14" t="s">
        <v>73</v>
      </c>
      <c r="AW678" s="14" t="s">
        <v>27</v>
      </c>
      <c r="AX678" s="14" t="s">
        <v>60</v>
      </c>
      <c r="AY678" s="155" t="s">
        <v>141</v>
      </c>
    </row>
    <row r="679" spans="1:65" s="14" customFormat="1" x14ac:dyDescent="0.2">
      <c r="B679" s="154"/>
      <c r="D679" s="148" t="s">
        <v>148</v>
      </c>
      <c r="E679" s="155" t="s">
        <v>1</v>
      </c>
      <c r="F679" s="156" t="s">
        <v>1203</v>
      </c>
      <c r="H679" s="157">
        <v>15.6</v>
      </c>
      <c r="L679" s="154"/>
      <c r="M679" s="158"/>
      <c r="N679" s="159"/>
      <c r="O679" s="159"/>
      <c r="P679" s="159"/>
      <c r="Q679" s="159"/>
      <c r="R679" s="159"/>
      <c r="S679" s="159"/>
      <c r="T679" s="160"/>
      <c r="AT679" s="155" t="s">
        <v>148</v>
      </c>
      <c r="AU679" s="155" t="s">
        <v>73</v>
      </c>
      <c r="AV679" s="14" t="s">
        <v>73</v>
      </c>
      <c r="AW679" s="14" t="s">
        <v>27</v>
      </c>
      <c r="AX679" s="14" t="s">
        <v>60</v>
      </c>
      <c r="AY679" s="155" t="s">
        <v>141</v>
      </c>
    </row>
    <row r="680" spans="1:65" s="14" customFormat="1" x14ac:dyDescent="0.2">
      <c r="B680" s="154"/>
      <c r="D680" s="148" t="s">
        <v>148</v>
      </c>
      <c r="E680" s="155" t="s">
        <v>1</v>
      </c>
      <c r="F680" s="156" t="s">
        <v>1204</v>
      </c>
      <c r="H680" s="157">
        <v>7.2</v>
      </c>
      <c r="L680" s="154"/>
      <c r="M680" s="158"/>
      <c r="N680" s="159"/>
      <c r="O680" s="159"/>
      <c r="P680" s="159"/>
      <c r="Q680" s="159"/>
      <c r="R680" s="159"/>
      <c r="S680" s="159"/>
      <c r="T680" s="160"/>
      <c r="AT680" s="155" t="s">
        <v>148</v>
      </c>
      <c r="AU680" s="155" t="s">
        <v>73</v>
      </c>
      <c r="AV680" s="14" t="s">
        <v>73</v>
      </c>
      <c r="AW680" s="14" t="s">
        <v>27</v>
      </c>
      <c r="AX680" s="14" t="s">
        <v>60</v>
      </c>
      <c r="AY680" s="155" t="s">
        <v>141</v>
      </c>
    </row>
    <row r="681" spans="1:65" s="15" customFormat="1" x14ac:dyDescent="0.2">
      <c r="B681" s="161"/>
      <c r="D681" s="148" t="s">
        <v>148</v>
      </c>
      <c r="E681" s="162" t="s">
        <v>1</v>
      </c>
      <c r="F681" s="163" t="s">
        <v>158</v>
      </c>
      <c r="H681" s="164">
        <v>275.62200000000001</v>
      </c>
      <c r="L681" s="161"/>
      <c r="M681" s="165"/>
      <c r="N681" s="166"/>
      <c r="O681" s="166"/>
      <c r="P681" s="166"/>
      <c r="Q681" s="166"/>
      <c r="R681" s="166"/>
      <c r="S681" s="166"/>
      <c r="T681" s="167"/>
      <c r="AT681" s="162" t="s">
        <v>148</v>
      </c>
      <c r="AU681" s="162" t="s">
        <v>73</v>
      </c>
      <c r="AV681" s="15" t="s">
        <v>146</v>
      </c>
      <c r="AW681" s="15" t="s">
        <v>27</v>
      </c>
      <c r="AX681" s="15" t="s">
        <v>67</v>
      </c>
      <c r="AY681" s="162" t="s">
        <v>141</v>
      </c>
    </row>
    <row r="682" spans="1:65" s="2" customFormat="1" ht="117.75" customHeight="1" x14ac:dyDescent="0.2">
      <c r="A682" s="31"/>
      <c r="B682" s="133"/>
      <c r="C682" s="168" t="s">
        <v>1205</v>
      </c>
      <c r="D682" s="168" t="s">
        <v>159</v>
      </c>
      <c r="E682" s="169" t="s">
        <v>1206</v>
      </c>
      <c r="F682" s="170" t="s">
        <v>3446</v>
      </c>
      <c r="G682" s="171" t="s">
        <v>145</v>
      </c>
      <c r="H682" s="172">
        <v>268.42200000000003</v>
      </c>
      <c r="I682" s="173"/>
      <c r="J682" s="173"/>
      <c r="K682" s="174"/>
      <c r="L682" s="175"/>
      <c r="M682" s="176"/>
      <c r="N682" s="177"/>
      <c r="O682" s="143"/>
      <c r="P682" s="143"/>
      <c r="Q682" s="143"/>
      <c r="R682" s="143"/>
      <c r="S682" s="143"/>
      <c r="T682" s="144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R682" s="145" t="s">
        <v>504</v>
      </c>
      <c r="AT682" s="145" t="s">
        <v>159</v>
      </c>
      <c r="AU682" s="145" t="s">
        <v>73</v>
      </c>
      <c r="AY682" s="18" t="s">
        <v>141</v>
      </c>
      <c r="BE682" s="146">
        <f>IF(N682="základná",J682,0)</f>
        <v>0</v>
      </c>
      <c r="BF682" s="146">
        <f>IF(N682="znížená",J682,0)</f>
        <v>0</v>
      </c>
      <c r="BG682" s="146">
        <f>IF(N682="zákl. prenesená",J682,0)</f>
        <v>0</v>
      </c>
      <c r="BH682" s="146">
        <f>IF(N682="zníž. prenesená",J682,0)</f>
        <v>0</v>
      </c>
      <c r="BI682" s="146">
        <f>IF(N682="nulová",J682,0)</f>
        <v>0</v>
      </c>
      <c r="BJ682" s="18" t="s">
        <v>73</v>
      </c>
      <c r="BK682" s="146">
        <f>ROUND(I682*H682,2)</f>
        <v>0</v>
      </c>
      <c r="BL682" s="18" t="s">
        <v>332</v>
      </c>
      <c r="BM682" s="145" t="s">
        <v>1207</v>
      </c>
    </row>
    <row r="683" spans="1:65" s="13" customFormat="1" x14ac:dyDescent="0.2">
      <c r="B683" s="147"/>
      <c r="D683" s="148" t="s">
        <v>148</v>
      </c>
      <c r="E683" s="149" t="s">
        <v>1</v>
      </c>
      <c r="F683" s="150" t="s">
        <v>1208</v>
      </c>
      <c r="H683" s="149" t="s">
        <v>1</v>
      </c>
      <c r="L683" s="147"/>
      <c r="M683" s="151"/>
      <c r="N683" s="152"/>
      <c r="O683" s="152"/>
      <c r="P683" s="152"/>
      <c r="Q683" s="152"/>
      <c r="R683" s="152"/>
      <c r="S683" s="152"/>
      <c r="T683" s="153"/>
      <c r="AT683" s="149" t="s">
        <v>148</v>
      </c>
      <c r="AU683" s="149" t="s">
        <v>73</v>
      </c>
      <c r="AV683" s="13" t="s">
        <v>67</v>
      </c>
      <c r="AW683" s="13" t="s">
        <v>27</v>
      </c>
      <c r="AX683" s="13" t="s">
        <v>60</v>
      </c>
      <c r="AY683" s="149" t="s">
        <v>141</v>
      </c>
    </row>
    <row r="684" spans="1:65" s="14" customFormat="1" x14ac:dyDescent="0.2">
      <c r="B684" s="154"/>
      <c r="D684" s="148" t="s">
        <v>148</v>
      </c>
      <c r="E684" s="155" t="s">
        <v>1</v>
      </c>
      <c r="F684" s="156" t="s">
        <v>1190</v>
      </c>
      <c r="H684" s="157">
        <v>140.4</v>
      </c>
      <c r="L684" s="154"/>
      <c r="M684" s="158"/>
      <c r="N684" s="159"/>
      <c r="O684" s="159"/>
      <c r="P684" s="159"/>
      <c r="Q684" s="159"/>
      <c r="R684" s="159"/>
      <c r="S684" s="159"/>
      <c r="T684" s="160"/>
      <c r="AT684" s="155" t="s">
        <v>148</v>
      </c>
      <c r="AU684" s="155" t="s">
        <v>73</v>
      </c>
      <c r="AV684" s="14" t="s">
        <v>73</v>
      </c>
      <c r="AW684" s="14" t="s">
        <v>27</v>
      </c>
      <c r="AX684" s="14" t="s">
        <v>60</v>
      </c>
      <c r="AY684" s="155" t="s">
        <v>141</v>
      </c>
    </row>
    <row r="685" spans="1:65" s="14" customFormat="1" x14ac:dyDescent="0.2">
      <c r="B685" s="154"/>
      <c r="D685" s="148" t="s">
        <v>148</v>
      </c>
      <c r="E685" s="155" t="s">
        <v>1</v>
      </c>
      <c r="F685" s="156" t="s">
        <v>1191</v>
      </c>
      <c r="H685" s="157">
        <v>9</v>
      </c>
      <c r="L685" s="154"/>
      <c r="M685" s="158"/>
      <c r="N685" s="159"/>
      <c r="O685" s="159"/>
      <c r="P685" s="159"/>
      <c r="Q685" s="159"/>
      <c r="R685" s="159"/>
      <c r="S685" s="159"/>
      <c r="T685" s="160"/>
      <c r="AT685" s="155" t="s">
        <v>148</v>
      </c>
      <c r="AU685" s="155" t="s">
        <v>73</v>
      </c>
      <c r="AV685" s="14" t="s">
        <v>73</v>
      </c>
      <c r="AW685" s="14" t="s">
        <v>27</v>
      </c>
      <c r="AX685" s="14" t="s">
        <v>60</v>
      </c>
      <c r="AY685" s="155" t="s">
        <v>141</v>
      </c>
    </row>
    <row r="686" spans="1:65" s="14" customFormat="1" x14ac:dyDescent="0.2">
      <c r="B686" s="154"/>
      <c r="D686" s="148" t="s">
        <v>148</v>
      </c>
      <c r="E686" s="155" t="s">
        <v>1</v>
      </c>
      <c r="F686" s="156" t="s">
        <v>1192</v>
      </c>
      <c r="H686" s="157">
        <v>2.16</v>
      </c>
      <c r="L686" s="154"/>
      <c r="M686" s="158"/>
      <c r="N686" s="159"/>
      <c r="O686" s="159"/>
      <c r="P686" s="159"/>
      <c r="Q686" s="159"/>
      <c r="R686" s="159"/>
      <c r="S686" s="159"/>
      <c r="T686" s="160"/>
      <c r="AT686" s="155" t="s">
        <v>148</v>
      </c>
      <c r="AU686" s="155" t="s">
        <v>73</v>
      </c>
      <c r="AV686" s="14" t="s">
        <v>73</v>
      </c>
      <c r="AW686" s="14" t="s">
        <v>27</v>
      </c>
      <c r="AX686" s="14" t="s">
        <v>60</v>
      </c>
      <c r="AY686" s="155" t="s">
        <v>141</v>
      </c>
    </row>
    <row r="687" spans="1:65" s="14" customFormat="1" x14ac:dyDescent="0.2">
      <c r="B687" s="154"/>
      <c r="D687" s="148" t="s">
        <v>148</v>
      </c>
      <c r="E687" s="155" t="s">
        <v>1</v>
      </c>
      <c r="F687" s="156" t="s">
        <v>1193</v>
      </c>
      <c r="H687" s="157">
        <v>0.9</v>
      </c>
      <c r="L687" s="154"/>
      <c r="M687" s="158"/>
      <c r="N687" s="159"/>
      <c r="O687" s="159"/>
      <c r="P687" s="159"/>
      <c r="Q687" s="159"/>
      <c r="R687" s="159"/>
      <c r="S687" s="159"/>
      <c r="T687" s="160"/>
      <c r="AT687" s="155" t="s">
        <v>148</v>
      </c>
      <c r="AU687" s="155" t="s">
        <v>73</v>
      </c>
      <c r="AV687" s="14" t="s">
        <v>73</v>
      </c>
      <c r="AW687" s="14" t="s">
        <v>27</v>
      </c>
      <c r="AX687" s="14" t="s">
        <v>60</v>
      </c>
      <c r="AY687" s="155" t="s">
        <v>141</v>
      </c>
    </row>
    <row r="688" spans="1:65" s="14" customFormat="1" x14ac:dyDescent="0.2">
      <c r="B688" s="154"/>
      <c r="D688" s="148" t="s">
        <v>148</v>
      </c>
      <c r="E688" s="155" t="s">
        <v>1</v>
      </c>
      <c r="F688" s="156" t="s">
        <v>1194</v>
      </c>
      <c r="H688" s="157">
        <v>17.28</v>
      </c>
      <c r="L688" s="154"/>
      <c r="M688" s="158"/>
      <c r="N688" s="159"/>
      <c r="O688" s="159"/>
      <c r="P688" s="159"/>
      <c r="Q688" s="159"/>
      <c r="R688" s="159"/>
      <c r="S688" s="159"/>
      <c r="T688" s="160"/>
      <c r="AT688" s="155" t="s">
        <v>148</v>
      </c>
      <c r="AU688" s="155" t="s">
        <v>73</v>
      </c>
      <c r="AV688" s="14" t="s">
        <v>73</v>
      </c>
      <c r="AW688" s="14" t="s">
        <v>27</v>
      </c>
      <c r="AX688" s="14" t="s">
        <v>60</v>
      </c>
      <c r="AY688" s="155" t="s">
        <v>141</v>
      </c>
    </row>
    <row r="689" spans="1:65" s="14" customFormat="1" x14ac:dyDescent="0.2">
      <c r="B689" s="154"/>
      <c r="D689" s="148" t="s">
        <v>148</v>
      </c>
      <c r="E689" s="155" t="s">
        <v>1</v>
      </c>
      <c r="F689" s="156" t="s">
        <v>1195</v>
      </c>
      <c r="H689" s="157">
        <v>17.64</v>
      </c>
      <c r="L689" s="154"/>
      <c r="M689" s="158"/>
      <c r="N689" s="159"/>
      <c r="O689" s="159"/>
      <c r="P689" s="159"/>
      <c r="Q689" s="159"/>
      <c r="R689" s="159"/>
      <c r="S689" s="159"/>
      <c r="T689" s="160"/>
      <c r="AT689" s="155" t="s">
        <v>148</v>
      </c>
      <c r="AU689" s="155" t="s">
        <v>73</v>
      </c>
      <c r="AV689" s="14" t="s">
        <v>73</v>
      </c>
      <c r="AW689" s="14" t="s">
        <v>27</v>
      </c>
      <c r="AX689" s="14" t="s">
        <v>60</v>
      </c>
      <c r="AY689" s="155" t="s">
        <v>141</v>
      </c>
    </row>
    <row r="690" spans="1:65" s="14" customFormat="1" x14ac:dyDescent="0.2">
      <c r="B690" s="154"/>
      <c r="D690" s="148" t="s">
        <v>148</v>
      </c>
      <c r="E690" s="155" t="s">
        <v>1</v>
      </c>
      <c r="F690" s="156" t="s">
        <v>1196</v>
      </c>
      <c r="H690" s="157">
        <v>2.8180000000000001</v>
      </c>
      <c r="L690" s="154"/>
      <c r="M690" s="158"/>
      <c r="N690" s="159"/>
      <c r="O690" s="159"/>
      <c r="P690" s="159"/>
      <c r="Q690" s="159"/>
      <c r="R690" s="159"/>
      <c r="S690" s="159"/>
      <c r="T690" s="160"/>
      <c r="AT690" s="155" t="s">
        <v>148</v>
      </c>
      <c r="AU690" s="155" t="s">
        <v>73</v>
      </c>
      <c r="AV690" s="14" t="s">
        <v>73</v>
      </c>
      <c r="AW690" s="14" t="s">
        <v>27</v>
      </c>
      <c r="AX690" s="14" t="s">
        <v>60</v>
      </c>
      <c r="AY690" s="155" t="s">
        <v>141</v>
      </c>
    </row>
    <row r="691" spans="1:65" s="14" customFormat="1" x14ac:dyDescent="0.2">
      <c r="B691" s="154"/>
      <c r="D691" s="148" t="s">
        <v>148</v>
      </c>
      <c r="E691" s="155" t="s">
        <v>1</v>
      </c>
      <c r="F691" s="156" t="s">
        <v>1197</v>
      </c>
      <c r="H691" s="157">
        <v>12.48</v>
      </c>
      <c r="L691" s="154"/>
      <c r="M691" s="158"/>
      <c r="N691" s="159"/>
      <c r="O691" s="159"/>
      <c r="P691" s="159"/>
      <c r="Q691" s="159"/>
      <c r="R691" s="159"/>
      <c r="S691" s="159"/>
      <c r="T691" s="160"/>
      <c r="AT691" s="155" t="s">
        <v>148</v>
      </c>
      <c r="AU691" s="155" t="s">
        <v>73</v>
      </c>
      <c r="AV691" s="14" t="s">
        <v>73</v>
      </c>
      <c r="AW691" s="14" t="s">
        <v>27</v>
      </c>
      <c r="AX691" s="14" t="s">
        <v>60</v>
      </c>
      <c r="AY691" s="155" t="s">
        <v>141</v>
      </c>
    </row>
    <row r="692" spans="1:65" s="14" customFormat="1" x14ac:dyDescent="0.2">
      <c r="B692" s="154"/>
      <c r="D692" s="148" t="s">
        <v>148</v>
      </c>
      <c r="E692" s="155" t="s">
        <v>1</v>
      </c>
      <c r="F692" s="156" t="s">
        <v>1198</v>
      </c>
      <c r="H692" s="157">
        <v>3.6</v>
      </c>
      <c r="L692" s="154"/>
      <c r="M692" s="158"/>
      <c r="N692" s="159"/>
      <c r="O692" s="159"/>
      <c r="P692" s="159"/>
      <c r="Q692" s="159"/>
      <c r="R692" s="159"/>
      <c r="S692" s="159"/>
      <c r="T692" s="160"/>
      <c r="AT692" s="155" t="s">
        <v>148</v>
      </c>
      <c r="AU692" s="155" t="s">
        <v>73</v>
      </c>
      <c r="AV692" s="14" t="s">
        <v>73</v>
      </c>
      <c r="AW692" s="14" t="s">
        <v>27</v>
      </c>
      <c r="AX692" s="14" t="s">
        <v>60</v>
      </c>
      <c r="AY692" s="155" t="s">
        <v>141</v>
      </c>
    </row>
    <row r="693" spans="1:65" s="14" customFormat="1" x14ac:dyDescent="0.2">
      <c r="B693" s="154"/>
      <c r="D693" s="148" t="s">
        <v>148</v>
      </c>
      <c r="E693" s="155" t="s">
        <v>1</v>
      </c>
      <c r="F693" s="156" t="s">
        <v>1199</v>
      </c>
      <c r="H693" s="157">
        <v>39.6</v>
      </c>
      <c r="L693" s="154"/>
      <c r="M693" s="158"/>
      <c r="N693" s="159"/>
      <c r="O693" s="159"/>
      <c r="P693" s="159"/>
      <c r="Q693" s="159"/>
      <c r="R693" s="159"/>
      <c r="S693" s="159"/>
      <c r="T693" s="160"/>
      <c r="AT693" s="155" t="s">
        <v>148</v>
      </c>
      <c r="AU693" s="155" t="s">
        <v>73</v>
      </c>
      <c r="AV693" s="14" t="s">
        <v>73</v>
      </c>
      <c r="AW693" s="14" t="s">
        <v>27</v>
      </c>
      <c r="AX693" s="14" t="s">
        <v>60</v>
      </c>
      <c r="AY693" s="155" t="s">
        <v>141</v>
      </c>
    </row>
    <row r="694" spans="1:65" s="14" customFormat="1" x14ac:dyDescent="0.2">
      <c r="B694" s="154"/>
      <c r="D694" s="148" t="s">
        <v>148</v>
      </c>
      <c r="E694" s="155" t="s">
        <v>1</v>
      </c>
      <c r="F694" s="156" t="s">
        <v>1200</v>
      </c>
      <c r="H694" s="157">
        <v>1.004</v>
      </c>
      <c r="L694" s="154"/>
      <c r="M694" s="158"/>
      <c r="N694" s="159"/>
      <c r="O694" s="159"/>
      <c r="P694" s="159"/>
      <c r="Q694" s="159"/>
      <c r="R694" s="159"/>
      <c r="S694" s="159"/>
      <c r="T694" s="160"/>
      <c r="AT694" s="155" t="s">
        <v>148</v>
      </c>
      <c r="AU694" s="155" t="s">
        <v>73</v>
      </c>
      <c r="AV694" s="14" t="s">
        <v>73</v>
      </c>
      <c r="AW694" s="14" t="s">
        <v>27</v>
      </c>
      <c r="AX694" s="14" t="s">
        <v>60</v>
      </c>
      <c r="AY694" s="155" t="s">
        <v>141</v>
      </c>
    </row>
    <row r="695" spans="1:65" s="14" customFormat="1" x14ac:dyDescent="0.2">
      <c r="B695" s="154"/>
      <c r="D695" s="148" t="s">
        <v>148</v>
      </c>
      <c r="E695" s="155" t="s">
        <v>1</v>
      </c>
      <c r="F695" s="156" t="s">
        <v>1201</v>
      </c>
      <c r="H695" s="157">
        <v>4.8600000000000003</v>
      </c>
      <c r="L695" s="154"/>
      <c r="M695" s="158"/>
      <c r="N695" s="159"/>
      <c r="O695" s="159"/>
      <c r="P695" s="159"/>
      <c r="Q695" s="159"/>
      <c r="R695" s="159"/>
      <c r="S695" s="159"/>
      <c r="T695" s="160"/>
      <c r="AT695" s="155" t="s">
        <v>148</v>
      </c>
      <c r="AU695" s="155" t="s">
        <v>73</v>
      </c>
      <c r="AV695" s="14" t="s">
        <v>73</v>
      </c>
      <c r="AW695" s="14" t="s">
        <v>27</v>
      </c>
      <c r="AX695" s="14" t="s">
        <v>60</v>
      </c>
      <c r="AY695" s="155" t="s">
        <v>141</v>
      </c>
    </row>
    <row r="696" spans="1:65" s="14" customFormat="1" x14ac:dyDescent="0.2">
      <c r="B696" s="154"/>
      <c r="D696" s="148" t="s">
        <v>148</v>
      </c>
      <c r="E696" s="155" t="s">
        <v>1</v>
      </c>
      <c r="F696" s="156" t="s">
        <v>1202</v>
      </c>
      <c r="H696" s="157">
        <v>1.08</v>
      </c>
      <c r="L696" s="154"/>
      <c r="M696" s="158"/>
      <c r="N696" s="159"/>
      <c r="O696" s="159"/>
      <c r="P696" s="159"/>
      <c r="Q696" s="159"/>
      <c r="R696" s="159"/>
      <c r="S696" s="159"/>
      <c r="T696" s="160"/>
      <c r="AT696" s="155" t="s">
        <v>148</v>
      </c>
      <c r="AU696" s="155" t="s">
        <v>73</v>
      </c>
      <c r="AV696" s="14" t="s">
        <v>73</v>
      </c>
      <c r="AW696" s="14" t="s">
        <v>27</v>
      </c>
      <c r="AX696" s="14" t="s">
        <v>60</v>
      </c>
      <c r="AY696" s="155" t="s">
        <v>141</v>
      </c>
    </row>
    <row r="697" spans="1:65" s="14" customFormat="1" x14ac:dyDescent="0.2">
      <c r="B697" s="154"/>
      <c r="D697" s="148" t="s">
        <v>148</v>
      </c>
      <c r="E697" s="155" t="s">
        <v>1</v>
      </c>
      <c r="F697" s="156" t="s">
        <v>1203</v>
      </c>
      <c r="H697" s="157">
        <v>15.6</v>
      </c>
      <c r="L697" s="154"/>
      <c r="M697" s="158"/>
      <c r="N697" s="159"/>
      <c r="O697" s="159"/>
      <c r="P697" s="159"/>
      <c r="Q697" s="159"/>
      <c r="R697" s="159"/>
      <c r="S697" s="159"/>
      <c r="T697" s="160"/>
      <c r="AT697" s="155" t="s">
        <v>148</v>
      </c>
      <c r="AU697" s="155" t="s">
        <v>73</v>
      </c>
      <c r="AV697" s="14" t="s">
        <v>73</v>
      </c>
      <c r="AW697" s="14" t="s">
        <v>27</v>
      </c>
      <c r="AX697" s="14" t="s">
        <v>60</v>
      </c>
      <c r="AY697" s="155" t="s">
        <v>141</v>
      </c>
    </row>
    <row r="698" spans="1:65" s="15" customFormat="1" x14ac:dyDescent="0.2">
      <c r="B698" s="161"/>
      <c r="D698" s="148" t="s">
        <v>148</v>
      </c>
      <c r="E698" s="162" t="s">
        <v>1</v>
      </c>
      <c r="F698" s="163" t="s">
        <v>158</v>
      </c>
      <c r="H698" s="164">
        <v>268.42200000000003</v>
      </c>
      <c r="L698" s="161"/>
      <c r="M698" s="165"/>
      <c r="N698" s="166"/>
      <c r="O698" s="166"/>
      <c r="P698" s="166"/>
      <c r="Q698" s="166"/>
      <c r="R698" s="166"/>
      <c r="S698" s="166"/>
      <c r="T698" s="167"/>
      <c r="AT698" s="162" t="s">
        <v>148</v>
      </c>
      <c r="AU698" s="162" t="s">
        <v>73</v>
      </c>
      <c r="AV698" s="15" t="s">
        <v>146</v>
      </c>
      <c r="AW698" s="15" t="s">
        <v>27</v>
      </c>
      <c r="AX698" s="15" t="s">
        <v>67</v>
      </c>
      <c r="AY698" s="162" t="s">
        <v>141</v>
      </c>
    </row>
    <row r="699" spans="1:65" s="2" customFormat="1" ht="124.5" customHeight="1" x14ac:dyDescent="0.2">
      <c r="A699" s="31"/>
      <c r="B699" s="133"/>
      <c r="C699" s="168" t="s">
        <v>529</v>
      </c>
      <c r="D699" s="168" t="s">
        <v>159</v>
      </c>
      <c r="E699" s="169" t="s">
        <v>1209</v>
      </c>
      <c r="F699" s="170" t="s">
        <v>3447</v>
      </c>
      <c r="G699" s="171" t="s">
        <v>145</v>
      </c>
      <c r="H699" s="172">
        <v>7.2</v>
      </c>
      <c r="I699" s="173"/>
      <c r="J699" s="173"/>
      <c r="K699" s="174"/>
      <c r="L699" s="175"/>
      <c r="M699" s="176"/>
      <c r="N699" s="177"/>
      <c r="O699" s="143"/>
      <c r="P699" s="143"/>
      <c r="Q699" s="143"/>
      <c r="R699" s="143"/>
      <c r="S699" s="143"/>
      <c r="T699" s="144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R699" s="145" t="s">
        <v>504</v>
      </c>
      <c r="AT699" s="145" t="s">
        <v>159</v>
      </c>
      <c r="AU699" s="145" t="s">
        <v>73</v>
      </c>
      <c r="AY699" s="18" t="s">
        <v>141</v>
      </c>
      <c r="BE699" s="146">
        <f>IF(N699="základná",J699,0)</f>
        <v>0</v>
      </c>
      <c r="BF699" s="146">
        <f>IF(N699="znížená",J699,0)</f>
        <v>0</v>
      </c>
      <c r="BG699" s="146">
        <f>IF(N699="zákl. prenesená",J699,0)</f>
        <v>0</v>
      </c>
      <c r="BH699" s="146">
        <f>IF(N699="zníž. prenesená",J699,0)</f>
        <v>0</v>
      </c>
      <c r="BI699" s="146">
        <f>IF(N699="nulová",J699,0)</f>
        <v>0</v>
      </c>
      <c r="BJ699" s="18" t="s">
        <v>73</v>
      </c>
      <c r="BK699" s="146">
        <f>ROUND(I699*H699,2)</f>
        <v>0</v>
      </c>
      <c r="BL699" s="18" t="s">
        <v>332</v>
      </c>
      <c r="BM699" s="145" t="s">
        <v>1210</v>
      </c>
    </row>
    <row r="700" spans="1:65" s="13" customFormat="1" x14ac:dyDescent="0.2">
      <c r="B700" s="147"/>
      <c r="D700" s="148" t="s">
        <v>148</v>
      </c>
      <c r="E700" s="149" t="s">
        <v>1</v>
      </c>
      <c r="F700" s="150" t="s">
        <v>1208</v>
      </c>
      <c r="H700" s="149" t="s">
        <v>1</v>
      </c>
      <c r="L700" s="147"/>
      <c r="M700" s="151"/>
      <c r="N700" s="152"/>
      <c r="O700" s="152"/>
      <c r="P700" s="152"/>
      <c r="Q700" s="152"/>
      <c r="R700" s="152"/>
      <c r="S700" s="152"/>
      <c r="T700" s="153"/>
      <c r="AT700" s="149" t="s">
        <v>148</v>
      </c>
      <c r="AU700" s="149" t="s">
        <v>73</v>
      </c>
      <c r="AV700" s="13" t="s">
        <v>67</v>
      </c>
      <c r="AW700" s="13" t="s">
        <v>27</v>
      </c>
      <c r="AX700" s="13" t="s">
        <v>60</v>
      </c>
      <c r="AY700" s="149" t="s">
        <v>141</v>
      </c>
    </row>
    <row r="701" spans="1:65" s="14" customFormat="1" x14ac:dyDescent="0.2">
      <c r="B701" s="154"/>
      <c r="D701" s="148" t="s">
        <v>148</v>
      </c>
      <c r="E701" s="155" t="s">
        <v>1</v>
      </c>
      <c r="F701" s="156" t="s">
        <v>1204</v>
      </c>
      <c r="H701" s="157">
        <v>7.2</v>
      </c>
      <c r="L701" s="154"/>
      <c r="M701" s="158"/>
      <c r="N701" s="159"/>
      <c r="O701" s="159"/>
      <c r="P701" s="159"/>
      <c r="Q701" s="159"/>
      <c r="R701" s="159"/>
      <c r="S701" s="159"/>
      <c r="T701" s="160"/>
      <c r="AT701" s="155" t="s">
        <v>148</v>
      </c>
      <c r="AU701" s="155" t="s">
        <v>73</v>
      </c>
      <c r="AV701" s="14" t="s">
        <v>73</v>
      </c>
      <c r="AW701" s="14" t="s">
        <v>27</v>
      </c>
      <c r="AX701" s="14" t="s">
        <v>60</v>
      </c>
      <c r="AY701" s="155" t="s">
        <v>141</v>
      </c>
    </row>
    <row r="702" spans="1:65" s="15" customFormat="1" x14ac:dyDescent="0.2">
      <c r="B702" s="161"/>
      <c r="D702" s="148" t="s">
        <v>148</v>
      </c>
      <c r="E702" s="162" t="s">
        <v>1</v>
      </c>
      <c r="F702" s="163" t="s">
        <v>158</v>
      </c>
      <c r="H702" s="164">
        <v>7.2</v>
      </c>
      <c r="L702" s="161"/>
      <c r="M702" s="165"/>
      <c r="N702" s="166"/>
      <c r="O702" s="166"/>
      <c r="P702" s="166"/>
      <c r="Q702" s="166"/>
      <c r="R702" s="166"/>
      <c r="S702" s="166"/>
      <c r="T702" s="167"/>
      <c r="AT702" s="162" t="s">
        <v>148</v>
      </c>
      <c r="AU702" s="162" t="s">
        <v>73</v>
      </c>
      <c r="AV702" s="15" t="s">
        <v>146</v>
      </c>
      <c r="AW702" s="15" t="s">
        <v>27</v>
      </c>
      <c r="AX702" s="15" t="s">
        <v>67</v>
      </c>
      <c r="AY702" s="162" t="s">
        <v>141</v>
      </c>
    </row>
    <row r="703" spans="1:65" s="2" customFormat="1" ht="21.75" customHeight="1" x14ac:dyDescent="0.2">
      <c r="A703" s="31"/>
      <c r="B703" s="133"/>
      <c r="C703" s="134" t="s">
        <v>534</v>
      </c>
      <c r="D703" s="134" t="s">
        <v>143</v>
      </c>
      <c r="E703" s="135" t="s">
        <v>603</v>
      </c>
      <c r="F703" s="192" t="s">
        <v>604</v>
      </c>
      <c r="G703" s="193" t="s">
        <v>543</v>
      </c>
      <c r="H703" s="194"/>
      <c r="I703" s="195"/>
      <c r="J703" s="195"/>
      <c r="K703" s="140"/>
      <c r="L703" s="32"/>
      <c r="M703" s="141"/>
      <c r="N703" s="142"/>
      <c r="O703" s="143"/>
      <c r="P703" s="143"/>
      <c r="Q703" s="143"/>
      <c r="R703" s="143"/>
      <c r="S703" s="143"/>
      <c r="T703" s="144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R703" s="145" t="s">
        <v>332</v>
      </c>
      <c r="AT703" s="145" t="s">
        <v>143</v>
      </c>
      <c r="AU703" s="145" t="s">
        <v>73</v>
      </c>
      <c r="AY703" s="18" t="s">
        <v>141</v>
      </c>
      <c r="BE703" s="146">
        <f>IF(N703="základná",J703,0)</f>
        <v>0</v>
      </c>
      <c r="BF703" s="146">
        <f>IF(N703="znížená",J703,0)</f>
        <v>0</v>
      </c>
      <c r="BG703" s="146">
        <f>IF(N703="zákl. prenesená",J703,0)</f>
        <v>0</v>
      </c>
      <c r="BH703" s="146">
        <f>IF(N703="zníž. prenesená",J703,0)</f>
        <v>0</v>
      </c>
      <c r="BI703" s="146">
        <f>IF(N703="nulová",J703,0)</f>
        <v>0</v>
      </c>
      <c r="BJ703" s="18" t="s">
        <v>73</v>
      </c>
      <c r="BK703" s="146">
        <f>ROUND(I703*H703,2)</f>
        <v>0</v>
      </c>
      <c r="BL703" s="18" t="s">
        <v>332</v>
      </c>
      <c r="BM703" s="145" t="s">
        <v>1211</v>
      </c>
    </row>
    <row r="704" spans="1:65" s="12" customFormat="1" ht="22.9" customHeight="1" x14ac:dyDescent="0.2">
      <c r="B704" s="121"/>
      <c r="D704" s="122" t="s">
        <v>59</v>
      </c>
      <c r="E704" s="131" t="s">
        <v>1212</v>
      </c>
      <c r="F704" s="131" t="s">
        <v>1213</v>
      </c>
      <c r="J704" s="132"/>
      <c r="L704" s="121"/>
      <c r="M704" s="125"/>
      <c r="N704" s="126"/>
      <c r="O704" s="126"/>
      <c r="P704" s="127"/>
      <c r="Q704" s="126"/>
      <c r="R704" s="127"/>
      <c r="S704" s="126"/>
      <c r="T704" s="128"/>
      <c r="AR704" s="122" t="s">
        <v>73</v>
      </c>
      <c r="AT704" s="129" t="s">
        <v>59</v>
      </c>
      <c r="AU704" s="129" t="s">
        <v>67</v>
      </c>
      <c r="AY704" s="122" t="s">
        <v>141</v>
      </c>
      <c r="BK704" s="130">
        <f>SUM(BK705:BK789)</f>
        <v>0</v>
      </c>
    </row>
    <row r="705" spans="1:65" s="2" customFormat="1" ht="16.5" customHeight="1" x14ac:dyDescent="0.2">
      <c r="A705" s="31"/>
      <c r="B705" s="133"/>
      <c r="C705" s="134" t="s">
        <v>547</v>
      </c>
      <c r="D705" s="134" t="s">
        <v>143</v>
      </c>
      <c r="E705" s="135" t="s">
        <v>1214</v>
      </c>
      <c r="F705" s="136" t="s">
        <v>1215</v>
      </c>
      <c r="G705" s="137" t="s">
        <v>145</v>
      </c>
      <c r="H705" s="138">
        <v>352.74799999999999</v>
      </c>
      <c r="I705" s="139"/>
      <c r="J705" s="139"/>
      <c r="K705" s="140"/>
      <c r="L705" s="32"/>
      <c r="M705" s="141"/>
      <c r="N705" s="142"/>
      <c r="O705" s="143"/>
      <c r="P705" s="143"/>
      <c r="Q705" s="143"/>
      <c r="R705" s="143"/>
      <c r="S705" s="143"/>
      <c r="T705" s="144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R705" s="145" t="s">
        <v>332</v>
      </c>
      <c r="AT705" s="145" t="s">
        <v>143</v>
      </c>
      <c r="AU705" s="145" t="s">
        <v>73</v>
      </c>
      <c r="AY705" s="18" t="s">
        <v>141</v>
      </c>
      <c r="BE705" s="146">
        <f>IF(N705="základná",J705,0)</f>
        <v>0</v>
      </c>
      <c r="BF705" s="146">
        <f>IF(N705="znížená",J705,0)</f>
        <v>0</v>
      </c>
      <c r="BG705" s="146">
        <f>IF(N705="zákl. prenesená",J705,0)</f>
        <v>0</v>
      </c>
      <c r="BH705" s="146">
        <f>IF(N705="zníž. prenesená",J705,0)</f>
        <v>0</v>
      </c>
      <c r="BI705" s="146">
        <f>IF(N705="nulová",J705,0)</f>
        <v>0</v>
      </c>
      <c r="BJ705" s="18" t="s">
        <v>73</v>
      </c>
      <c r="BK705" s="146">
        <f>ROUND(I705*H705,2)</f>
        <v>0</v>
      </c>
      <c r="BL705" s="18" t="s">
        <v>332</v>
      </c>
      <c r="BM705" s="145" t="s">
        <v>1216</v>
      </c>
    </row>
    <row r="706" spans="1:65" s="13" customFormat="1" x14ac:dyDescent="0.2">
      <c r="B706" s="147"/>
      <c r="D706" s="148" t="s">
        <v>148</v>
      </c>
      <c r="E706" s="149" t="s">
        <v>1</v>
      </c>
      <c r="F706" s="150" t="s">
        <v>1217</v>
      </c>
      <c r="H706" s="149" t="s">
        <v>1</v>
      </c>
      <c r="L706" s="147"/>
      <c r="M706" s="151"/>
      <c r="N706" s="152"/>
      <c r="O706" s="152"/>
      <c r="P706" s="152"/>
      <c r="Q706" s="152"/>
      <c r="R706" s="152"/>
      <c r="S706" s="152"/>
      <c r="T706" s="153"/>
      <c r="AT706" s="149" t="s">
        <v>148</v>
      </c>
      <c r="AU706" s="149" t="s">
        <v>73</v>
      </c>
      <c r="AV706" s="13" t="s">
        <v>67</v>
      </c>
      <c r="AW706" s="13" t="s">
        <v>27</v>
      </c>
      <c r="AX706" s="13" t="s">
        <v>60</v>
      </c>
      <c r="AY706" s="149" t="s">
        <v>141</v>
      </c>
    </row>
    <row r="707" spans="1:65" s="13" customFormat="1" x14ac:dyDescent="0.2">
      <c r="B707" s="147"/>
      <c r="D707" s="148" t="s">
        <v>148</v>
      </c>
      <c r="E707" s="149" t="s">
        <v>1</v>
      </c>
      <c r="F707" s="150" t="s">
        <v>1171</v>
      </c>
      <c r="H707" s="149" t="s">
        <v>1</v>
      </c>
      <c r="L707" s="147"/>
      <c r="M707" s="151"/>
      <c r="N707" s="152"/>
      <c r="O707" s="152"/>
      <c r="P707" s="152"/>
      <c r="Q707" s="152"/>
      <c r="R707" s="152"/>
      <c r="S707" s="152"/>
      <c r="T707" s="153"/>
      <c r="AT707" s="149" t="s">
        <v>148</v>
      </c>
      <c r="AU707" s="149" t="s">
        <v>73</v>
      </c>
      <c r="AV707" s="13" t="s">
        <v>67</v>
      </c>
      <c r="AW707" s="13" t="s">
        <v>27</v>
      </c>
      <c r="AX707" s="13" t="s">
        <v>60</v>
      </c>
      <c r="AY707" s="149" t="s">
        <v>141</v>
      </c>
    </row>
    <row r="708" spans="1:65" s="14" customFormat="1" x14ac:dyDescent="0.2">
      <c r="B708" s="154"/>
      <c r="D708" s="148" t="s">
        <v>148</v>
      </c>
      <c r="E708" s="155" t="s">
        <v>1</v>
      </c>
      <c r="F708" s="156" t="s">
        <v>1172</v>
      </c>
      <c r="H708" s="157">
        <v>1.8</v>
      </c>
      <c r="L708" s="154"/>
      <c r="M708" s="158"/>
      <c r="N708" s="159"/>
      <c r="O708" s="159"/>
      <c r="P708" s="159"/>
      <c r="Q708" s="159"/>
      <c r="R708" s="159"/>
      <c r="S708" s="159"/>
      <c r="T708" s="160"/>
      <c r="AT708" s="155" t="s">
        <v>148</v>
      </c>
      <c r="AU708" s="155" t="s">
        <v>73</v>
      </c>
      <c r="AV708" s="14" t="s">
        <v>73</v>
      </c>
      <c r="AW708" s="14" t="s">
        <v>27</v>
      </c>
      <c r="AX708" s="14" t="s">
        <v>60</v>
      </c>
      <c r="AY708" s="155" t="s">
        <v>141</v>
      </c>
    </row>
    <row r="709" spans="1:65" s="14" customFormat="1" x14ac:dyDescent="0.2">
      <c r="B709" s="154"/>
      <c r="D709" s="148" t="s">
        <v>148</v>
      </c>
      <c r="E709" s="155" t="s">
        <v>1</v>
      </c>
      <c r="F709" s="156" t="s">
        <v>1218</v>
      </c>
      <c r="H709" s="157">
        <v>1.8</v>
      </c>
      <c r="L709" s="154"/>
      <c r="M709" s="158"/>
      <c r="N709" s="159"/>
      <c r="O709" s="159"/>
      <c r="P709" s="159"/>
      <c r="Q709" s="159"/>
      <c r="R709" s="159"/>
      <c r="S709" s="159"/>
      <c r="T709" s="160"/>
      <c r="AT709" s="155" t="s">
        <v>148</v>
      </c>
      <c r="AU709" s="155" t="s">
        <v>73</v>
      </c>
      <c r="AV709" s="14" t="s">
        <v>73</v>
      </c>
      <c r="AW709" s="14" t="s">
        <v>27</v>
      </c>
      <c r="AX709" s="14" t="s">
        <v>60</v>
      </c>
      <c r="AY709" s="155" t="s">
        <v>141</v>
      </c>
    </row>
    <row r="710" spans="1:65" s="14" customFormat="1" x14ac:dyDescent="0.2">
      <c r="B710" s="154"/>
      <c r="D710" s="148" t="s">
        <v>148</v>
      </c>
      <c r="E710" s="155" t="s">
        <v>1</v>
      </c>
      <c r="F710" s="156" t="s">
        <v>1219</v>
      </c>
      <c r="H710" s="157">
        <v>52.2</v>
      </c>
      <c r="L710" s="154"/>
      <c r="M710" s="158"/>
      <c r="N710" s="159"/>
      <c r="O710" s="159"/>
      <c r="P710" s="159"/>
      <c r="Q710" s="159"/>
      <c r="R710" s="159"/>
      <c r="S710" s="159"/>
      <c r="T710" s="160"/>
      <c r="AT710" s="155" t="s">
        <v>148</v>
      </c>
      <c r="AU710" s="155" t="s">
        <v>73</v>
      </c>
      <c r="AV710" s="14" t="s">
        <v>73</v>
      </c>
      <c r="AW710" s="14" t="s">
        <v>27</v>
      </c>
      <c r="AX710" s="14" t="s">
        <v>60</v>
      </c>
      <c r="AY710" s="155" t="s">
        <v>141</v>
      </c>
    </row>
    <row r="711" spans="1:65" s="14" customFormat="1" x14ac:dyDescent="0.2">
      <c r="B711" s="154"/>
      <c r="D711" s="148" t="s">
        <v>148</v>
      </c>
      <c r="E711" s="155" t="s">
        <v>1</v>
      </c>
      <c r="F711" s="156" t="s">
        <v>1220</v>
      </c>
      <c r="H711" s="157">
        <v>5.4</v>
      </c>
      <c r="L711" s="154"/>
      <c r="M711" s="158"/>
      <c r="N711" s="159"/>
      <c r="O711" s="159"/>
      <c r="P711" s="159"/>
      <c r="Q711" s="159"/>
      <c r="R711" s="159"/>
      <c r="S711" s="159"/>
      <c r="T711" s="160"/>
      <c r="AT711" s="155" t="s">
        <v>148</v>
      </c>
      <c r="AU711" s="155" t="s">
        <v>73</v>
      </c>
      <c r="AV711" s="14" t="s">
        <v>73</v>
      </c>
      <c r="AW711" s="14" t="s">
        <v>27</v>
      </c>
      <c r="AX711" s="14" t="s">
        <v>60</v>
      </c>
      <c r="AY711" s="155" t="s">
        <v>141</v>
      </c>
    </row>
    <row r="712" spans="1:65" s="14" customFormat="1" x14ac:dyDescent="0.2">
      <c r="B712" s="154"/>
      <c r="D712" s="148" t="s">
        <v>148</v>
      </c>
      <c r="E712" s="155" t="s">
        <v>1</v>
      </c>
      <c r="F712" s="156" t="s">
        <v>1221</v>
      </c>
      <c r="H712" s="157">
        <v>2.16</v>
      </c>
      <c r="L712" s="154"/>
      <c r="M712" s="158"/>
      <c r="N712" s="159"/>
      <c r="O712" s="159"/>
      <c r="P712" s="159"/>
      <c r="Q712" s="159"/>
      <c r="R712" s="159"/>
      <c r="S712" s="159"/>
      <c r="T712" s="160"/>
      <c r="AT712" s="155" t="s">
        <v>148</v>
      </c>
      <c r="AU712" s="155" t="s">
        <v>73</v>
      </c>
      <c r="AV712" s="14" t="s">
        <v>73</v>
      </c>
      <c r="AW712" s="14" t="s">
        <v>27</v>
      </c>
      <c r="AX712" s="14" t="s">
        <v>60</v>
      </c>
      <c r="AY712" s="155" t="s">
        <v>141</v>
      </c>
    </row>
    <row r="713" spans="1:65" s="14" customFormat="1" x14ac:dyDescent="0.2">
      <c r="B713" s="154"/>
      <c r="D713" s="148" t="s">
        <v>148</v>
      </c>
      <c r="E713" s="155" t="s">
        <v>1</v>
      </c>
      <c r="F713" s="156" t="s">
        <v>1222</v>
      </c>
      <c r="H713" s="157">
        <v>4.32</v>
      </c>
      <c r="L713" s="154"/>
      <c r="M713" s="158"/>
      <c r="N713" s="159"/>
      <c r="O713" s="159"/>
      <c r="P713" s="159"/>
      <c r="Q713" s="159"/>
      <c r="R713" s="159"/>
      <c r="S713" s="159"/>
      <c r="T713" s="160"/>
      <c r="AT713" s="155" t="s">
        <v>148</v>
      </c>
      <c r="AU713" s="155" t="s">
        <v>73</v>
      </c>
      <c r="AV713" s="14" t="s">
        <v>73</v>
      </c>
      <c r="AW713" s="14" t="s">
        <v>27</v>
      </c>
      <c r="AX713" s="14" t="s">
        <v>60</v>
      </c>
      <c r="AY713" s="155" t="s">
        <v>141</v>
      </c>
    </row>
    <row r="714" spans="1:65" s="14" customFormat="1" x14ac:dyDescent="0.2">
      <c r="B714" s="154"/>
      <c r="D714" s="148" t="s">
        <v>148</v>
      </c>
      <c r="E714" s="155" t="s">
        <v>1</v>
      </c>
      <c r="F714" s="156" t="s">
        <v>1223</v>
      </c>
      <c r="H714" s="157">
        <v>3.12</v>
      </c>
      <c r="L714" s="154"/>
      <c r="M714" s="158"/>
      <c r="N714" s="159"/>
      <c r="O714" s="159"/>
      <c r="P714" s="159"/>
      <c r="Q714" s="159"/>
      <c r="R714" s="159"/>
      <c r="S714" s="159"/>
      <c r="T714" s="160"/>
      <c r="AT714" s="155" t="s">
        <v>148</v>
      </c>
      <c r="AU714" s="155" t="s">
        <v>73</v>
      </c>
      <c r="AV714" s="14" t="s">
        <v>73</v>
      </c>
      <c r="AW714" s="14" t="s">
        <v>27</v>
      </c>
      <c r="AX714" s="14" t="s">
        <v>60</v>
      </c>
      <c r="AY714" s="155" t="s">
        <v>141</v>
      </c>
    </row>
    <row r="715" spans="1:65" s="14" customFormat="1" x14ac:dyDescent="0.2">
      <c r="B715" s="154"/>
      <c r="D715" s="148" t="s">
        <v>148</v>
      </c>
      <c r="E715" s="155" t="s">
        <v>1</v>
      </c>
      <c r="F715" s="156" t="s">
        <v>194</v>
      </c>
      <c r="H715" s="157">
        <v>1.8</v>
      </c>
      <c r="L715" s="154"/>
      <c r="M715" s="158"/>
      <c r="N715" s="159"/>
      <c r="O715" s="159"/>
      <c r="P715" s="159"/>
      <c r="Q715" s="159"/>
      <c r="R715" s="159"/>
      <c r="S715" s="159"/>
      <c r="T715" s="160"/>
      <c r="AT715" s="155" t="s">
        <v>148</v>
      </c>
      <c r="AU715" s="155" t="s">
        <v>73</v>
      </c>
      <c r="AV715" s="14" t="s">
        <v>73</v>
      </c>
      <c r="AW715" s="14" t="s">
        <v>27</v>
      </c>
      <c r="AX715" s="14" t="s">
        <v>60</v>
      </c>
      <c r="AY715" s="155" t="s">
        <v>141</v>
      </c>
    </row>
    <row r="716" spans="1:65" s="14" customFormat="1" x14ac:dyDescent="0.2">
      <c r="B716" s="154"/>
      <c r="D716" s="148" t="s">
        <v>148</v>
      </c>
      <c r="E716" s="155" t="s">
        <v>1</v>
      </c>
      <c r="F716" s="156" t="s">
        <v>196</v>
      </c>
      <c r="H716" s="157">
        <v>33</v>
      </c>
      <c r="L716" s="154"/>
      <c r="M716" s="158"/>
      <c r="N716" s="159"/>
      <c r="O716" s="159"/>
      <c r="P716" s="159"/>
      <c r="Q716" s="159"/>
      <c r="R716" s="159"/>
      <c r="S716" s="159"/>
      <c r="T716" s="160"/>
      <c r="AT716" s="155" t="s">
        <v>148</v>
      </c>
      <c r="AU716" s="155" t="s">
        <v>73</v>
      </c>
      <c r="AV716" s="14" t="s">
        <v>73</v>
      </c>
      <c r="AW716" s="14" t="s">
        <v>27</v>
      </c>
      <c r="AX716" s="14" t="s">
        <v>60</v>
      </c>
      <c r="AY716" s="155" t="s">
        <v>141</v>
      </c>
    </row>
    <row r="717" spans="1:65" s="14" customFormat="1" x14ac:dyDescent="0.2">
      <c r="B717" s="154"/>
      <c r="D717" s="148" t="s">
        <v>148</v>
      </c>
      <c r="E717" s="155" t="s">
        <v>1</v>
      </c>
      <c r="F717" s="156" t="s">
        <v>197</v>
      </c>
      <c r="H717" s="157">
        <v>6.6</v>
      </c>
      <c r="L717" s="154"/>
      <c r="M717" s="158"/>
      <c r="N717" s="159"/>
      <c r="O717" s="159"/>
      <c r="P717" s="159"/>
      <c r="Q717" s="159"/>
      <c r="R717" s="159"/>
      <c r="S717" s="159"/>
      <c r="T717" s="160"/>
      <c r="AT717" s="155" t="s">
        <v>148</v>
      </c>
      <c r="AU717" s="155" t="s">
        <v>73</v>
      </c>
      <c r="AV717" s="14" t="s">
        <v>73</v>
      </c>
      <c r="AW717" s="14" t="s">
        <v>27</v>
      </c>
      <c r="AX717" s="14" t="s">
        <v>60</v>
      </c>
      <c r="AY717" s="155" t="s">
        <v>141</v>
      </c>
    </row>
    <row r="718" spans="1:65" s="14" customFormat="1" x14ac:dyDescent="0.2">
      <c r="B718" s="154"/>
      <c r="D718" s="148" t="s">
        <v>148</v>
      </c>
      <c r="E718" s="155" t="s">
        <v>1</v>
      </c>
      <c r="F718" s="156" t="s">
        <v>1224</v>
      </c>
      <c r="H718" s="157">
        <v>1.71</v>
      </c>
      <c r="L718" s="154"/>
      <c r="M718" s="158"/>
      <c r="N718" s="159"/>
      <c r="O718" s="159"/>
      <c r="P718" s="159"/>
      <c r="Q718" s="159"/>
      <c r="R718" s="159"/>
      <c r="S718" s="159"/>
      <c r="T718" s="160"/>
      <c r="AT718" s="155" t="s">
        <v>148</v>
      </c>
      <c r="AU718" s="155" t="s">
        <v>73</v>
      </c>
      <c r="AV718" s="14" t="s">
        <v>73</v>
      </c>
      <c r="AW718" s="14" t="s">
        <v>27</v>
      </c>
      <c r="AX718" s="14" t="s">
        <v>60</v>
      </c>
      <c r="AY718" s="155" t="s">
        <v>141</v>
      </c>
    </row>
    <row r="719" spans="1:65" s="14" customFormat="1" x14ac:dyDescent="0.2">
      <c r="B719" s="154"/>
      <c r="D719" s="148" t="s">
        <v>148</v>
      </c>
      <c r="E719" s="155" t="s">
        <v>1</v>
      </c>
      <c r="F719" s="156" t="s">
        <v>1225</v>
      </c>
      <c r="H719" s="157">
        <v>3.9</v>
      </c>
      <c r="L719" s="154"/>
      <c r="M719" s="158"/>
      <c r="N719" s="159"/>
      <c r="O719" s="159"/>
      <c r="P719" s="159"/>
      <c r="Q719" s="159"/>
      <c r="R719" s="159"/>
      <c r="S719" s="159"/>
      <c r="T719" s="160"/>
      <c r="AT719" s="155" t="s">
        <v>148</v>
      </c>
      <c r="AU719" s="155" t="s">
        <v>73</v>
      </c>
      <c r="AV719" s="14" t="s">
        <v>73</v>
      </c>
      <c r="AW719" s="14" t="s">
        <v>27</v>
      </c>
      <c r="AX719" s="14" t="s">
        <v>60</v>
      </c>
      <c r="AY719" s="155" t="s">
        <v>141</v>
      </c>
    </row>
    <row r="720" spans="1:65" s="14" customFormat="1" x14ac:dyDescent="0.2">
      <c r="B720" s="154"/>
      <c r="D720" s="148" t="s">
        <v>148</v>
      </c>
      <c r="E720" s="155" t="s">
        <v>1</v>
      </c>
      <c r="F720" s="156" t="s">
        <v>1226</v>
      </c>
      <c r="H720" s="157">
        <v>3.12</v>
      </c>
      <c r="L720" s="154"/>
      <c r="M720" s="158"/>
      <c r="N720" s="159"/>
      <c r="O720" s="159"/>
      <c r="P720" s="159"/>
      <c r="Q720" s="159"/>
      <c r="R720" s="159"/>
      <c r="S720" s="159"/>
      <c r="T720" s="160"/>
      <c r="AT720" s="155" t="s">
        <v>148</v>
      </c>
      <c r="AU720" s="155" t="s">
        <v>73</v>
      </c>
      <c r="AV720" s="14" t="s">
        <v>73</v>
      </c>
      <c r="AW720" s="14" t="s">
        <v>27</v>
      </c>
      <c r="AX720" s="14" t="s">
        <v>60</v>
      </c>
      <c r="AY720" s="155" t="s">
        <v>141</v>
      </c>
    </row>
    <row r="721" spans="2:51" s="14" customFormat="1" x14ac:dyDescent="0.2">
      <c r="B721" s="154"/>
      <c r="D721" s="148" t="s">
        <v>148</v>
      </c>
      <c r="E721" s="155" t="s">
        <v>1</v>
      </c>
      <c r="F721" s="156" t="s">
        <v>202</v>
      </c>
      <c r="H721" s="157">
        <v>1.08</v>
      </c>
      <c r="L721" s="154"/>
      <c r="M721" s="158"/>
      <c r="N721" s="159"/>
      <c r="O721" s="159"/>
      <c r="P721" s="159"/>
      <c r="Q721" s="159"/>
      <c r="R721" s="159"/>
      <c r="S721" s="159"/>
      <c r="T721" s="160"/>
      <c r="AT721" s="155" t="s">
        <v>148</v>
      </c>
      <c r="AU721" s="155" t="s">
        <v>73</v>
      </c>
      <c r="AV721" s="14" t="s">
        <v>73</v>
      </c>
      <c r="AW721" s="14" t="s">
        <v>27</v>
      </c>
      <c r="AX721" s="14" t="s">
        <v>60</v>
      </c>
      <c r="AY721" s="155" t="s">
        <v>141</v>
      </c>
    </row>
    <row r="722" spans="2:51" s="14" customFormat="1" x14ac:dyDescent="0.2">
      <c r="B722" s="154"/>
      <c r="D722" s="148" t="s">
        <v>148</v>
      </c>
      <c r="E722" s="155" t="s">
        <v>1</v>
      </c>
      <c r="F722" s="156" t="s">
        <v>211</v>
      </c>
      <c r="H722" s="157">
        <v>1.004</v>
      </c>
      <c r="L722" s="154"/>
      <c r="M722" s="158"/>
      <c r="N722" s="159"/>
      <c r="O722" s="159"/>
      <c r="P722" s="159"/>
      <c r="Q722" s="159"/>
      <c r="R722" s="159"/>
      <c r="S722" s="159"/>
      <c r="T722" s="160"/>
      <c r="AT722" s="155" t="s">
        <v>148</v>
      </c>
      <c r="AU722" s="155" t="s">
        <v>73</v>
      </c>
      <c r="AV722" s="14" t="s">
        <v>73</v>
      </c>
      <c r="AW722" s="14" t="s">
        <v>27</v>
      </c>
      <c r="AX722" s="14" t="s">
        <v>60</v>
      </c>
      <c r="AY722" s="155" t="s">
        <v>141</v>
      </c>
    </row>
    <row r="723" spans="2:51" s="16" customFormat="1" x14ac:dyDescent="0.2">
      <c r="B723" s="178"/>
      <c r="D723" s="148" t="s">
        <v>148</v>
      </c>
      <c r="E723" s="179" t="s">
        <v>1</v>
      </c>
      <c r="F723" s="180" t="s">
        <v>224</v>
      </c>
      <c r="H723" s="181">
        <v>123.014</v>
      </c>
      <c r="L723" s="178"/>
      <c r="M723" s="182"/>
      <c r="N723" s="183"/>
      <c r="O723" s="183"/>
      <c r="P723" s="183"/>
      <c r="Q723" s="183"/>
      <c r="R723" s="183"/>
      <c r="S723" s="183"/>
      <c r="T723" s="184"/>
      <c r="AT723" s="179" t="s">
        <v>148</v>
      </c>
      <c r="AU723" s="179" t="s">
        <v>73</v>
      </c>
      <c r="AV723" s="16" t="s">
        <v>85</v>
      </c>
      <c r="AW723" s="16" t="s">
        <v>27</v>
      </c>
      <c r="AX723" s="16" t="s">
        <v>60</v>
      </c>
      <c r="AY723" s="179" t="s">
        <v>141</v>
      </c>
    </row>
    <row r="724" spans="2:51" s="14" customFormat="1" x14ac:dyDescent="0.2">
      <c r="B724" s="154"/>
      <c r="D724" s="148" t="s">
        <v>148</v>
      </c>
      <c r="E724" s="155" t="s">
        <v>1</v>
      </c>
      <c r="F724" s="156" t="s">
        <v>1174</v>
      </c>
      <c r="H724" s="157">
        <v>3.6</v>
      </c>
      <c r="L724" s="154"/>
      <c r="M724" s="158"/>
      <c r="N724" s="159"/>
      <c r="O724" s="159"/>
      <c r="P724" s="159"/>
      <c r="Q724" s="159"/>
      <c r="R724" s="159"/>
      <c r="S724" s="159"/>
      <c r="T724" s="160"/>
      <c r="AT724" s="155" t="s">
        <v>148</v>
      </c>
      <c r="AU724" s="155" t="s">
        <v>73</v>
      </c>
      <c r="AV724" s="14" t="s">
        <v>73</v>
      </c>
      <c r="AW724" s="14" t="s">
        <v>27</v>
      </c>
      <c r="AX724" s="14" t="s">
        <v>60</v>
      </c>
      <c r="AY724" s="155" t="s">
        <v>141</v>
      </c>
    </row>
    <row r="725" spans="2:51" s="14" customFormat="1" x14ac:dyDescent="0.2">
      <c r="B725" s="154"/>
      <c r="D725" s="148" t="s">
        <v>148</v>
      </c>
      <c r="E725" s="155" t="s">
        <v>1</v>
      </c>
      <c r="F725" s="156" t="s">
        <v>1218</v>
      </c>
      <c r="H725" s="157">
        <v>1.8</v>
      </c>
      <c r="L725" s="154"/>
      <c r="M725" s="158"/>
      <c r="N725" s="159"/>
      <c r="O725" s="159"/>
      <c r="P725" s="159"/>
      <c r="Q725" s="159"/>
      <c r="R725" s="159"/>
      <c r="S725" s="159"/>
      <c r="T725" s="160"/>
      <c r="AT725" s="155" t="s">
        <v>148</v>
      </c>
      <c r="AU725" s="155" t="s">
        <v>73</v>
      </c>
      <c r="AV725" s="14" t="s">
        <v>73</v>
      </c>
      <c r="AW725" s="14" t="s">
        <v>27</v>
      </c>
      <c r="AX725" s="14" t="s">
        <v>60</v>
      </c>
      <c r="AY725" s="155" t="s">
        <v>141</v>
      </c>
    </row>
    <row r="726" spans="2:51" s="14" customFormat="1" x14ac:dyDescent="0.2">
      <c r="B726" s="154"/>
      <c r="D726" s="148" t="s">
        <v>148</v>
      </c>
      <c r="E726" s="155" t="s">
        <v>1</v>
      </c>
      <c r="F726" s="156" t="s">
        <v>1227</v>
      </c>
      <c r="H726" s="157">
        <v>63</v>
      </c>
      <c r="L726" s="154"/>
      <c r="M726" s="158"/>
      <c r="N726" s="159"/>
      <c r="O726" s="159"/>
      <c r="P726" s="159"/>
      <c r="Q726" s="159"/>
      <c r="R726" s="159"/>
      <c r="S726" s="159"/>
      <c r="T726" s="160"/>
      <c r="AT726" s="155" t="s">
        <v>148</v>
      </c>
      <c r="AU726" s="155" t="s">
        <v>73</v>
      </c>
      <c r="AV726" s="14" t="s">
        <v>73</v>
      </c>
      <c r="AW726" s="14" t="s">
        <v>27</v>
      </c>
      <c r="AX726" s="14" t="s">
        <v>60</v>
      </c>
      <c r="AY726" s="155" t="s">
        <v>141</v>
      </c>
    </row>
    <row r="727" spans="2:51" s="14" customFormat="1" x14ac:dyDescent="0.2">
      <c r="B727" s="154"/>
      <c r="D727" s="148" t="s">
        <v>148</v>
      </c>
      <c r="E727" s="155" t="s">
        <v>1</v>
      </c>
      <c r="F727" s="156" t="s">
        <v>1228</v>
      </c>
      <c r="H727" s="157">
        <v>3.6</v>
      </c>
      <c r="L727" s="154"/>
      <c r="M727" s="158"/>
      <c r="N727" s="159"/>
      <c r="O727" s="159"/>
      <c r="P727" s="159"/>
      <c r="Q727" s="159"/>
      <c r="R727" s="159"/>
      <c r="S727" s="159"/>
      <c r="T727" s="160"/>
      <c r="AT727" s="155" t="s">
        <v>148</v>
      </c>
      <c r="AU727" s="155" t="s">
        <v>73</v>
      </c>
      <c r="AV727" s="14" t="s">
        <v>73</v>
      </c>
      <c r="AW727" s="14" t="s">
        <v>27</v>
      </c>
      <c r="AX727" s="14" t="s">
        <v>60</v>
      </c>
      <c r="AY727" s="155" t="s">
        <v>141</v>
      </c>
    </row>
    <row r="728" spans="2:51" s="14" customFormat="1" x14ac:dyDescent="0.2">
      <c r="B728" s="154"/>
      <c r="D728" s="148" t="s">
        <v>148</v>
      </c>
      <c r="E728" s="155" t="s">
        <v>1</v>
      </c>
      <c r="F728" s="156" t="s">
        <v>1229</v>
      </c>
      <c r="H728" s="157">
        <v>1.08</v>
      </c>
      <c r="L728" s="154"/>
      <c r="M728" s="158"/>
      <c r="N728" s="159"/>
      <c r="O728" s="159"/>
      <c r="P728" s="159"/>
      <c r="Q728" s="159"/>
      <c r="R728" s="159"/>
      <c r="S728" s="159"/>
      <c r="T728" s="160"/>
      <c r="AT728" s="155" t="s">
        <v>148</v>
      </c>
      <c r="AU728" s="155" t="s">
        <v>73</v>
      </c>
      <c r="AV728" s="14" t="s">
        <v>73</v>
      </c>
      <c r="AW728" s="14" t="s">
        <v>27</v>
      </c>
      <c r="AX728" s="14" t="s">
        <v>60</v>
      </c>
      <c r="AY728" s="155" t="s">
        <v>141</v>
      </c>
    </row>
    <row r="729" spans="2:51" s="14" customFormat="1" x14ac:dyDescent="0.2">
      <c r="B729" s="154"/>
      <c r="D729" s="148" t="s">
        <v>148</v>
      </c>
      <c r="E729" s="155" t="s">
        <v>1</v>
      </c>
      <c r="F729" s="156" t="s">
        <v>198</v>
      </c>
      <c r="H729" s="157">
        <v>1.71</v>
      </c>
      <c r="L729" s="154"/>
      <c r="M729" s="158"/>
      <c r="N729" s="159"/>
      <c r="O729" s="159"/>
      <c r="P729" s="159"/>
      <c r="Q729" s="159"/>
      <c r="R729" s="159"/>
      <c r="S729" s="159"/>
      <c r="T729" s="160"/>
      <c r="AT729" s="155" t="s">
        <v>148</v>
      </c>
      <c r="AU729" s="155" t="s">
        <v>73</v>
      </c>
      <c r="AV729" s="14" t="s">
        <v>73</v>
      </c>
      <c r="AW729" s="14" t="s">
        <v>27</v>
      </c>
      <c r="AX729" s="14" t="s">
        <v>60</v>
      </c>
      <c r="AY729" s="155" t="s">
        <v>141</v>
      </c>
    </row>
    <row r="730" spans="2:51" s="14" customFormat="1" x14ac:dyDescent="0.2">
      <c r="B730" s="154"/>
      <c r="D730" s="148" t="s">
        <v>148</v>
      </c>
      <c r="E730" s="155" t="s">
        <v>1</v>
      </c>
      <c r="F730" s="156" t="s">
        <v>1230</v>
      </c>
      <c r="H730" s="157">
        <v>3.42</v>
      </c>
      <c r="L730" s="154"/>
      <c r="M730" s="158"/>
      <c r="N730" s="159"/>
      <c r="O730" s="159"/>
      <c r="P730" s="159"/>
      <c r="Q730" s="159"/>
      <c r="R730" s="159"/>
      <c r="S730" s="159"/>
      <c r="T730" s="160"/>
      <c r="AT730" s="155" t="s">
        <v>148</v>
      </c>
      <c r="AU730" s="155" t="s">
        <v>73</v>
      </c>
      <c r="AV730" s="14" t="s">
        <v>73</v>
      </c>
      <c r="AW730" s="14" t="s">
        <v>27</v>
      </c>
      <c r="AX730" s="14" t="s">
        <v>60</v>
      </c>
      <c r="AY730" s="155" t="s">
        <v>141</v>
      </c>
    </row>
    <row r="731" spans="2:51" s="14" customFormat="1" x14ac:dyDescent="0.2">
      <c r="B731" s="154"/>
      <c r="D731" s="148" t="s">
        <v>148</v>
      </c>
      <c r="E731" s="155" t="s">
        <v>1</v>
      </c>
      <c r="F731" s="156" t="s">
        <v>1231</v>
      </c>
      <c r="H731" s="157">
        <v>16.350000000000001</v>
      </c>
      <c r="L731" s="154"/>
      <c r="M731" s="158"/>
      <c r="N731" s="159"/>
      <c r="O731" s="159"/>
      <c r="P731" s="159"/>
      <c r="Q731" s="159"/>
      <c r="R731" s="159"/>
      <c r="S731" s="159"/>
      <c r="T731" s="160"/>
      <c r="AT731" s="155" t="s">
        <v>148</v>
      </c>
      <c r="AU731" s="155" t="s">
        <v>73</v>
      </c>
      <c r="AV731" s="14" t="s">
        <v>73</v>
      </c>
      <c r="AW731" s="14" t="s">
        <v>27</v>
      </c>
      <c r="AX731" s="14" t="s">
        <v>60</v>
      </c>
      <c r="AY731" s="155" t="s">
        <v>141</v>
      </c>
    </row>
    <row r="732" spans="2:51" s="14" customFormat="1" x14ac:dyDescent="0.2">
      <c r="B732" s="154"/>
      <c r="D732" s="148" t="s">
        <v>148</v>
      </c>
      <c r="E732" s="155" t="s">
        <v>1</v>
      </c>
      <c r="F732" s="156" t="s">
        <v>205</v>
      </c>
      <c r="H732" s="157">
        <v>6.66</v>
      </c>
      <c r="L732" s="154"/>
      <c r="M732" s="158"/>
      <c r="N732" s="159"/>
      <c r="O732" s="159"/>
      <c r="P732" s="159"/>
      <c r="Q732" s="159"/>
      <c r="R732" s="159"/>
      <c r="S732" s="159"/>
      <c r="T732" s="160"/>
      <c r="AT732" s="155" t="s">
        <v>148</v>
      </c>
      <c r="AU732" s="155" t="s">
        <v>73</v>
      </c>
      <c r="AV732" s="14" t="s">
        <v>73</v>
      </c>
      <c r="AW732" s="14" t="s">
        <v>27</v>
      </c>
      <c r="AX732" s="14" t="s">
        <v>60</v>
      </c>
      <c r="AY732" s="155" t="s">
        <v>141</v>
      </c>
    </row>
    <row r="733" spans="2:51" s="14" customFormat="1" x14ac:dyDescent="0.2">
      <c r="B733" s="154"/>
      <c r="D733" s="148" t="s">
        <v>148</v>
      </c>
      <c r="E733" s="155" t="s">
        <v>1</v>
      </c>
      <c r="F733" s="156" t="s">
        <v>207</v>
      </c>
      <c r="H733" s="157">
        <v>12.21</v>
      </c>
      <c r="L733" s="154"/>
      <c r="M733" s="158"/>
      <c r="N733" s="159"/>
      <c r="O733" s="159"/>
      <c r="P733" s="159"/>
      <c r="Q733" s="159"/>
      <c r="R733" s="159"/>
      <c r="S733" s="159"/>
      <c r="T733" s="160"/>
      <c r="AT733" s="155" t="s">
        <v>148</v>
      </c>
      <c r="AU733" s="155" t="s">
        <v>73</v>
      </c>
      <c r="AV733" s="14" t="s">
        <v>73</v>
      </c>
      <c r="AW733" s="14" t="s">
        <v>27</v>
      </c>
      <c r="AX733" s="14" t="s">
        <v>60</v>
      </c>
      <c r="AY733" s="155" t="s">
        <v>141</v>
      </c>
    </row>
    <row r="734" spans="2:51" s="14" customFormat="1" x14ac:dyDescent="0.2">
      <c r="B734" s="154"/>
      <c r="D734" s="148" t="s">
        <v>148</v>
      </c>
      <c r="E734" s="155" t="s">
        <v>1</v>
      </c>
      <c r="F734" s="156" t="s">
        <v>208</v>
      </c>
      <c r="H734" s="157">
        <v>35.200000000000003</v>
      </c>
      <c r="L734" s="154"/>
      <c r="M734" s="158"/>
      <c r="N734" s="159"/>
      <c r="O734" s="159"/>
      <c r="P734" s="159"/>
      <c r="Q734" s="159"/>
      <c r="R734" s="159"/>
      <c r="S734" s="159"/>
      <c r="T734" s="160"/>
      <c r="AT734" s="155" t="s">
        <v>148</v>
      </c>
      <c r="AU734" s="155" t="s">
        <v>73</v>
      </c>
      <c r="AV734" s="14" t="s">
        <v>73</v>
      </c>
      <c r="AW734" s="14" t="s">
        <v>27</v>
      </c>
      <c r="AX734" s="14" t="s">
        <v>60</v>
      </c>
      <c r="AY734" s="155" t="s">
        <v>141</v>
      </c>
    </row>
    <row r="735" spans="2:51" s="14" customFormat="1" x14ac:dyDescent="0.2">
      <c r="B735" s="154"/>
      <c r="D735" s="148" t="s">
        <v>148</v>
      </c>
      <c r="E735" s="155" t="s">
        <v>1</v>
      </c>
      <c r="F735" s="156" t="s">
        <v>209</v>
      </c>
      <c r="H735" s="157">
        <v>2.88</v>
      </c>
      <c r="L735" s="154"/>
      <c r="M735" s="158"/>
      <c r="N735" s="159"/>
      <c r="O735" s="159"/>
      <c r="P735" s="159"/>
      <c r="Q735" s="159"/>
      <c r="R735" s="159"/>
      <c r="S735" s="159"/>
      <c r="T735" s="160"/>
      <c r="AT735" s="155" t="s">
        <v>148</v>
      </c>
      <c r="AU735" s="155" t="s">
        <v>73</v>
      </c>
      <c r="AV735" s="14" t="s">
        <v>73</v>
      </c>
      <c r="AW735" s="14" t="s">
        <v>27</v>
      </c>
      <c r="AX735" s="14" t="s">
        <v>60</v>
      </c>
      <c r="AY735" s="155" t="s">
        <v>141</v>
      </c>
    </row>
    <row r="736" spans="2:51" s="14" customFormat="1" x14ac:dyDescent="0.2">
      <c r="B736" s="154"/>
      <c r="D736" s="148" t="s">
        <v>148</v>
      </c>
      <c r="E736" s="155" t="s">
        <v>1</v>
      </c>
      <c r="F736" s="156" t="s">
        <v>211</v>
      </c>
      <c r="H736" s="157">
        <v>1.004</v>
      </c>
      <c r="L736" s="154"/>
      <c r="M736" s="158"/>
      <c r="N736" s="159"/>
      <c r="O736" s="159"/>
      <c r="P736" s="159"/>
      <c r="Q736" s="159"/>
      <c r="R736" s="159"/>
      <c r="S736" s="159"/>
      <c r="T736" s="160"/>
      <c r="AT736" s="155" t="s">
        <v>148</v>
      </c>
      <c r="AU736" s="155" t="s">
        <v>73</v>
      </c>
      <c r="AV736" s="14" t="s">
        <v>73</v>
      </c>
      <c r="AW736" s="14" t="s">
        <v>27</v>
      </c>
      <c r="AX736" s="14" t="s">
        <v>60</v>
      </c>
      <c r="AY736" s="155" t="s">
        <v>141</v>
      </c>
    </row>
    <row r="737" spans="1:65" s="16" customFormat="1" x14ac:dyDescent="0.2">
      <c r="B737" s="178"/>
      <c r="D737" s="148" t="s">
        <v>148</v>
      </c>
      <c r="E737" s="179" t="s">
        <v>1</v>
      </c>
      <c r="F737" s="180" t="s">
        <v>224</v>
      </c>
      <c r="H737" s="181">
        <v>152.51400000000001</v>
      </c>
      <c r="L737" s="178"/>
      <c r="M737" s="182"/>
      <c r="N737" s="183"/>
      <c r="O737" s="183"/>
      <c r="P737" s="183"/>
      <c r="Q737" s="183"/>
      <c r="R737" s="183"/>
      <c r="S737" s="183"/>
      <c r="T737" s="184"/>
      <c r="AT737" s="179" t="s">
        <v>148</v>
      </c>
      <c r="AU737" s="179" t="s">
        <v>73</v>
      </c>
      <c r="AV737" s="16" t="s">
        <v>85</v>
      </c>
      <c r="AW737" s="16" t="s">
        <v>27</v>
      </c>
      <c r="AX737" s="16" t="s">
        <v>60</v>
      </c>
      <c r="AY737" s="179" t="s">
        <v>141</v>
      </c>
    </row>
    <row r="738" spans="1:65" s="14" customFormat="1" x14ac:dyDescent="0.2">
      <c r="B738" s="154"/>
      <c r="D738" s="148" t="s">
        <v>148</v>
      </c>
      <c r="E738" s="155" t="s">
        <v>1</v>
      </c>
      <c r="F738" s="156" t="s">
        <v>1176</v>
      </c>
      <c r="H738" s="157">
        <v>5.4</v>
      </c>
      <c r="L738" s="154"/>
      <c r="M738" s="158"/>
      <c r="N738" s="159"/>
      <c r="O738" s="159"/>
      <c r="P738" s="159"/>
      <c r="Q738" s="159"/>
      <c r="R738" s="159"/>
      <c r="S738" s="159"/>
      <c r="T738" s="160"/>
      <c r="AT738" s="155" t="s">
        <v>148</v>
      </c>
      <c r="AU738" s="155" t="s">
        <v>73</v>
      </c>
      <c r="AV738" s="14" t="s">
        <v>73</v>
      </c>
      <c r="AW738" s="14" t="s">
        <v>27</v>
      </c>
      <c r="AX738" s="14" t="s">
        <v>60</v>
      </c>
      <c r="AY738" s="155" t="s">
        <v>141</v>
      </c>
    </row>
    <row r="739" spans="1:65" s="14" customFormat="1" x14ac:dyDescent="0.2">
      <c r="B739" s="154"/>
      <c r="D739" s="148" t="s">
        <v>148</v>
      </c>
      <c r="E739" s="155" t="s">
        <v>1</v>
      </c>
      <c r="F739" s="156" t="s">
        <v>1232</v>
      </c>
      <c r="H739" s="157">
        <v>54</v>
      </c>
      <c r="L739" s="154"/>
      <c r="M739" s="158"/>
      <c r="N739" s="159"/>
      <c r="O739" s="159"/>
      <c r="P739" s="159"/>
      <c r="Q739" s="159"/>
      <c r="R739" s="159"/>
      <c r="S739" s="159"/>
      <c r="T739" s="160"/>
      <c r="AT739" s="155" t="s">
        <v>148</v>
      </c>
      <c r="AU739" s="155" t="s">
        <v>73</v>
      </c>
      <c r="AV739" s="14" t="s">
        <v>73</v>
      </c>
      <c r="AW739" s="14" t="s">
        <v>27</v>
      </c>
      <c r="AX739" s="14" t="s">
        <v>60</v>
      </c>
      <c r="AY739" s="155" t="s">
        <v>141</v>
      </c>
    </row>
    <row r="740" spans="1:65" s="14" customFormat="1" x14ac:dyDescent="0.2">
      <c r="B740" s="154"/>
      <c r="D740" s="148" t="s">
        <v>148</v>
      </c>
      <c r="E740" s="155" t="s">
        <v>1</v>
      </c>
      <c r="F740" s="156" t="s">
        <v>1233</v>
      </c>
      <c r="H740" s="157">
        <v>7.2</v>
      </c>
      <c r="L740" s="154"/>
      <c r="M740" s="158"/>
      <c r="N740" s="159"/>
      <c r="O740" s="159"/>
      <c r="P740" s="159"/>
      <c r="Q740" s="159"/>
      <c r="R740" s="159"/>
      <c r="S740" s="159"/>
      <c r="T740" s="160"/>
      <c r="AT740" s="155" t="s">
        <v>148</v>
      </c>
      <c r="AU740" s="155" t="s">
        <v>73</v>
      </c>
      <c r="AV740" s="14" t="s">
        <v>73</v>
      </c>
      <c r="AW740" s="14" t="s">
        <v>27</v>
      </c>
      <c r="AX740" s="14" t="s">
        <v>60</v>
      </c>
      <c r="AY740" s="155" t="s">
        <v>141</v>
      </c>
    </row>
    <row r="741" spans="1:65" s="14" customFormat="1" x14ac:dyDescent="0.2">
      <c r="B741" s="154"/>
      <c r="D741" s="148" t="s">
        <v>148</v>
      </c>
      <c r="E741" s="155" t="s">
        <v>1</v>
      </c>
      <c r="F741" s="156" t="s">
        <v>1229</v>
      </c>
      <c r="H741" s="157">
        <v>1.08</v>
      </c>
      <c r="L741" s="154"/>
      <c r="M741" s="158"/>
      <c r="N741" s="159"/>
      <c r="O741" s="159"/>
      <c r="P741" s="159"/>
      <c r="Q741" s="159"/>
      <c r="R741" s="159"/>
      <c r="S741" s="159"/>
      <c r="T741" s="160"/>
      <c r="AT741" s="155" t="s">
        <v>148</v>
      </c>
      <c r="AU741" s="155" t="s">
        <v>73</v>
      </c>
      <c r="AV741" s="14" t="s">
        <v>73</v>
      </c>
      <c r="AW741" s="14" t="s">
        <v>27</v>
      </c>
      <c r="AX741" s="14" t="s">
        <v>60</v>
      </c>
      <c r="AY741" s="155" t="s">
        <v>141</v>
      </c>
    </row>
    <row r="742" spans="1:65" s="14" customFormat="1" x14ac:dyDescent="0.2">
      <c r="B742" s="154"/>
      <c r="D742" s="148" t="s">
        <v>148</v>
      </c>
      <c r="E742" s="155" t="s">
        <v>1</v>
      </c>
      <c r="F742" s="156" t="s">
        <v>1234</v>
      </c>
      <c r="H742" s="157">
        <v>6.84</v>
      </c>
      <c r="L742" s="154"/>
      <c r="M742" s="158"/>
      <c r="N742" s="159"/>
      <c r="O742" s="159"/>
      <c r="P742" s="159"/>
      <c r="Q742" s="159"/>
      <c r="R742" s="159"/>
      <c r="S742" s="159"/>
      <c r="T742" s="160"/>
      <c r="AT742" s="155" t="s">
        <v>148</v>
      </c>
      <c r="AU742" s="155" t="s">
        <v>73</v>
      </c>
      <c r="AV742" s="14" t="s">
        <v>73</v>
      </c>
      <c r="AW742" s="14" t="s">
        <v>27</v>
      </c>
      <c r="AX742" s="14" t="s">
        <v>60</v>
      </c>
      <c r="AY742" s="155" t="s">
        <v>141</v>
      </c>
    </row>
    <row r="743" spans="1:65" s="16" customFormat="1" x14ac:dyDescent="0.2">
      <c r="B743" s="178"/>
      <c r="D743" s="148" t="s">
        <v>148</v>
      </c>
      <c r="E743" s="179" t="s">
        <v>1</v>
      </c>
      <c r="F743" s="180" t="s">
        <v>224</v>
      </c>
      <c r="H743" s="181">
        <v>74.52</v>
      </c>
      <c r="L743" s="178"/>
      <c r="M743" s="182"/>
      <c r="N743" s="183"/>
      <c r="O743" s="183"/>
      <c r="P743" s="183"/>
      <c r="Q743" s="183"/>
      <c r="R743" s="183"/>
      <c r="S743" s="183"/>
      <c r="T743" s="184"/>
      <c r="AT743" s="179" t="s">
        <v>148</v>
      </c>
      <c r="AU743" s="179" t="s">
        <v>73</v>
      </c>
      <c r="AV743" s="16" t="s">
        <v>85</v>
      </c>
      <c r="AW743" s="16" t="s">
        <v>27</v>
      </c>
      <c r="AX743" s="16" t="s">
        <v>60</v>
      </c>
      <c r="AY743" s="179" t="s">
        <v>141</v>
      </c>
    </row>
    <row r="744" spans="1:65" s="14" customFormat="1" x14ac:dyDescent="0.2">
      <c r="B744" s="154"/>
      <c r="D744" s="148" t="s">
        <v>148</v>
      </c>
      <c r="E744" s="155" t="s">
        <v>1</v>
      </c>
      <c r="F744" s="156" t="s">
        <v>1235</v>
      </c>
      <c r="H744" s="157">
        <v>2.7</v>
      </c>
      <c r="L744" s="154"/>
      <c r="M744" s="158"/>
      <c r="N744" s="159"/>
      <c r="O744" s="159"/>
      <c r="P744" s="159"/>
      <c r="Q744" s="159"/>
      <c r="R744" s="159"/>
      <c r="S744" s="159"/>
      <c r="T744" s="160"/>
      <c r="AT744" s="155" t="s">
        <v>148</v>
      </c>
      <c r="AU744" s="155" t="s">
        <v>73</v>
      </c>
      <c r="AV744" s="14" t="s">
        <v>73</v>
      </c>
      <c r="AW744" s="14" t="s">
        <v>27</v>
      </c>
      <c r="AX744" s="14" t="s">
        <v>60</v>
      </c>
      <c r="AY744" s="155" t="s">
        <v>141</v>
      </c>
    </row>
    <row r="745" spans="1:65" s="16" customFormat="1" x14ac:dyDescent="0.2">
      <c r="B745" s="178"/>
      <c r="D745" s="148" t="s">
        <v>148</v>
      </c>
      <c r="E745" s="179" t="s">
        <v>1</v>
      </c>
      <c r="F745" s="180" t="s">
        <v>224</v>
      </c>
      <c r="H745" s="181">
        <v>2.7</v>
      </c>
      <c r="L745" s="178"/>
      <c r="M745" s="182"/>
      <c r="N745" s="183"/>
      <c r="O745" s="183"/>
      <c r="P745" s="183"/>
      <c r="Q745" s="183"/>
      <c r="R745" s="183"/>
      <c r="S745" s="183"/>
      <c r="T745" s="184"/>
      <c r="AT745" s="179" t="s">
        <v>148</v>
      </c>
      <c r="AU745" s="179" t="s">
        <v>73</v>
      </c>
      <c r="AV745" s="16" t="s">
        <v>85</v>
      </c>
      <c r="AW745" s="16" t="s">
        <v>27</v>
      </c>
      <c r="AX745" s="16" t="s">
        <v>60</v>
      </c>
      <c r="AY745" s="179" t="s">
        <v>141</v>
      </c>
    </row>
    <row r="746" spans="1:65" s="15" customFormat="1" x14ac:dyDescent="0.2">
      <c r="B746" s="161"/>
      <c r="D746" s="148" t="s">
        <v>148</v>
      </c>
      <c r="E746" s="162" t="s">
        <v>1</v>
      </c>
      <c r="F746" s="163" t="s">
        <v>158</v>
      </c>
      <c r="H746" s="164">
        <v>352.74799999999999</v>
      </c>
      <c r="L746" s="161"/>
      <c r="M746" s="165"/>
      <c r="N746" s="166"/>
      <c r="O746" s="166"/>
      <c r="P746" s="166"/>
      <c r="Q746" s="166"/>
      <c r="R746" s="166"/>
      <c r="S746" s="166"/>
      <c r="T746" s="167"/>
      <c r="AT746" s="162" t="s">
        <v>148</v>
      </c>
      <c r="AU746" s="162" t="s">
        <v>73</v>
      </c>
      <c r="AV746" s="15" t="s">
        <v>146</v>
      </c>
      <c r="AW746" s="15" t="s">
        <v>27</v>
      </c>
      <c r="AX746" s="15" t="s">
        <v>67</v>
      </c>
      <c r="AY746" s="162" t="s">
        <v>141</v>
      </c>
    </row>
    <row r="747" spans="1:65" s="2" customFormat="1" ht="16.5" customHeight="1" x14ac:dyDescent="0.2">
      <c r="A747" s="31"/>
      <c r="B747" s="133"/>
      <c r="C747" s="168" t="s">
        <v>1236</v>
      </c>
      <c r="D747" s="168" t="s">
        <v>159</v>
      </c>
      <c r="E747" s="169" t="s">
        <v>1237</v>
      </c>
      <c r="F747" s="170" t="s">
        <v>1238</v>
      </c>
      <c r="G747" s="171" t="s">
        <v>145</v>
      </c>
      <c r="H747" s="172">
        <v>352.74799999999999</v>
      </c>
      <c r="I747" s="173"/>
      <c r="J747" s="173"/>
      <c r="K747" s="174"/>
      <c r="L747" s="175"/>
      <c r="M747" s="176"/>
      <c r="N747" s="177"/>
      <c r="O747" s="143"/>
      <c r="P747" s="143"/>
      <c r="Q747" s="143"/>
      <c r="R747" s="143"/>
      <c r="S747" s="143"/>
      <c r="T747" s="144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R747" s="145" t="s">
        <v>504</v>
      </c>
      <c r="AT747" s="145" t="s">
        <v>159</v>
      </c>
      <c r="AU747" s="145" t="s">
        <v>73</v>
      </c>
      <c r="AY747" s="18" t="s">
        <v>141</v>
      </c>
      <c r="BE747" s="146">
        <f>IF(N747="základná",J747,0)</f>
        <v>0</v>
      </c>
      <c r="BF747" s="146">
        <f>IF(N747="znížená",J747,0)</f>
        <v>0</v>
      </c>
      <c r="BG747" s="146">
        <f>IF(N747="zákl. prenesená",J747,0)</f>
        <v>0</v>
      </c>
      <c r="BH747" s="146">
        <f>IF(N747="zníž. prenesená",J747,0)</f>
        <v>0</v>
      </c>
      <c r="BI747" s="146">
        <f>IF(N747="nulová",J747,0)</f>
        <v>0</v>
      </c>
      <c r="BJ747" s="18" t="s">
        <v>73</v>
      </c>
      <c r="BK747" s="146">
        <f>ROUND(I747*H747,2)</f>
        <v>0</v>
      </c>
      <c r="BL747" s="18" t="s">
        <v>332</v>
      </c>
      <c r="BM747" s="145" t="s">
        <v>1239</v>
      </c>
    </row>
    <row r="748" spans="1:65" s="13" customFormat="1" x14ac:dyDescent="0.2">
      <c r="B748" s="147"/>
      <c r="D748" s="148" t="s">
        <v>148</v>
      </c>
      <c r="E748" s="149" t="s">
        <v>1</v>
      </c>
      <c r="F748" s="150" t="s">
        <v>1240</v>
      </c>
      <c r="H748" s="149" t="s">
        <v>1</v>
      </c>
      <c r="L748" s="147"/>
      <c r="M748" s="151"/>
      <c r="N748" s="152"/>
      <c r="O748" s="152"/>
      <c r="P748" s="152"/>
      <c r="Q748" s="152"/>
      <c r="R748" s="152"/>
      <c r="S748" s="152"/>
      <c r="T748" s="153"/>
      <c r="AT748" s="149" t="s">
        <v>148</v>
      </c>
      <c r="AU748" s="149" t="s">
        <v>73</v>
      </c>
      <c r="AV748" s="13" t="s">
        <v>67</v>
      </c>
      <c r="AW748" s="13" t="s">
        <v>27</v>
      </c>
      <c r="AX748" s="13" t="s">
        <v>60</v>
      </c>
      <c r="AY748" s="149" t="s">
        <v>141</v>
      </c>
    </row>
    <row r="749" spans="1:65" s="13" customFormat="1" x14ac:dyDescent="0.2">
      <c r="B749" s="147"/>
      <c r="D749" s="148" t="s">
        <v>148</v>
      </c>
      <c r="E749" s="149" t="s">
        <v>1</v>
      </c>
      <c r="F749" s="150" t="s">
        <v>1171</v>
      </c>
      <c r="H749" s="149" t="s">
        <v>1</v>
      </c>
      <c r="L749" s="147"/>
      <c r="M749" s="151"/>
      <c r="N749" s="152"/>
      <c r="O749" s="152"/>
      <c r="P749" s="152"/>
      <c r="Q749" s="152"/>
      <c r="R749" s="152"/>
      <c r="S749" s="152"/>
      <c r="T749" s="153"/>
      <c r="AT749" s="149" t="s">
        <v>148</v>
      </c>
      <c r="AU749" s="149" t="s">
        <v>73</v>
      </c>
      <c r="AV749" s="13" t="s">
        <v>67</v>
      </c>
      <c r="AW749" s="13" t="s">
        <v>27</v>
      </c>
      <c r="AX749" s="13" t="s">
        <v>60</v>
      </c>
      <c r="AY749" s="149" t="s">
        <v>141</v>
      </c>
    </row>
    <row r="750" spans="1:65" s="14" customFormat="1" x14ac:dyDescent="0.2">
      <c r="B750" s="154"/>
      <c r="D750" s="148" t="s">
        <v>148</v>
      </c>
      <c r="E750" s="155" t="s">
        <v>1</v>
      </c>
      <c r="F750" s="156" t="s">
        <v>1172</v>
      </c>
      <c r="H750" s="157">
        <v>1.8</v>
      </c>
      <c r="L750" s="154"/>
      <c r="M750" s="158"/>
      <c r="N750" s="159"/>
      <c r="O750" s="159"/>
      <c r="P750" s="159"/>
      <c r="Q750" s="159"/>
      <c r="R750" s="159"/>
      <c r="S750" s="159"/>
      <c r="T750" s="160"/>
      <c r="AT750" s="155" t="s">
        <v>148</v>
      </c>
      <c r="AU750" s="155" t="s">
        <v>73</v>
      </c>
      <c r="AV750" s="14" t="s">
        <v>73</v>
      </c>
      <c r="AW750" s="14" t="s">
        <v>27</v>
      </c>
      <c r="AX750" s="14" t="s">
        <v>60</v>
      </c>
      <c r="AY750" s="155" t="s">
        <v>141</v>
      </c>
    </row>
    <row r="751" spans="1:65" s="14" customFormat="1" x14ac:dyDescent="0.2">
      <c r="B751" s="154"/>
      <c r="D751" s="148" t="s">
        <v>148</v>
      </c>
      <c r="E751" s="155" t="s">
        <v>1</v>
      </c>
      <c r="F751" s="156" t="s">
        <v>1218</v>
      </c>
      <c r="H751" s="157">
        <v>1.8</v>
      </c>
      <c r="L751" s="154"/>
      <c r="M751" s="158"/>
      <c r="N751" s="159"/>
      <c r="O751" s="159"/>
      <c r="P751" s="159"/>
      <c r="Q751" s="159"/>
      <c r="R751" s="159"/>
      <c r="S751" s="159"/>
      <c r="T751" s="160"/>
      <c r="AT751" s="155" t="s">
        <v>148</v>
      </c>
      <c r="AU751" s="155" t="s">
        <v>73</v>
      </c>
      <c r="AV751" s="14" t="s">
        <v>73</v>
      </c>
      <c r="AW751" s="14" t="s">
        <v>27</v>
      </c>
      <c r="AX751" s="14" t="s">
        <v>60</v>
      </c>
      <c r="AY751" s="155" t="s">
        <v>141</v>
      </c>
    </row>
    <row r="752" spans="1:65" s="14" customFormat="1" x14ac:dyDescent="0.2">
      <c r="B752" s="154"/>
      <c r="D752" s="148" t="s">
        <v>148</v>
      </c>
      <c r="E752" s="155" t="s">
        <v>1</v>
      </c>
      <c r="F752" s="156" t="s">
        <v>1219</v>
      </c>
      <c r="H752" s="157">
        <v>52.2</v>
      </c>
      <c r="L752" s="154"/>
      <c r="M752" s="158"/>
      <c r="N752" s="159"/>
      <c r="O752" s="159"/>
      <c r="P752" s="159"/>
      <c r="Q752" s="159"/>
      <c r="R752" s="159"/>
      <c r="S752" s="159"/>
      <c r="T752" s="160"/>
      <c r="AT752" s="155" t="s">
        <v>148</v>
      </c>
      <c r="AU752" s="155" t="s">
        <v>73</v>
      </c>
      <c r="AV752" s="14" t="s">
        <v>73</v>
      </c>
      <c r="AW752" s="14" t="s">
        <v>27</v>
      </c>
      <c r="AX752" s="14" t="s">
        <v>60</v>
      </c>
      <c r="AY752" s="155" t="s">
        <v>141</v>
      </c>
    </row>
    <row r="753" spans="2:51" s="14" customFormat="1" x14ac:dyDescent="0.2">
      <c r="B753" s="154"/>
      <c r="D753" s="148" t="s">
        <v>148</v>
      </c>
      <c r="E753" s="155" t="s">
        <v>1</v>
      </c>
      <c r="F753" s="156" t="s">
        <v>1220</v>
      </c>
      <c r="H753" s="157">
        <v>5.4</v>
      </c>
      <c r="L753" s="154"/>
      <c r="M753" s="158"/>
      <c r="N753" s="159"/>
      <c r="O753" s="159"/>
      <c r="P753" s="159"/>
      <c r="Q753" s="159"/>
      <c r="R753" s="159"/>
      <c r="S753" s="159"/>
      <c r="T753" s="160"/>
      <c r="AT753" s="155" t="s">
        <v>148</v>
      </c>
      <c r="AU753" s="155" t="s">
        <v>73</v>
      </c>
      <c r="AV753" s="14" t="s">
        <v>73</v>
      </c>
      <c r="AW753" s="14" t="s">
        <v>27</v>
      </c>
      <c r="AX753" s="14" t="s">
        <v>60</v>
      </c>
      <c r="AY753" s="155" t="s">
        <v>141</v>
      </c>
    </row>
    <row r="754" spans="2:51" s="14" customFormat="1" x14ac:dyDescent="0.2">
      <c r="B754" s="154"/>
      <c r="D754" s="148" t="s">
        <v>148</v>
      </c>
      <c r="E754" s="155" t="s">
        <v>1</v>
      </c>
      <c r="F754" s="156" t="s">
        <v>1221</v>
      </c>
      <c r="H754" s="157">
        <v>2.16</v>
      </c>
      <c r="L754" s="154"/>
      <c r="M754" s="158"/>
      <c r="N754" s="159"/>
      <c r="O754" s="159"/>
      <c r="P754" s="159"/>
      <c r="Q754" s="159"/>
      <c r="R754" s="159"/>
      <c r="S754" s="159"/>
      <c r="T754" s="160"/>
      <c r="AT754" s="155" t="s">
        <v>148</v>
      </c>
      <c r="AU754" s="155" t="s">
        <v>73</v>
      </c>
      <c r="AV754" s="14" t="s">
        <v>73</v>
      </c>
      <c r="AW754" s="14" t="s">
        <v>27</v>
      </c>
      <c r="AX754" s="14" t="s">
        <v>60</v>
      </c>
      <c r="AY754" s="155" t="s">
        <v>141</v>
      </c>
    </row>
    <row r="755" spans="2:51" s="14" customFormat="1" x14ac:dyDescent="0.2">
      <c r="B755" s="154"/>
      <c r="D755" s="148" t="s">
        <v>148</v>
      </c>
      <c r="E755" s="155" t="s">
        <v>1</v>
      </c>
      <c r="F755" s="156" t="s">
        <v>1222</v>
      </c>
      <c r="H755" s="157">
        <v>4.32</v>
      </c>
      <c r="L755" s="154"/>
      <c r="M755" s="158"/>
      <c r="N755" s="159"/>
      <c r="O755" s="159"/>
      <c r="P755" s="159"/>
      <c r="Q755" s="159"/>
      <c r="R755" s="159"/>
      <c r="S755" s="159"/>
      <c r="T755" s="160"/>
      <c r="AT755" s="155" t="s">
        <v>148</v>
      </c>
      <c r="AU755" s="155" t="s">
        <v>73</v>
      </c>
      <c r="AV755" s="14" t="s">
        <v>73</v>
      </c>
      <c r="AW755" s="14" t="s">
        <v>27</v>
      </c>
      <c r="AX755" s="14" t="s">
        <v>60</v>
      </c>
      <c r="AY755" s="155" t="s">
        <v>141</v>
      </c>
    </row>
    <row r="756" spans="2:51" s="14" customFormat="1" x14ac:dyDescent="0.2">
      <c r="B756" s="154"/>
      <c r="D756" s="148" t="s">
        <v>148</v>
      </c>
      <c r="E756" s="155" t="s">
        <v>1</v>
      </c>
      <c r="F756" s="156" t="s">
        <v>1223</v>
      </c>
      <c r="H756" s="157">
        <v>3.12</v>
      </c>
      <c r="L756" s="154"/>
      <c r="M756" s="158"/>
      <c r="N756" s="159"/>
      <c r="O756" s="159"/>
      <c r="P756" s="159"/>
      <c r="Q756" s="159"/>
      <c r="R756" s="159"/>
      <c r="S756" s="159"/>
      <c r="T756" s="160"/>
      <c r="AT756" s="155" t="s">
        <v>148</v>
      </c>
      <c r="AU756" s="155" t="s">
        <v>73</v>
      </c>
      <c r="AV756" s="14" t="s">
        <v>73</v>
      </c>
      <c r="AW756" s="14" t="s">
        <v>27</v>
      </c>
      <c r="AX756" s="14" t="s">
        <v>60</v>
      </c>
      <c r="AY756" s="155" t="s">
        <v>141</v>
      </c>
    </row>
    <row r="757" spans="2:51" s="14" customFormat="1" x14ac:dyDescent="0.2">
      <c r="B757" s="154"/>
      <c r="D757" s="148" t="s">
        <v>148</v>
      </c>
      <c r="E757" s="155" t="s">
        <v>1</v>
      </c>
      <c r="F757" s="156" t="s">
        <v>194</v>
      </c>
      <c r="H757" s="157">
        <v>1.8</v>
      </c>
      <c r="L757" s="154"/>
      <c r="M757" s="158"/>
      <c r="N757" s="159"/>
      <c r="O757" s="159"/>
      <c r="P757" s="159"/>
      <c r="Q757" s="159"/>
      <c r="R757" s="159"/>
      <c r="S757" s="159"/>
      <c r="T757" s="160"/>
      <c r="AT757" s="155" t="s">
        <v>148</v>
      </c>
      <c r="AU757" s="155" t="s">
        <v>73</v>
      </c>
      <c r="AV757" s="14" t="s">
        <v>73</v>
      </c>
      <c r="AW757" s="14" t="s">
        <v>27</v>
      </c>
      <c r="AX757" s="14" t="s">
        <v>60</v>
      </c>
      <c r="AY757" s="155" t="s">
        <v>141</v>
      </c>
    </row>
    <row r="758" spans="2:51" s="14" customFormat="1" x14ac:dyDescent="0.2">
      <c r="B758" s="154"/>
      <c r="D758" s="148" t="s">
        <v>148</v>
      </c>
      <c r="E758" s="155" t="s">
        <v>1</v>
      </c>
      <c r="F758" s="156" t="s">
        <v>196</v>
      </c>
      <c r="H758" s="157">
        <v>33</v>
      </c>
      <c r="L758" s="154"/>
      <c r="M758" s="158"/>
      <c r="N758" s="159"/>
      <c r="O758" s="159"/>
      <c r="P758" s="159"/>
      <c r="Q758" s="159"/>
      <c r="R758" s="159"/>
      <c r="S758" s="159"/>
      <c r="T758" s="160"/>
      <c r="AT758" s="155" t="s">
        <v>148</v>
      </c>
      <c r="AU758" s="155" t="s">
        <v>73</v>
      </c>
      <c r="AV758" s="14" t="s">
        <v>73</v>
      </c>
      <c r="AW758" s="14" t="s">
        <v>27</v>
      </c>
      <c r="AX758" s="14" t="s">
        <v>60</v>
      </c>
      <c r="AY758" s="155" t="s">
        <v>141</v>
      </c>
    </row>
    <row r="759" spans="2:51" s="14" customFormat="1" x14ac:dyDescent="0.2">
      <c r="B759" s="154"/>
      <c r="D759" s="148" t="s">
        <v>148</v>
      </c>
      <c r="E759" s="155" t="s">
        <v>1</v>
      </c>
      <c r="F759" s="156" t="s">
        <v>197</v>
      </c>
      <c r="H759" s="157">
        <v>6.6</v>
      </c>
      <c r="L759" s="154"/>
      <c r="M759" s="158"/>
      <c r="N759" s="159"/>
      <c r="O759" s="159"/>
      <c r="P759" s="159"/>
      <c r="Q759" s="159"/>
      <c r="R759" s="159"/>
      <c r="S759" s="159"/>
      <c r="T759" s="160"/>
      <c r="AT759" s="155" t="s">
        <v>148</v>
      </c>
      <c r="AU759" s="155" t="s">
        <v>73</v>
      </c>
      <c r="AV759" s="14" t="s">
        <v>73</v>
      </c>
      <c r="AW759" s="14" t="s">
        <v>27</v>
      </c>
      <c r="AX759" s="14" t="s">
        <v>60</v>
      </c>
      <c r="AY759" s="155" t="s">
        <v>141</v>
      </c>
    </row>
    <row r="760" spans="2:51" s="14" customFormat="1" x14ac:dyDescent="0.2">
      <c r="B760" s="154"/>
      <c r="D760" s="148" t="s">
        <v>148</v>
      </c>
      <c r="E760" s="155" t="s">
        <v>1</v>
      </c>
      <c r="F760" s="156" t="s">
        <v>1224</v>
      </c>
      <c r="H760" s="157">
        <v>1.71</v>
      </c>
      <c r="L760" s="154"/>
      <c r="M760" s="158"/>
      <c r="N760" s="159"/>
      <c r="O760" s="159"/>
      <c r="P760" s="159"/>
      <c r="Q760" s="159"/>
      <c r="R760" s="159"/>
      <c r="S760" s="159"/>
      <c r="T760" s="160"/>
      <c r="AT760" s="155" t="s">
        <v>148</v>
      </c>
      <c r="AU760" s="155" t="s">
        <v>73</v>
      </c>
      <c r="AV760" s="14" t="s">
        <v>73</v>
      </c>
      <c r="AW760" s="14" t="s">
        <v>27</v>
      </c>
      <c r="AX760" s="14" t="s">
        <v>60</v>
      </c>
      <c r="AY760" s="155" t="s">
        <v>141</v>
      </c>
    </row>
    <row r="761" spans="2:51" s="14" customFormat="1" x14ac:dyDescent="0.2">
      <c r="B761" s="154"/>
      <c r="D761" s="148" t="s">
        <v>148</v>
      </c>
      <c r="E761" s="155" t="s">
        <v>1</v>
      </c>
      <c r="F761" s="156" t="s">
        <v>1225</v>
      </c>
      <c r="H761" s="157">
        <v>3.9</v>
      </c>
      <c r="L761" s="154"/>
      <c r="M761" s="158"/>
      <c r="N761" s="159"/>
      <c r="O761" s="159"/>
      <c r="P761" s="159"/>
      <c r="Q761" s="159"/>
      <c r="R761" s="159"/>
      <c r="S761" s="159"/>
      <c r="T761" s="160"/>
      <c r="AT761" s="155" t="s">
        <v>148</v>
      </c>
      <c r="AU761" s="155" t="s">
        <v>73</v>
      </c>
      <c r="AV761" s="14" t="s">
        <v>73</v>
      </c>
      <c r="AW761" s="14" t="s">
        <v>27</v>
      </c>
      <c r="AX761" s="14" t="s">
        <v>60</v>
      </c>
      <c r="AY761" s="155" t="s">
        <v>141</v>
      </c>
    </row>
    <row r="762" spans="2:51" s="14" customFormat="1" x14ac:dyDescent="0.2">
      <c r="B762" s="154"/>
      <c r="D762" s="148" t="s">
        <v>148</v>
      </c>
      <c r="E762" s="155" t="s">
        <v>1</v>
      </c>
      <c r="F762" s="156" t="s">
        <v>1226</v>
      </c>
      <c r="H762" s="157">
        <v>3.12</v>
      </c>
      <c r="L762" s="154"/>
      <c r="M762" s="158"/>
      <c r="N762" s="159"/>
      <c r="O762" s="159"/>
      <c r="P762" s="159"/>
      <c r="Q762" s="159"/>
      <c r="R762" s="159"/>
      <c r="S762" s="159"/>
      <c r="T762" s="160"/>
      <c r="AT762" s="155" t="s">
        <v>148</v>
      </c>
      <c r="AU762" s="155" t="s">
        <v>73</v>
      </c>
      <c r="AV762" s="14" t="s">
        <v>73</v>
      </c>
      <c r="AW762" s="14" t="s">
        <v>27</v>
      </c>
      <c r="AX762" s="14" t="s">
        <v>60</v>
      </c>
      <c r="AY762" s="155" t="s">
        <v>141</v>
      </c>
    </row>
    <row r="763" spans="2:51" s="14" customFormat="1" x14ac:dyDescent="0.2">
      <c r="B763" s="154"/>
      <c r="D763" s="148" t="s">
        <v>148</v>
      </c>
      <c r="E763" s="155" t="s">
        <v>1</v>
      </c>
      <c r="F763" s="156" t="s">
        <v>202</v>
      </c>
      <c r="H763" s="157">
        <v>1.08</v>
      </c>
      <c r="L763" s="154"/>
      <c r="M763" s="158"/>
      <c r="N763" s="159"/>
      <c r="O763" s="159"/>
      <c r="P763" s="159"/>
      <c r="Q763" s="159"/>
      <c r="R763" s="159"/>
      <c r="S763" s="159"/>
      <c r="T763" s="160"/>
      <c r="AT763" s="155" t="s">
        <v>148</v>
      </c>
      <c r="AU763" s="155" t="s">
        <v>73</v>
      </c>
      <c r="AV763" s="14" t="s">
        <v>73</v>
      </c>
      <c r="AW763" s="14" t="s">
        <v>27</v>
      </c>
      <c r="AX763" s="14" t="s">
        <v>60</v>
      </c>
      <c r="AY763" s="155" t="s">
        <v>141</v>
      </c>
    </row>
    <row r="764" spans="2:51" s="14" customFormat="1" x14ac:dyDescent="0.2">
      <c r="B764" s="154"/>
      <c r="D764" s="148" t="s">
        <v>148</v>
      </c>
      <c r="E764" s="155" t="s">
        <v>1</v>
      </c>
      <c r="F764" s="156" t="s">
        <v>211</v>
      </c>
      <c r="H764" s="157">
        <v>1.004</v>
      </c>
      <c r="L764" s="154"/>
      <c r="M764" s="158"/>
      <c r="N764" s="159"/>
      <c r="O764" s="159"/>
      <c r="P764" s="159"/>
      <c r="Q764" s="159"/>
      <c r="R764" s="159"/>
      <c r="S764" s="159"/>
      <c r="T764" s="160"/>
      <c r="AT764" s="155" t="s">
        <v>148</v>
      </c>
      <c r="AU764" s="155" t="s">
        <v>73</v>
      </c>
      <c r="AV764" s="14" t="s">
        <v>73</v>
      </c>
      <c r="AW764" s="14" t="s">
        <v>27</v>
      </c>
      <c r="AX764" s="14" t="s">
        <v>60</v>
      </c>
      <c r="AY764" s="155" t="s">
        <v>141</v>
      </c>
    </row>
    <row r="765" spans="2:51" s="16" customFormat="1" x14ac:dyDescent="0.2">
      <c r="B765" s="178"/>
      <c r="D765" s="148" t="s">
        <v>148</v>
      </c>
      <c r="E765" s="179" t="s">
        <v>1</v>
      </c>
      <c r="F765" s="180" t="s">
        <v>224</v>
      </c>
      <c r="H765" s="181">
        <v>123.014</v>
      </c>
      <c r="L765" s="178"/>
      <c r="M765" s="182"/>
      <c r="N765" s="183"/>
      <c r="O765" s="183"/>
      <c r="P765" s="183"/>
      <c r="Q765" s="183"/>
      <c r="R765" s="183"/>
      <c r="S765" s="183"/>
      <c r="T765" s="184"/>
      <c r="AT765" s="179" t="s">
        <v>148</v>
      </c>
      <c r="AU765" s="179" t="s">
        <v>73</v>
      </c>
      <c r="AV765" s="16" t="s">
        <v>85</v>
      </c>
      <c r="AW765" s="16" t="s">
        <v>27</v>
      </c>
      <c r="AX765" s="16" t="s">
        <v>60</v>
      </c>
      <c r="AY765" s="179" t="s">
        <v>141</v>
      </c>
    </row>
    <row r="766" spans="2:51" s="14" customFormat="1" x14ac:dyDescent="0.2">
      <c r="B766" s="154"/>
      <c r="D766" s="148" t="s">
        <v>148</v>
      </c>
      <c r="E766" s="155" t="s">
        <v>1</v>
      </c>
      <c r="F766" s="156" t="s">
        <v>1174</v>
      </c>
      <c r="H766" s="157">
        <v>3.6</v>
      </c>
      <c r="L766" s="154"/>
      <c r="M766" s="158"/>
      <c r="N766" s="159"/>
      <c r="O766" s="159"/>
      <c r="P766" s="159"/>
      <c r="Q766" s="159"/>
      <c r="R766" s="159"/>
      <c r="S766" s="159"/>
      <c r="T766" s="160"/>
      <c r="AT766" s="155" t="s">
        <v>148</v>
      </c>
      <c r="AU766" s="155" t="s">
        <v>73</v>
      </c>
      <c r="AV766" s="14" t="s">
        <v>73</v>
      </c>
      <c r="AW766" s="14" t="s">
        <v>27</v>
      </c>
      <c r="AX766" s="14" t="s">
        <v>60</v>
      </c>
      <c r="AY766" s="155" t="s">
        <v>141</v>
      </c>
    </row>
    <row r="767" spans="2:51" s="14" customFormat="1" x14ac:dyDescent="0.2">
      <c r="B767" s="154"/>
      <c r="D767" s="148" t="s">
        <v>148</v>
      </c>
      <c r="E767" s="155" t="s">
        <v>1</v>
      </c>
      <c r="F767" s="156" t="s">
        <v>1218</v>
      </c>
      <c r="H767" s="157">
        <v>1.8</v>
      </c>
      <c r="L767" s="154"/>
      <c r="M767" s="158"/>
      <c r="N767" s="159"/>
      <c r="O767" s="159"/>
      <c r="P767" s="159"/>
      <c r="Q767" s="159"/>
      <c r="R767" s="159"/>
      <c r="S767" s="159"/>
      <c r="T767" s="160"/>
      <c r="AT767" s="155" t="s">
        <v>148</v>
      </c>
      <c r="AU767" s="155" t="s">
        <v>73</v>
      </c>
      <c r="AV767" s="14" t="s">
        <v>73</v>
      </c>
      <c r="AW767" s="14" t="s">
        <v>27</v>
      </c>
      <c r="AX767" s="14" t="s">
        <v>60</v>
      </c>
      <c r="AY767" s="155" t="s">
        <v>141</v>
      </c>
    </row>
    <row r="768" spans="2:51" s="14" customFormat="1" x14ac:dyDescent="0.2">
      <c r="B768" s="154"/>
      <c r="D768" s="148" t="s">
        <v>148</v>
      </c>
      <c r="E768" s="155" t="s">
        <v>1</v>
      </c>
      <c r="F768" s="156" t="s">
        <v>1227</v>
      </c>
      <c r="H768" s="157">
        <v>63</v>
      </c>
      <c r="L768" s="154"/>
      <c r="M768" s="158"/>
      <c r="N768" s="159"/>
      <c r="O768" s="159"/>
      <c r="P768" s="159"/>
      <c r="Q768" s="159"/>
      <c r="R768" s="159"/>
      <c r="S768" s="159"/>
      <c r="T768" s="160"/>
      <c r="AT768" s="155" t="s">
        <v>148</v>
      </c>
      <c r="AU768" s="155" t="s">
        <v>73</v>
      </c>
      <c r="AV768" s="14" t="s">
        <v>73</v>
      </c>
      <c r="AW768" s="14" t="s">
        <v>27</v>
      </c>
      <c r="AX768" s="14" t="s">
        <v>60</v>
      </c>
      <c r="AY768" s="155" t="s">
        <v>141</v>
      </c>
    </row>
    <row r="769" spans="2:51" s="14" customFormat="1" x14ac:dyDescent="0.2">
      <c r="B769" s="154"/>
      <c r="D769" s="148" t="s">
        <v>148</v>
      </c>
      <c r="E769" s="155" t="s">
        <v>1</v>
      </c>
      <c r="F769" s="156" t="s">
        <v>1228</v>
      </c>
      <c r="H769" s="157">
        <v>3.6</v>
      </c>
      <c r="L769" s="154"/>
      <c r="M769" s="158"/>
      <c r="N769" s="159"/>
      <c r="O769" s="159"/>
      <c r="P769" s="159"/>
      <c r="Q769" s="159"/>
      <c r="R769" s="159"/>
      <c r="S769" s="159"/>
      <c r="T769" s="160"/>
      <c r="AT769" s="155" t="s">
        <v>148</v>
      </c>
      <c r="AU769" s="155" t="s">
        <v>73</v>
      </c>
      <c r="AV769" s="14" t="s">
        <v>73</v>
      </c>
      <c r="AW769" s="14" t="s">
        <v>27</v>
      </c>
      <c r="AX769" s="14" t="s">
        <v>60</v>
      </c>
      <c r="AY769" s="155" t="s">
        <v>141</v>
      </c>
    </row>
    <row r="770" spans="2:51" s="14" customFormat="1" x14ac:dyDescent="0.2">
      <c r="B770" s="154"/>
      <c r="D770" s="148" t="s">
        <v>148</v>
      </c>
      <c r="E770" s="155" t="s">
        <v>1</v>
      </c>
      <c r="F770" s="156" t="s">
        <v>1229</v>
      </c>
      <c r="H770" s="157">
        <v>1.08</v>
      </c>
      <c r="L770" s="154"/>
      <c r="M770" s="158"/>
      <c r="N770" s="159"/>
      <c r="O770" s="159"/>
      <c r="P770" s="159"/>
      <c r="Q770" s="159"/>
      <c r="R770" s="159"/>
      <c r="S770" s="159"/>
      <c r="T770" s="160"/>
      <c r="AT770" s="155" t="s">
        <v>148</v>
      </c>
      <c r="AU770" s="155" t="s">
        <v>73</v>
      </c>
      <c r="AV770" s="14" t="s">
        <v>73</v>
      </c>
      <c r="AW770" s="14" t="s">
        <v>27</v>
      </c>
      <c r="AX770" s="14" t="s">
        <v>60</v>
      </c>
      <c r="AY770" s="155" t="s">
        <v>141</v>
      </c>
    </row>
    <row r="771" spans="2:51" s="14" customFormat="1" x14ac:dyDescent="0.2">
      <c r="B771" s="154"/>
      <c r="D771" s="148" t="s">
        <v>148</v>
      </c>
      <c r="E771" s="155" t="s">
        <v>1</v>
      </c>
      <c r="F771" s="156" t="s">
        <v>198</v>
      </c>
      <c r="H771" s="157">
        <v>1.71</v>
      </c>
      <c r="L771" s="154"/>
      <c r="M771" s="158"/>
      <c r="N771" s="159"/>
      <c r="O771" s="159"/>
      <c r="P771" s="159"/>
      <c r="Q771" s="159"/>
      <c r="R771" s="159"/>
      <c r="S771" s="159"/>
      <c r="T771" s="160"/>
      <c r="AT771" s="155" t="s">
        <v>148</v>
      </c>
      <c r="AU771" s="155" t="s">
        <v>73</v>
      </c>
      <c r="AV771" s="14" t="s">
        <v>73</v>
      </c>
      <c r="AW771" s="14" t="s">
        <v>27</v>
      </c>
      <c r="AX771" s="14" t="s">
        <v>60</v>
      </c>
      <c r="AY771" s="155" t="s">
        <v>141</v>
      </c>
    </row>
    <row r="772" spans="2:51" s="14" customFormat="1" x14ac:dyDescent="0.2">
      <c r="B772" s="154"/>
      <c r="D772" s="148" t="s">
        <v>148</v>
      </c>
      <c r="E772" s="155" t="s">
        <v>1</v>
      </c>
      <c r="F772" s="156" t="s">
        <v>1230</v>
      </c>
      <c r="H772" s="157">
        <v>3.42</v>
      </c>
      <c r="L772" s="154"/>
      <c r="M772" s="158"/>
      <c r="N772" s="159"/>
      <c r="O772" s="159"/>
      <c r="P772" s="159"/>
      <c r="Q772" s="159"/>
      <c r="R772" s="159"/>
      <c r="S772" s="159"/>
      <c r="T772" s="160"/>
      <c r="AT772" s="155" t="s">
        <v>148</v>
      </c>
      <c r="AU772" s="155" t="s">
        <v>73</v>
      </c>
      <c r="AV772" s="14" t="s">
        <v>73</v>
      </c>
      <c r="AW772" s="14" t="s">
        <v>27</v>
      </c>
      <c r="AX772" s="14" t="s">
        <v>60</v>
      </c>
      <c r="AY772" s="155" t="s">
        <v>141</v>
      </c>
    </row>
    <row r="773" spans="2:51" s="14" customFormat="1" x14ac:dyDescent="0.2">
      <c r="B773" s="154"/>
      <c r="D773" s="148" t="s">
        <v>148</v>
      </c>
      <c r="E773" s="155" t="s">
        <v>1</v>
      </c>
      <c r="F773" s="156" t="s">
        <v>1231</v>
      </c>
      <c r="H773" s="157">
        <v>16.350000000000001</v>
      </c>
      <c r="L773" s="154"/>
      <c r="M773" s="158"/>
      <c r="N773" s="159"/>
      <c r="O773" s="159"/>
      <c r="P773" s="159"/>
      <c r="Q773" s="159"/>
      <c r="R773" s="159"/>
      <c r="S773" s="159"/>
      <c r="T773" s="160"/>
      <c r="AT773" s="155" t="s">
        <v>148</v>
      </c>
      <c r="AU773" s="155" t="s">
        <v>73</v>
      </c>
      <c r="AV773" s="14" t="s">
        <v>73</v>
      </c>
      <c r="AW773" s="14" t="s">
        <v>27</v>
      </c>
      <c r="AX773" s="14" t="s">
        <v>60</v>
      </c>
      <c r="AY773" s="155" t="s">
        <v>141</v>
      </c>
    </row>
    <row r="774" spans="2:51" s="14" customFormat="1" x14ac:dyDescent="0.2">
      <c r="B774" s="154"/>
      <c r="D774" s="148" t="s">
        <v>148</v>
      </c>
      <c r="E774" s="155" t="s">
        <v>1</v>
      </c>
      <c r="F774" s="156" t="s">
        <v>205</v>
      </c>
      <c r="H774" s="157">
        <v>6.66</v>
      </c>
      <c r="L774" s="154"/>
      <c r="M774" s="158"/>
      <c r="N774" s="159"/>
      <c r="O774" s="159"/>
      <c r="P774" s="159"/>
      <c r="Q774" s="159"/>
      <c r="R774" s="159"/>
      <c r="S774" s="159"/>
      <c r="T774" s="160"/>
      <c r="AT774" s="155" t="s">
        <v>148</v>
      </c>
      <c r="AU774" s="155" t="s">
        <v>73</v>
      </c>
      <c r="AV774" s="14" t="s">
        <v>73</v>
      </c>
      <c r="AW774" s="14" t="s">
        <v>27</v>
      </c>
      <c r="AX774" s="14" t="s">
        <v>60</v>
      </c>
      <c r="AY774" s="155" t="s">
        <v>141</v>
      </c>
    </row>
    <row r="775" spans="2:51" s="14" customFormat="1" x14ac:dyDescent="0.2">
      <c r="B775" s="154"/>
      <c r="D775" s="148" t="s">
        <v>148</v>
      </c>
      <c r="E775" s="155" t="s">
        <v>1</v>
      </c>
      <c r="F775" s="156" t="s">
        <v>207</v>
      </c>
      <c r="H775" s="157">
        <v>12.21</v>
      </c>
      <c r="L775" s="154"/>
      <c r="M775" s="158"/>
      <c r="N775" s="159"/>
      <c r="O775" s="159"/>
      <c r="P775" s="159"/>
      <c r="Q775" s="159"/>
      <c r="R775" s="159"/>
      <c r="S775" s="159"/>
      <c r="T775" s="160"/>
      <c r="AT775" s="155" t="s">
        <v>148</v>
      </c>
      <c r="AU775" s="155" t="s">
        <v>73</v>
      </c>
      <c r="AV775" s="14" t="s">
        <v>73</v>
      </c>
      <c r="AW775" s="14" t="s">
        <v>27</v>
      </c>
      <c r="AX775" s="14" t="s">
        <v>60</v>
      </c>
      <c r="AY775" s="155" t="s">
        <v>141</v>
      </c>
    </row>
    <row r="776" spans="2:51" s="14" customFormat="1" x14ac:dyDescent="0.2">
      <c r="B776" s="154"/>
      <c r="D776" s="148" t="s">
        <v>148</v>
      </c>
      <c r="E776" s="155" t="s">
        <v>1</v>
      </c>
      <c r="F776" s="156" t="s">
        <v>208</v>
      </c>
      <c r="H776" s="157">
        <v>35.200000000000003</v>
      </c>
      <c r="L776" s="154"/>
      <c r="M776" s="158"/>
      <c r="N776" s="159"/>
      <c r="O776" s="159"/>
      <c r="P776" s="159"/>
      <c r="Q776" s="159"/>
      <c r="R776" s="159"/>
      <c r="S776" s="159"/>
      <c r="T776" s="160"/>
      <c r="AT776" s="155" t="s">
        <v>148</v>
      </c>
      <c r="AU776" s="155" t="s">
        <v>73</v>
      </c>
      <c r="AV776" s="14" t="s">
        <v>73</v>
      </c>
      <c r="AW776" s="14" t="s">
        <v>27</v>
      </c>
      <c r="AX776" s="14" t="s">
        <v>60</v>
      </c>
      <c r="AY776" s="155" t="s">
        <v>141</v>
      </c>
    </row>
    <row r="777" spans="2:51" s="14" customFormat="1" x14ac:dyDescent="0.2">
      <c r="B777" s="154"/>
      <c r="D777" s="148" t="s">
        <v>148</v>
      </c>
      <c r="E777" s="155" t="s">
        <v>1</v>
      </c>
      <c r="F777" s="156" t="s">
        <v>209</v>
      </c>
      <c r="H777" s="157">
        <v>2.88</v>
      </c>
      <c r="L777" s="154"/>
      <c r="M777" s="158"/>
      <c r="N777" s="159"/>
      <c r="O777" s="159"/>
      <c r="P777" s="159"/>
      <c r="Q777" s="159"/>
      <c r="R777" s="159"/>
      <c r="S777" s="159"/>
      <c r="T777" s="160"/>
      <c r="AT777" s="155" t="s">
        <v>148</v>
      </c>
      <c r="AU777" s="155" t="s">
        <v>73</v>
      </c>
      <c r="AV777" s="14" t="s">
        <v>73</v>
      </c>
      <c r="AW777" s="14" t="s">
        <v>27</v>
      </c>
      <c r="AX777" s="14" t="s">
        <v>60</v>
      </c>
      <c r="AY777" s="155" t="s">
        <v>141</v>
      </c>
    </row>
    <row r="778" spans="2:51" s="14" customFormat="1" x14ac:dyDescent="0.2">
      <c r="B778" s="154"/>
      <c r="D778" s="148" t="s">
        <v>148</v>
      </c>
      <c r="E778" s="155" t="s">
        <v>1</v>
      </c>
      <c r="F778" s="156" t="s">
        <v>211</v>
      </c>
      <c r="H778" s="157">
        <v>1.004</v>
      </c>
      <c r="L778" s="154"/>
      <c r="M778" s="158"/>
      <c r="N778" s="159"/>
      <c r="O778" s="159"/>
      <c r="P778" s="159"/>
      <c r="Q778" s="159"/>
      <c r="R778" s="159"/>
      <c r="S778" s="159"/>
      <c r="T778" s="160"/>
      <c r="AT778" s="155" t="s">
        <v>148</v>
      </c>
      <c r="AU778" s="155" t="s">
        <v>73</v>
      </c>
      <c r="AV778" s="14" t="s">
        <v>73</v>
      </c>
      <c r="AW778" s="14" t="s">
        <v>27</v>
      </c>
      <c r="AX778" s="14" t="s">
        <v>60</v>
      </c>
      <c r="AY778" s="155" t="s">
        <v>141</v>
      </c>
    </row>
    <row r="779" spans="2:51" s="16" customFormat="1" x14ac:dyDescent="0.2">
      <c r="B779" s="178"/>
      <c r="D779" s="148" t="s">
        <v>148</v>
      </c>
      <c r="E779" s="179" t="s">
        <v>1</v>
      </c>
      <c r="F779" s="180" t="s">
        <v>224</v>
      </c>
      <c r="H779" s="181">
        <v>152.51400000000001</v>
      </c>
      <c r="L779" s="178"/>
      <c r="M779" s="182"/>
      <c r="N779" s="183"/>
      <c r="O779" s="183"/>
      <c r="P779" s="183"/>
      <c r="Q779" s="183"/>
      <c r="R779" s="183"/>
      <c r="S779" s="183"/>
      <c r="T779" s="184"/>
      <c r="AT779" s="179" t="s">
        <v>148</v>
      </c>
      <c r="AU779" s="179" t="s">
        <v>73</v>
      </c>
      <c r="AV779" s="16" t="s">
        <v>85</v>
      </c>
      <c r="AW779" s="16" t="s">
        <v>27</v>
      </c>
      <c r="AX779" s="16" t="s">
        <v>60</v>
      </c>
      <c r="AY779" s="179" t="s">
        <v>141</v>
      </c>
    </row>
    <row r="780" spans="2:51" s="14" customFormat="1" x14ac:dyDescent="0.2">
      <c r="B780" s="154"/>
      <c r="D780" s="148" t="s">
        <v>148</v>
      </c>
      <c r="E780" s="155" t="s">
        <v>1</v>
      </c>
      <c r="F780" s="156" t="s">
        <v>1176</v>
      </c>
      <c r="H780" s="157">
        <v>5.4</v>
      </c>
      <c r="L780" s="154"/>
      <c r="M780" s="158"/>
      <c r="N780" s="159"/>
      <c r="O780" s="159"/>
      <c r="P780" s="159"/>
      <c r="Q780" s="159"/>
      <c r="R780" s="159"/>
      <c r="S780" s="159"/>
      <c r="T780" s="160"/>
      <c r="AT780" s="155" t="s">
        <v>148</v>
      </c>
      <c r="AU780" s="155" t="s">
        <v>73</v>
      </c>
      <c r="AV780" s="14" t="s">
        <v>73</v>
      </c>
      <c r="AW780" s="14" t="s">
        <v>27</v>
      </c>
      <c r="AX780" s="14" t="s">
        <v>60</v>
      </c>
      <c r="AY780" s="155" t="s">
        <v>141</v>
      </c>
    </row>
    <row r="781" spans="2:51" s="14" customFormat="1" x14ac:dyDescent="0.2">
      <c r="B781" s="154"/>
      <c r="D781" s="148" t="s">
        <v>148</v>
      </c>
      <c r="E781" s="155" t="s">
        <v>1</v>
      </c>
      <c r="F781" s="156" t="s">
        <v>1232</v>
      </c>
      <c r="H781" s="157">
        <v>54</v>
      </c>
      <c r="L781" s="154"/>
      <c r="M781" s="158"/>
      <c r="N781" s="159"/>
      <c r="O781" s="159"/>
      <c r="P781" s="159"/>
      <c r="Q781" s="159"/>
      <c r="R781" s="159"/>
      <c r="S781" s="159"/>
      <c r="T781" s="160"/>
      <c r="AT781" s="155" t="s">
        <v>148</v>
      </c>
      <c r="AU781" s="155" t="s">
        <v>73</v>
      </c>
      <c r="AV781" s="14" t="s">
        <v>73</v>
      </c>
      <c r="AW781" s="14" t="s">
        <v>27</v>
      </c>
      <c r="AX781" s="14" t="s">
        <v>60</v>
      </c>
      <c r="AY781" s="155" t="s">
        <v>141</v>
      </c>
    </row>
    <row r="782" spans="2:51" s="14" customFormat="1" x14ac:dyDescent="0.2">
      <c r="B782" s="154"/>
      <c r="D782" s="148" t="s">
        <v>148</v>
      </c>
      <c r="E782" s="155" t="s">
        <v>1</v>
      </c>
      <c r="F782" s="156" t="s">
        <v>1233</v>
      </c>
      <c r="H782" s="157">
        <v>7.2</v>
      </c>
      <c r="L782" s="154"/>
      <c r="M782" s="158"/>
      <c r="N782" s="159"/>
      <c r="O782" s="159"/>
      <c r="P782" s="159"/>
      <c r="Q782" s="159"/>
      <c r="R782" s="159"/>
      <c r="S782" s="159"/>
      <c r="T782" s="160"/>
      <c r="AT782" s="155" t="s">
        <v>148</v>
      </c>
      <c r="AU782" s="155" t="s">
        <v>73</v>
      </c>
      <c r="AV782" s="14" t="s">
        <v>73</v>
      </c>
      <c r="AW782" s="14" t="s">
        <v>27</v>
      </c>
      <c r="AX782" s="14" t="s">
        <v>60</v>
      </c>
      <c r="AY782" s="155" t="s">
        <v>141</v>
      </c>
    </row>
    <row r="783" spans="2:51" s="14" customFormat="1" x14ac:dyDescent="0.2">
      <c r="B783" s="154"/>
      <c r="D783" s="148" t="s">
        <v>148</v>
      </c>
      <c r="E783" s="155" t="s">
        <v>1</v>
      </c>
      <c r="F783" s="156" t="s">
        <v>1229</v>
      </c>
      <c r="H783" s="157">
        <v>1.08</v>
      </c>
      <c r="L783" s="154"/>
      <c r="M783" s="158"/>
      <c r="N783" s="159"/>
      <c r="O783" s="159"/>
      <c r="P783" s="159"/>
      <c r="Q783" s="159"/>
      <c r="R783" s="159"/>
      <c r="S783" s="159"/>
      <c r="T783" s="160"/>
      <c r="AT783" s="155" t="s">
        <v>148</v>
      </c>
      <c r="AU783" s="155" t="s">
        <v>73</v>
      </c>
      <c r="AV783" s="14" t="s">
        <v>73</v>
      </c>
      <c r="AW783" s="14" t="s">
        <v>27</v>
      </c>
      <c r="AX783" s="14" t="s">
        <v>60</v>
      </c>
      <c r="AY783" s="155" t="s">
        <v>141</v>
      </c>
    </row>
    <row r="784" spans="2:51" s="14" customFormat="1" x14ac:dyDescent="0.2">
      <c r="B784" s="154"/>
      <c r="D784" s="148" t="s">
        <v>148</v>
      </c>
      <c r="E784" s="155" t="s">
        <v>1</v>
      </c>
      <c r="F784" s="156" t="s">
        <v>1234</v>
      </c>
      <c r="H784" s="157">
        <v>6.84</v>
      </c>
      <c r="L784" s="154"/>
      <c r="M784" s="158"/>
      <c r="N784" s="159"/>
      <c r="O784" s="159"/>
      <c r="P784" s="159"/>
      <c r="Q784" s="159"/>
      <c r="R784" s="159"/>
      <c r="S784" s="159"/>
      <c r="T784" s="160"/>
      <c r="AT784" s="155" t="s">
        <v>148</v>
      </c>
      <c r="AU784" s="155" t="s">
        <v>73</v>
      </c>
      <c r="AV784" s="14" t="s">
        <v>73</v>
      </c>
      <c r="AW784" s="14" t="s">
        <v>27</v>
      </c>
      <c r="AX784" s="14" t="s">
        <v>60</v>
      </c>
      <c r="AY784" s="155" t="s">
        <v>141</v>
      </c>
    </row>
    <row r="785" spans="1:65" s="16" customFormat="1" x14ac:dyDescent="0.2">
      <c r="B785" s="178"/>
      <c r="D785" s="148" t="s">
        <v>148</v>
      </c>
      <c r="E785" s="179" t="s">
        <v>1</v>
      </c>
      <c r="F785" s="180" t="s">
        <v>224</v>
      </c>
      <c r="H785" s="181">
        <v>74.52</v>
      </c>
      <c r="L785" s="178"/>
      <c r="M785" s="182"/>
      <c r="N785" s="183"/>
      <c r="O785" s="183"/>
      <c r="P785" s="183"/>
      <c r="Q785" s="183"/>
      <c r="R785" s="183"/>
      <c r="S785" s="183"/>
      <c r="T785" s="184"/>
      <c r="AT785" s="179" t="s">
        <v>148</v>
      </c>
      <c r="AU785" s="179" t="s">
        <v>73</v>
      </c>
      <c r="AV785" s="16" t="s">
        <v>85</v>
      </c>
      <c r="AW785" s="16" t="s">
        <v>27</v>
      </c>
      <c r="AX785" s="16" t="s">
        <v>60</v>
      </c>
      <c r="AY785" s="179" t="s">
        <v>141</v>
      </c>
    </row>
    <row r="786" spans="1:65" s="14" customFormat="1" x14ac:dyDescent="0.2">
      <c r="B786" s="154"/>
      <c r="D786" s="148" t="s">
        <v>148</v>
      </c>
      <c r="E786" s="155" t="s">
        <v>1</v>
      </c>
      <c r="F786" s="156" t="s">
        <v>1235</v>
      </c>
      <c r="H786" s="157">
        <v>2.7</v>
      </c>
      <c r="L786" s="154"/>
      <c r="M786" s="158"/>
      <c r="N786" s="159"/>
      <c r="O786" s="159"/>
      <c r="P786" s="159"/>
      <c r="Q786" s="159"/>
      <c r="R786" s="159"/>
      <c r="S786" s="159"/>
      <c r="T786" s="160"/>
      <c r="AT786" s="155" t="s">
        <v>148</v>
      </c>
      <c r="AU786" s="155" t="s">
        <v>73</v>
      </c>
      <c r="AV786" s="14" t="s">
        <v>73</v>
      </c>
      <c r="AW786" s="14" t="s">
        <v>27</v>
      </c>
      <c r="AX786" s="14" t="s">
        <v>60</v>
      </c>
      <c r="AY786" s="155" t="s">
        <v>141</v>
      </c>
    </row>
    <row r="787" spans="1:65" s="16" customFormat="1" x14ac:dyDescent="0.2">
      <c r="B787" s="178"/>
      <c r="D787" s="148" t="s">
        <v>148</v>
      </c>
      <c r="E787" s="179" t="s">
        <v>1</v>
      </c>
      <c r="F787" s="180" t="s">
        <v>224</v>
      </c>
      <c r="H787" s="181">
        <v>2.7</v>
      </c>
      <c r="L787" s="178"/>
      <c r="M787" s="182"/>
      <c r="N787" s="183"/>
      <c r="O787" s="183"/>
      <c r="P787" s="183"/>
      <c r="Q787" s="183"/>
      <c r="R787" s="183"/>
      <c r="S787" s="183"/>
      <c r="T787" s="184"/>
      <c r="AT787" s="179" t="s">
        <v>148</v>
      </c>
      <c r="AU787" s="179" t="s">
        <v>73</v>
      </c>
      <c r="AV787" s="16" t="s">
        <v>85</v>
      </c>
      <c r="AW787" s="16" t="s">
        <v>27</v>
      </c>
      <c r="AX787" s="16" t="s">
        <v>60</v>
      </c>
      <c r="AY787" s="179" t="s">
        <v>141</v>
      </c>
    </row>
    <row r="788" spans="1:65" s="15" customFormat="1" x14ac:dyDescent="0.2">
      <c r="B788" s="161"/>
      <c r="D788" s="148" t="s">
        <v>148</v>
      </c>
      <c r="E788" s="162" t="s">
        <v>1</v>
      </c>
      <c r="F788" s="163" t="s">
        <v>158</v>
      </c>
      <c r="H788" s="164">
        <v>352.74799999999999</v>
      </c>
      <c r="L788" s="161"/>
      <c r="M788" s="165"/>
      <c r="N788" s="166"/>
      <c r="O788" s="166"/>
      <c r="P788" s="166"/>
      <c r="Q788" s="166"/>
      <c r="R788" s="166"/>
      <c r="S788" s="166"/>
      <c r="T788" s="167"/>
      <c r="AT788" s="162" t="s">
        <v>148</v>
      </c>
      <c r="AU788" s="162" t="s">
        <v>73</v>
      </c>
      <c r="AV788" s="15" t="s">
        <v>146</v>
      </c>
      <c r="AW788" s="15" t="s">
        <v>27</v>
      </c>
      <c r="AX788" s="15" t="s">
        <v>67</v>
      </c>
      <c r="AY788" s="162" t="s">
        <v>141</v>
      </c>
    </row>
    <row r="789" spans="1:65" s="2" customFormat="1" ht="21.75" customHeight="1" x14ac:dyDescent="0.2">
      <c r="A789" s="31"/>
      <c r="B789" s="133"/>
      <c r="C789" s="134" t="s">
        <v>1241</v>
      </c>
      <c r="D789" s="134" t="s">
        <v>143</v>
      </c>
      <c r="E789" s="135" t="s">
        <v>1242</v>
      </c>
      <c r="F789" s="192" t="s">
        <v>1243</v>
      </c>
      <c r="G789" s="193" t="s">
        <v>543</v>
      </c>
      <c r="H789" s="194"/>
      <c r="I789" s="195"/>
      <c r="J789" s="195"/>
      <c r="K789" s="140"/>
      <c r="L789" s="32"/>
      <c r="M789" s="185"/>
      <c r="N789" s="186"/>
      <c r="O789" s="187"/>
      <c r="P789" s="187"/>
      <c r="Q789" s="187"/>
      <c r="R789" s="187"/>
      <c r="S789" s="187"/>
      <c r="T789" s="188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R789" s="145" t="s">
        <v>332</v>
      </c>
      <c r="AT789" s="145" t="s">
        <v>143</v>
      </c>
      <c r="AU789" s="145" t="s">
        <v>73</v>
      </c>
      <c r="AY789" s="18" t="s">
        <v>141</v>
      </c>
      <c r="BE789" s="146">
        <f>IF(N789="základná",J789,0)</f>
        <v>0</v>
      </c>
      <c r="BF789" s="146">
        <f>IF(N789="znížená",J789,0)</f>
        <v>0</v>
      </c>
      <c r="BG789" s="146">
        <f>IF(N789="zákl. prenesená",J789,0)</f>
        <v>0</v>
      </c>
      <c r="BH789" s="146">
        <f>IF(N789="zníž. prenesená",J789,0)</f>
        <v>0</v>
      </c>
      <c r="BI789" s="146">
        <f>IF(N789="nulová",J789,0)</f>
        <v>0</v>
      </c>
      <c r="BJ789" s="18" t="s">
        <v>73</v>
      </c>
      <c r="BK789" s="146">
        <f>ROUND(I789*H789,2)</f>
        <v>0</v>
      </c>
      <c r="BL789" s="18" t="s">
        <v>332</v>
      </c>
      <c r="BM789" s="145" t="s">
        <v>1244</v>
      </c>
    </row>
    <row r="790" spans="1:65" s="2" customFormat="1" ht="6.95" customHeight="1" x14ac:dyDescent="0.2">
      <c r="A790" s="31"/>
      <c r="B790" s="46"/>
      <c r="C790" s="47"/>
      <c r="D790" s="47"/>
      <c r="E790" s="47"/>
      <c r="F790" s="47"/>
      <c r="G790" s="47"/>
      <c r="H790" s="47"/>
      <c r="I790" s="47"/>
      <c r="J790" s="47"/>
      <c r="K790" s="47"/>
      <c r="L790" s="32"/>
      <c r="M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</row>
  </sheetData>
  <autoFilter ref="C130:K789" xr:uid="{00000000-0009-0000-0000-000003000000}"/>
  <mergeCells count="11">
    <mergeCell ref="E123:H123"/>
    <mergeCell ref="E7:H7"/>
    <mergeCell ref="E9:H9"/>
    <mergeCell ref="E11:H11"/>
    <mergeCell ref="E29:H29"/>
    <mergeCell ref="E85:H85"/>
    <mergeCell ref="L2:V2"/>
    <mergeCell ref="E87:H87"/>
    <mergeCell ref="E89:H89"/>
    <mergeCell ref="E119:H119"/>
    <mergeCell ref="E121:H12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010"/>
  <sheetViews>
    <sheetView showGridLines="0" workbookViewId="0">
      <selection activeCell="I2" sqref="I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86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1247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/>
      <c r="F22" s="31"/>
      <c r="G22" s="31"/>
      <c r="H22" s="31"/>
      <c r="I22" s="26" t="s">
        <v>23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ROUND((SUM(BG117:BG118) + SUM(BG142:BG1009)),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ROUND((SUM(BH117:BH118) + SUM(BH142:BH1009)),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ROUND((SUM(BI117:BI118) + SUM(BI142:BI1009)),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D1 - Stavebné práce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25.7" customHeight="1" x14ac:dyDescent="0.2">
      <c r="A96" s="31"/>
      <c r="B96" s="32"/>
      <c r="C96" s="26" t="s">
        <v>24</v>
      </c>
      <c r="D96" s="31"/>
      <c r="E96" s="31"/>
      <c r="F96" s="24" t="str">
        <f>IF(E22="","",E22)</f>
        <v/>
      </c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122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1248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1249</v>
      </c>
      <c r="E103" s="106"/>
      <c r="F103" s="106"/>
      <c r="G103" s="106"/>
      <c r="H103" s="106"/>
      <c r="I103" s="106"/>
      <c r="J103" s="107"/>
      <c r="L103" s="104"/>
    </row>
    <row r="104" spans="1:47" s="10" customFormat="1" ht="19.899999999999999" customHeight="1" x14ac:dyDescent="0.2">
      <c r="B104" s="104"/>
      <c r="D104" s="105" t="s">
        <v>124</v>
      </c>
      <c r="E104" s="106"/>
      <c r="F104" s="106"/>
      <c r="G104" s="106"/>
      <c r="H104" s="106"/>
      <c r="I104" s="106"/>
      <c r="J104" s="107"/>
      <c r="L104" s="104"/>
    </row>
    <row r="105" spans="1:47" s="10" customFormat="1" ht="19.899999999999999" customHeight="1" x14ac:dyDescent="0.2">
      <c r="B105" s="104"/>
      <c r="D105" s="105" t="s">
        <v>125</v>
      </c>
      <c r="E105" s="106"/>
      <c r="F105" s="106"/>
      <c r="G105" s="106"/>
      <c r="H105" s="106"/>
      <c r="I105" s="106"/>
      <c r="J105" s="107"/>
      <c r="L105" s="104"/>
    </row>
    <row r="106" spans="1:47" s="10" customFormat="1" ht="19.899999999999999" customHeight="1" x14ac:dyDescent="0.2">
      <c r="B106" s="104"/>
      <c r="D106" s="105" t="s">
        <v>126</v>
      </c>
      <c r="E106" s="106"/>
      <c r="F106" s="106"/>
      <c r="G106" s="106"/>
      <c r="H106" s="106"/>
      <c r="I106" s="106"/>
      <c r="J106" s="107"/>
      <c r="L106" s="104"/>
    </row>
    <row r="107" spans="1:47" s="9" customFormat="1" ht="24.95" customHeight="1" x14ac:dyDescent="0.2">
      <c r="B107" s="100"/>
      <c r="D107" s="101" t="s">
        <v>127</v>
      </c>
      <c r="E107" s="102"/>
      <c r="F107" s="102"/>
      <c r="G107" s="102"/>
      <c r="H107" s="102"/>
      <c r="I107" s="102"/>
      <c r="J107" s="103"/>
      <c r="L107" s="100"/>
    </row>
    <row r="108" spans="1:47" s="10" customFormat="1" ht="19.899999999999999" customHeight="1" x14ac:dyDescent="0.2">
      <c r="B108" s="104"/>
      <c r="D108" s="105" t="s">
        <v>890</v>
      </c>
      <c r="E108" s="106"/>
      <c r="F108" s="106"/>
      <c r="G108" s="106"/>
      <c r="H108" s="106"/>
      <c r="I108" s="106"/>
      <c r="J108" s="107"/>
      <c r="L108" s="104"/>
    </row>
    <row r="109" spans="1:47" s="10" customFormat="1" ht="19.899999999999999" customHeight="1" x14ac:dyDescent="0.2">
      <c r="B109" s="104"/>
      <c r="D109" s="105" t="s">
        <v>131</v>
      </c>
      <c r="E109" s="106"/>
      <c r="F109" s="106"/>
      <c r="G109" s="106"/>
      <c r="H109" s="106"/>
      <c r="I109" s="106"/>
      <c r="J109" s="107"/>
      <c r="L109" s="104"/>
    </row>
    <row r="110" spans="1:47" s="10" customFormat="1" ht="19.899999999999999" customHeight="1" x14ac:dyDescent="0.2">
      <c r="B110" s="104"/>
      <c r="D110" s="105" t="s">
        <v>1250</v>
      </c>
      <c r="E110" s="106"/>
      <c r="F110" s="106"/>
      <c r="G110" s="106"/>
      <c r="H110" s="106"/>
      <c r="I110" s="106"/>
      <c r="J110" s="107"/>
      <c r="L110" s="104"/>
    </row>
    <row r="111" spans="1:47" s="10" customFormat="1" ht="19.899999999999999" customHeight="1" x14ac:dyDescent="0.2">
      <c r="B111" s="104"/>
      <c r="D111" s="105" t="s">
        <v>1251</v>
      </c>
      <c r="E111" s="106"/>
      <c r="F111" s="106"/>
      <c r="G111" s="106"/>
      <c r="H111" s="106"/>
      <c r="I111" s="106"/>
      <c r="J111" s="107"/>
      <c r="L111" s="104"/>
    </row>
    <row r="112" spans="1:47" s="10" customFormat="1" ht="19.899999999999999" customHeight="1" x14ac:dyDescent="0.2">
      <c r="B112" s="104"/>
      <c r="D112" s="105" t="s">
        <v>1252</v>
      </c>
      <c r="E112" s="106"/>
      <c r="F112" s="106"/>
      <c r="G112" s="106"/>
      <c r="H112" s="106"/>
      <c r="I112" s="106"/>
      <c r="J112" s="107"/>
      <c r="L112" s="104"/>
    </row>
    <row r="113" spans="1:31" s="9" customFormat="1" ht="24.95" customHeight="1" x14ac:dyDescent="0.2">
      <c r="B113" s="100"/>
      <c r="D113" s="101" t="s">
        <v>1253</v>
      </c>
      <c r="E113" s="102"/>
      <c r="F113" s="102"/>
      <c r="G113" s="102"/>
      <c r="H113" s="102"/>
      <c r="I113" s="102"/>
      <c r="J113" s="103"/>
      <c r="L113" s="100"/>
    </row>
    <row r="114" spans="1:31" s="10" customFormat="1" ht="19.899999999999999" customHeight="1" x14ac:dyDescent="0.2">
      <c r="B114" s="104"/>
      <c r="D114" s="105" t="s">
        <v>1254</v>
      </c>
      <c r="E114" s="106"/>
      <c r="F114" s="106"/>
      <c r="G114" s="106"/>
      <c r="H114" s="106"/>
      <c r="I114" s="106"/>
      <c r="J114" s="107"/>
      <c r="L114" s="104"/>
    </row>
    <row r="115" spans="1:31" s="2" customFormat="1" ht="21.75" customHeight="1" x14ac:dyDescent="0.2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9.25" customHeight="1" x14ac:dyDescent="0.2">
      <c r="A117" s="31"/>
      <c r="B117" s="32"/>
      <c r="C117" s="99" t="s">
        <v>132</v>
      </c>
      <c r="D117" s="31"/>
      <c r="E117" s="31"/>
      <c r="F117" s="31"/>
      <c r="G117" s="31"/>
      <c r="H117" s="31"/>
      <c r="I117" s="31"/>
      <c r="J117" s="108"/>
      <c r="K117" s="31"/>
      <c r="L117" s="41"/>
      <c r="N117" s="10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8" customHeight="1" x14ac:dyDescent="0.2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9.25" customHeight="1" x14ac:dyDescent="0.2">
      <c r="A119" s="31"/>
      <c r="B119" s="32"/>
      <c r="C119" s="78" t="s">
        <v>109</v>
      </c>
      <c r="D119" s="79"/>
      <c r="E119" s="79"/>
      <c r="F119" s="79"/>
      <c r="G119" s="79"/>
      <c r="H119" s="79"/>
      <c r="I119" s="79"/>
      <c r="J119" s="80"/>
      <c r="K119" s="79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 x14ac:dyDescent="0.2">
      <c r="A120" s="31"/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31" s="2" customFormat="1" ht="6.95" customHeight="1" x14ac:dyDescent="0.2">
      <c r="A124" s="31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4.95" customHeight="1" x14ac:dyDescent="0.2">
      <c r="A125" s="31"/>
      <c r="B125" s="32"/>
      <c r="C125" s="22" t="s">
        <v>133</v>
      </c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 x14ac:dyDescent="0.2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 x14ac:dyDescent="0.2">
      <c r="A127" s="31"/>
      <c r="B127" s="32"/>
      <c r="C127" s="26" t="s">
        <v>10</v>
      </c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6.5" customHeight="1" x14ac:dyDescent="0.2">
      <c r="A128" s="31"/>
      <c r="B128" s="32"/>
      <c r="C128" s="31"/>
      <c r="D128" s="31"/>
      <c r="E128" s="292" t="str">
        <f>E7</f>
        <v>Dunajská Streda OR PZ,  rekonštrukcia a modernizácia objektu</v>
      </c>
      <c r="F128" s="293"/>
      <c r="G128" s="293"/>
      <c r="H128" s="293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1" customFormat="1" ht="12" customHeight="1" x14ac:dyDescent="0.2">
      <c r="B129" s="21"/>
      <c r="C129" s="26" t="s">
        <v>111</v>
      </c>
      <c r="L129" s="21"/>
    </row>
    <row r="130" spans="1:63" s="1" customFormat="1" ht="16.5" customHeight="1" x14ac:dyDescent="0.2">
      <c r="B130" s="21"/>
      <c r="E130" s="292" t="s">
        <v>112</v>
      </c>
      <c r="F130" s="275"/>
      <c r="G130" s="275"/>
      <c r="H130" s="275"/>
      <c r="L130" s="21"/>
    </row>
    <row r="131" spans="1:63" s="1" customFormat="1" ht="12" customHeight="1" x14ac:dyDescent="0.2">
      <c r="B131" s="21"/>
      <c r="C131" s="26" t="s">
        <v>113</v>
      </c>
      <c r="L131" s="21"/>
    </row>
    <row r="132" spans="1:63" s="2" customFormat="1" ht="16.5" customHeight="1" x14ac:dyDescent="0.2">
      <c r="A132" s="31"/>
      <c r="B132" s="32"/>
      <c r="C132" s="31"/>
      <c r="D132" s="31"/>
      <c r="E132" s="295" t="s">
        <v>1245</v>
      </c>
      <c r="F132" s="291"/>
      <c r="G132" s="291"/>
      <c r="H132" s="29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 x14ac:dyDescent="0.2">
      <c r="A133" s="31"/>
      <c r="B133" s="32"/>
      <c r="C133" s="26" t="s">
        <v>1246</v>
      </c>
      <c r="D133" s="31"/>
      <c r="E133" s="31"/>
      <c r="F133" s="31"/>
      <c r="G133" s="31"/>
      <c r="H133" s="3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 x14ac:dyDescent="0.2">
      <c r="A134" s="31"/>
      <c r="B134" s="32"/>
      <c r="C134" s="31"/>
      <c r="D134" s="31"/>
      <c r="E134" s="283" t="str">
        <f>E13</f>
        <v>D1 - Stavebné práce</v>
      </c>
      <c r="F134" s="291"/>
      <c r="G134" s="291"/>
      <c r="H134" s="29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6.95" customHeight="1" x14ac:dyDescent="0.2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2" customHeight="1" x14ac:dyDescent="0.2">
      <c r="A136" s="31"/>
      <c r="B136" s="32"/>
      <c r="C136" s="26" t="s">
        <v>16</v>
      </c>
      <c r="D136" s="31"/>
      <c r="E136" s="31"/>
      <c r="F136" s="24" t="str">
        <f>F16</f>
        <v>Dunajská Streda, Muzejná 231/6,  parc.č. 2421/8; 1</v>
      </c>
      <c r="G136" s="31"/>
      <c r="H136" s="31"/>
      <c r="I136" s="26" t="s">
        <v>18</v>
      </c>
      <c r="J136" s="54" t="str">
        <f>IF(J16="","",J16)</f>
        <v/>
      </c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 x14ac:dyDescent="0.2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40.15" customHeight="1" x14ac:dyDescent="0.2">
      <c r="A138" s="31"/>
      <c r="B138" s="32"/>
      <c r="C138" s="26" t="s">
        <v>19</v>
      </c>
      <c r="D138" s="31"/>
      <c r="E138" s="31"/>
      <c r="F138" s="24" t="str">
        <f>E19</f>
        <v>Ministerstvo vnútra SR, Pribinova 2,  Bratislava</v>
      </c>
      <c r="G138" s="31"/>
      <c r="H138" s="31"/>
      <c r="I138" s="26" t="s">
        <v>26</v>
      </c>
      <c r="J138" s="27"/>
      <c r="K138" s="31"/>
      <c r="L138" s="4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25.7" customHeight="1" x14ac:dyDescent="0.2">
      <c r="A139" s="31"/>
      <c r="B139" s="32"/>
      <c r="C139" s="26" t="s">
        <v>24</v>
      </c>
      <c r="D139" s="31"/>
      <c r="E139" s="31"/>
      <c r="F139" s="24" t="str">
        <f>IF(E22="","",E22)</f>
        <v/>
      </c>
      <c r="G139" s="31"/>
      <c r="H139" s="31"/>
      <c r="I139" s="26" t="s">
        <v>28</v>
      </c>
      <c r="J139" s="27"/>
      <c r="K139" s="31"/>
      <c r="L139" s="4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0.35" customHeight="1" x14ac:dyDescent="0.2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11" customFormat="1" ht="29.25" customHeight="1" x14ac:dyDescent="0.2">
      <c r="A141" s="110"/>
      <c r="B141" s="111"/>
      <c r="C141" s="112" t="s">
        <v>134</v>
      </c>
      <c r="D141" s="113" t="s">
        <v>57</v>
      </c>
      <c r="E141" s="113" t="s">
        <v>53</v>
      </c>
      <c r="F141" s="113" t="s">
        <v>54</v>
      </c>
      <c r="G141" s="113" t="s">
        <v>135</v>
      </c>
      <c r="H141" s="113" t="s">
        <v>136</v>
      </c>
      <c r="I141" s="113" t="s">
        <v>137</v>
      </c>
      <c r="J141" s="114" t="s">
        <v>119</v>
      </c>
      <c r="K141" s="115" t="s">
        <v>138</v>
      </c>
      <c r="L141" s="116"/>
      <c r="M141" s="58"/>
      <c r="N141" s="59"/>
      <c r="O141" s="59"/>
      <c r="P141" s="59"/>
      <c r="Q141" s="59"/>
      <c r="R141" s="59"/>
      <c r="S141" s="59"/>
      <c r="T141" s="6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</row>
    <row r="142" spans="1:63" s="2" customFormat="1" ht="22.9" customHeight="1" x14ac:dyDescent="0.25">
      <c r="A142" s="31"/>
      <c r="B142" s="32"/>
      <c r="C142" s="64" t="s">
        <v>115</v>
      </c>
      <c r="D142" s="31"/>
      <c r="E142" s="31"/>
      <c r="F142" s="31"/>
      <c r="G142" s="31"/>
      <c r="H142" s="31"/>
      <c r="I142" s="31"/>
      <c r="J142" s="117"/>
      <c r="K142" s="31"/>
      <c r="L142" s="32"/>
      <c r="M142" s="61"/>
      <c r="N142" s="55"/>
      <c r="O142" s="62"/>
      <c r="P142" s="118"/>
      <c r="Q142" s="62"/>
      <c r="R142" s="118"/>
      <c r="S142" s="62"/>
      <c r="T142" s="119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8" t="s">
        <v>59</v>
      </c>
      <c r="AU142" s="18" t="s">
        <v>121</v>
      </c>
      <c r="BK142" s="120">
        <f>BK143+BK542+BK989</f>
        <v>0</v>
      </c>
    </row>
    <row r="143" spans="1:63" s="12" customFormat="1" ht="25.9" customHeight="1" x14ac:dyDescent="0.2">
      <c r="B143" s="121"/>
      <c r="D143" s="122" t="s">
        <v>59</v>
      </c>
      <c r="E143" s="123" t="s">
        <v>139</v>
      </c>
      <c r="F143" s="123" t="s">
        <v>140</v>
      </c>
      <c r="J143" s="124"/>
      <c r="L143" s="121"/>
      <c r="M143" s="125"/>
      <c r="N143" s="126"/>
      <c r="O143" s="126"/>
      <c r="P143" s="127"/>
      <c r="Q143" s="126"/>
      <c r="R143" s="127"/>
      <c r="S143" s="126"/>
      <c r="T143" s="128"/>
      <c r="AR143" s="122" t="s">
        <v>67</v>
      </c>
      <c r="AT143" s="129" t="s">
        <v>59</v>
      </c>
      <c r="AU143" s="129" t="s">
        <v>60</v>
      </c>
      <c r="AY143" s="122" t="s">
        <v>141</v>
      </c>
      <c r="BK143" s="130">
        <f>BK144+BK160+BK184+BK384+BK540</f>
        <v>0</v>
      </c>
    </row>
    <row r="144" spans="1:63" s="12" customFormat="1" ht="22.9" customHeight="1" x14ac:dyDescent="0.2">
      <c r="B144" s="121"/>
      <c r="D144" s="122" t="s">
        <v>59</v>
      </c>
      <c r="E144" s="131" t="s">
        <v>67</v>
      </c>
      <c r="F144" s="131" t="s">
        <v>1255</v>
      </c>
      <c r="J144" s="132"/>
      <c r="L144" s="121"/>
      <c r="M144" s="125"/>
      <c r="N144" s="126"/>
      <c r="O144" s="126"/>
      <c r="P144" s="127"/>
      <c r="Q144" s="126"/>
      <c r="R144" s="127"/>
      <c r="S144" s="126"/>
      <c r="T144" s="128"/>
      <c r="AR144" s="122" t="s">
        <v>67</v>
      </c>
      <c r="AT144" s="129" t="s">
        <v>59</v>
      </c>
      <c r="AU144" s="129" t="s">
        <v>67</v>
      </c>
      <c r="AY144" s="122" t="s">
        <v>141</v>
      </c>
      <c r="BK144" s="130">
        <f>SUM(BK145:BK159)</f>
        <v>0</v>
      </c>
    </row>
    <row r="145" spans="1:65" s="2" customFormat="1" ht="21.75" customHeight="1" x14ac:dyDescent="0.2">
      <c r="A145" s="31"/>
      <c r="B145" s="133"/>
      <c r="C145" s="134" t="s">
        <v>67</v>
      </c>
      <c r="D145" s="134" t="s">
        <v>143</v>
      </c>
      <c r="E145" s="135" t="s">
        <v>1256</v>
      </c>
      <c r="F145" s="136" t="s">
        <v>1257</v>
      </c>
      <c r="G145" s="137" t="s">
        <v>145</v>
      </c>
      <c r="H145" s="138">
        <v>183.4</v>
      </c>
      <c r="I145" s="139"/>
      <c r="J145" s="139"/>
      <c r="K145" s="140"/>
      <c r="L145" s="32"/>
      <c r="M145" s="141"/>
      <c r="N145" s="142"/>
      <c r="O145" s="143"/>
      <c r="P145" s="143"/>
      <c r="Q145" s="143"/>
      <c r="R145" s="143"/>
      <c r="S145" s="143"/>
      <c r="T145" s="14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45" t="s">
        <v>146</v>
      </c>
      <c r="AT145" s="145" t="s">
        <v>143</v>
      </c>
      <c r="AU145" s="145" t="s">
        <v>73</v>
      </c>
      <c r="AY145" s="18" t="s">
        <v>141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8" t="s">
        <v>73</v>
      </c>
      <c r="BK145" s="146">
        <f>ROUND(I145*H145,2)</f>
        <v>0</v>
      </c>
      <c r="BL145" s="18" t="s">
        <v>146</v>
      </c>
      <c r="BM145" s="145" t="s">
        <v>1258</v>
      </c>
    </row>
    <row r="146" spans="1:65" s="13" customFormat="1" x14ac:dyDescent="0.2">
      <c r="B146" s="147"/>
      <c r="D146" s="148" t="s">
        <v>148</v>
      </c>
      <c r="E146" s="149" t="s">
        <v>1</v>
      </c>
      <c r="F146" s="150" t="s">
        <v>1259</v>
      </c>
      <c r="H146" s="149" t="s">
        <v>1</v>
      </c>
      <c r="L146" s="147"/>
      <c r="M146" s="151"/>
      <c r="N146" s="152"/>
      <c r="O146" s="152"/>
      <c r="P146" s="152"/>
      <c r="Q146" s="152"/>
      <c r="R146" s="152"/>
      <c r="S146" s="152"/>
      <c r="T146" s="153"/>
      <c r="AT146" s="149" t="s">
        <v>148</v>
      </c>
      <c r="AU146" s="149" t="s">
        <v>73</v>
      </c>
      <c r="AV146" s="13" t="s">
        <v>67</v>
      </c>
      <c r="AW146" s="13" t="s">
        <v>27</v>
      </c>
      <c r="AX146" s="13" t="s">
        <v>60</v>
      </c>
      <c r="AY146" s="149" t="s">
        <v>141</v>
      </c>
    </row>
    <row r="147" spans="1:65" s="14" customFormat="1" x14ac:dyDescent="0.2">
      <c r="B147" s="154"/>
      <c r="D147" s="148" t="s">
        <v>148</v>
      </c>
      <c r="E147" s="155" t="s">
        <v>1</v>
      </c>
      <c r="F147" s="156" t="s">
        <v>1260</v>
      </c>
      <c r="H147" s="157">
        <v>169.05</v>
      </c>
      <c r="L147" s="154"/>
      <c r="M147" s="158"/>
      <c r="N147" s="159"/>
      <c r="O147" s="159"/>
      <c r="P147" s="159"/>
      <c r="Q147" s="159"/>
      <c r="R147" s="159"/>
      <c r="S147" s="159"/>
      <c r="T147" s="160"/>
      <c r="AT147" s="155" t="s">
        <v>148</v>
      </c>
      <c r="AU147" s="155" t="s">
        <v>73</v>
      </c>
      <c r="AV147" s="14" t="s">
        <v>73</v>
      </c>
      <c r="AW147" s="14" t="s">
        <v>27</v>
      </c>
      <c r="AX147" s="14" t="s">
        <v>60</v>
      </c>
      <c r="AY147" s="155" t="s">
        <v>141</v>
      </c>
    </row>
    <row r="148" spans="1:65" s="14" customFormat="1" x14ac:dyDescent="0.2">
      <c r="B148" s="154"/>
      <c r="D148" s="148" t="s">
        <v>148</v>
      </c>
      <c r="E148" s="155" t="s">
        <v>1</v>
      </c>
      <c r="F148" s="156" t="s">
        <v>1261</v>
      </c>
      <c r="H148" s="157">
        <v>14.35</v>
      </c>
      <c r="L148" s="154"/>
      <c r="M148" s="158"/>
      <c r="N148" s="159"/>
      <c r="O148" s="159"/>
      <c r="P148" s="159"/>
      <c r="Q148" s="159"/>
      <c r="R148" s="159"/>
      <c r="S148" s="159"/>
      <c r="T148" s="160"/>
      <c r="AT148" s="155" t="s">
        <v>148</v>
      </c>
      <c r="AU148" s="155" t="s">
        <v>73</v>
      </c>
      <c r="AV148" s="14" t="s">
        <v>73</v>
      </c>
      <c r="AW148" s="14" t="s">
        <v>27</v>
      </c>
      <c r="AX148" s="14" t="s">
        <v>60</v>
      </c>
      <c r="AY148" s="155" t="s">
        <v>141</v>
      </c>
    </row>
    <row r="149" spans="1:65" s="15" customFormat="1" x14ac:dyDescent="0.2">
      <c r="B149" s="161"/>
      <c r="D149" s="148" t="s">
        <v>148</v>
      </c>
      <c r="E149" s="162" t="s">
        <v>1</v>
      </c>
      <c r="F149" s="163" t="s">
        <v>158</v>
      </c>
      <c r="H149" s="164">
        <v>183.4</v>
      </c>
      <c r="L149" s="161"/>
      <c r="M149" s="165"/>
      <c r="N149" s="166"/>
      <c r="O149" s="166"/>
      <c r="P149" s="166"/>
      <c r="Q149" s="166"/>
      <c r="R149" s="166"/>
      <c r="S149" s="166"/>
      <c r="T149" s="167"/>
      <c r="AT149" s="162" t="s">
        <v>148</v>
      </c>
      <c r="AU149" s="162" t="s">
        <v>73</v>
      </c>
      <c r="AV149" s="15" t="s">
        <v>146</v>
      </c>
      <c r="AW149" s="15" t="s">
        <v>27</v>
      </c>
      <c r="AX149" s="15" t="s">
        <v>67</v>
      </c>
      <c r="AY149" s="162" t="s">
        <v>141</v>
      </c>
    </row>
    <row r="150" spans="1:65" s="2" customFormat="1" ht="21.75" customHeight="1" x14ac:dyDescent="0.2">
      <c r="A150" s="31"/>
      <c r="B150" s="133"/>
      <c r="C150" s="134" t="s">
        <v>73</v>
      </c>
      <c r="D150" s="134" t="s">
        <v>143</v>
      </c>
      <c r="E150" s="135" t="s">
        <v>1262</v>
      </c>
      <c r="F150" s="136" t="s">
        <v>1263</v>
      </c>
      <c r="G150" s="137" t="s">
        <v>357</v>
      </c>
      <c r="H150" s="138">
        <v>15.12</v>
      </c>
      <c r="I150" s="139"/>
      <c r="J150" s="139"/>
      <c r="K150" s="140"/>
      <c r="L150" s="32"/>
      <c r="M150" s="141"/>
      <c r="N150" s="142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146</v>
      </c>
      <c r="AT150" s="145" t="s">
        <v>143</v>
      </c>
      <c r="AU150" s="145" t="s">
        <v>73</v>
      </c>
      <c r="AY150" s="18" t="s">
        <v>141</v>
      </c>
      <c r="BE150" s="146">
        <f>IF(N150="základná",J150,0)</f>
        <v>0</v>
      </c>
      <c r="BF150" s="146">
        <f>IF(N150="znížená",J150,0)</f>
        <v>0</v>
      </c>
      <c r="BG150" s="146">
        <f>IF(N150="zákl. prenesená",J150,0)</f>
        <v>0</v>
      </c>
      <c r="BH150" s="146">
        <f>IF(N150="zníž. prenesená",J150,0)</f>
        <v>0</v>
      </c>
      <c r="BI150" s="146">
        <f>IF(N150="nulová",J150,0)</f>
        <v>0</v>
      </c>
      <c r="BJ150" s="18" t="s">
        <v>73</v>
      </c>
      <c r="BK150" s="146">
        <f>ROUND(I150*H150,2)</f>
        <v>0</v>
      </c>
      <c r="BL150" s="18" t="s">
        <v>146</v>
      </c>
      <c r="BM150" s="145" t="s">
        <v>1264</v>
      </c>
    </row>
    <row r="151" spans="1:65" s="13" customFormat="1" x14ac:dyDescent="0.2">
      <c r="B151" s="147"/>
      <c r="D151" s="148" t="s">
        <v>148</v>
      </c>
      <c r="E151" s="149" t="s">
        <v>1</v>
      </c>
      <c r="F151" s="150" t="s">
        <v>1265</v>
      </c>
      <c r="H151" s="149" t="s">
        <v>1</v>
      </c>
      <c r="L151" s="147"/>
      <c r="M151" s="151"/>
      <c r="N151" s="152"/>
      <c r="O151" s="152"/>
      <c r="P151" s="152"/>
      <c r="Q151" s="152"/>
      <c r="R151" s="152"/>
      <c r="S151" s="152"/>
      <c r="T151" s="153"/>
      <c r="AT151" s="149" t="s">
        <v>148</v>
      </c>
      <c r="AU151" s="149" t="s">
        <v>73</v>
      </c>
      <c r="AV151" s="13" t="s">
        <v>67</v>
      </c>
      <c r="AW151" s="13" t="s">
        <v>27</v>
      </c>
      <c r="AX151" s="13" t="s">
        <v>60</v>
      </c>
      <c r="AY151" s="149" t="s">
        <v>141</v>
      </c>
    </row>
    <row r="152" spans="1:65" s="14" customFormat="1" x14ac:dyDescent="0.2">
      <c r="B152" s="154"/>
      <c r="D152" s="148" t="s">
        <v>148</v>
      </c>
      <c r="E152" s="155" t="s">
        <v>1</v>
      </c>
      <c r="F152" s="156" t="s">
        <v>1266</v>
      </c>
      <c r="H152" s="157">
        <v>15.12</v>
      </c>
      <c r="L152" s="154"/>
      <c r="M152" s="158"/>
      <c r="N152" s="159"/>
      <c r="O152" s="159"/>
      <c r="P152" s="159"/>
      <c r="Q152" s="159"/>
      <c r="R152" s="159"/>
      <c r="S152" s="159"/>
      <c r="T152" s="160"/>
      <c r="AT152" s="155" t="s">
        <v>148</v>
      </c>
      <c r="AU152" s="155" t="s">
        <v>73</v>
      </c>
      <c r="AV152" s="14" t="s">
        <v>73</v>
      </c>
      <c r="AW152" s="14" t="s">
        <v>27</v>
      </c>
      <c r="AX152" s="14" t="s">
        <v>60</v>
      </c>
      <c r="AY152" s="155" t="s">
        <v>141</v>
      </c>
    </row>
    <row r="153" spans="1:65" s="15" customFormat="1" x14ac:dyDescent="0.2">
      <c r="B153" s="161"/>
      <c r="D153" s="148" t="s">
        <v>148</v>
      </c>
      <c r="E153" s="162" t="s">
        <v>1</v>
      </c>
      <c r="F153" s="163" t="s">
        <v>158</v>
      </c>
      <c r="H153" s="164">
        <v>15.12</v>
      </c>
      <c r="L153" s="161"/>
      <c r="M153" s="165"/>
      <c r="N153" s="166"/>
      <c r="O153" s="166"/>
      <c r="P153" s="166"/>
      <c r="Q153" s="166"/>
      <c r="R153" s="166"/>
      <c r="S153" s="166"/>
      <c r="T153" s="167"/>
      <c r="AT153" s="162" t="s">
        <v>148</v>
      </c>
      <c r="AU153" s="162" t="s">
        <v>73</v>
      </c>
      <c r="AV153" s="15" t="s">
        <v>146</v>
      </c>
      <c r="AW153" s="15" t="s">
        <v>27</v>
      </c>
      <c r="AX153" s="15" t="s">
        <v>67</v>
      </c>
      <c r="AY153" s="162" t="s">
        <v>141</v>
      </c>
    </row>
    <row r="154" spans="1:65" s="2" customFormat="1" ht="21.75" customHeight="1" x14ac:dyDescent="0.2">
      <c r="A154" s="31"/>
      <c r="B154" s="133"/>
      <c r="C154" s="134" t="s">
        <v>85</v>
      </c>
      <c r="D154" s="134" t="s">
        <v>143</v>
      </c>
      <c r="E154" s="135" t="s">
        <v>1267</v>
      </c>
      <c r="F154" s="136" t="s">
        <v>1268</v>
      </c>
      <c r="G154" s="137" t="s">
        <v>145</v>
      </c>
      <c r="H154" s="138">
        <v>183.4</v>
      </c>
      <c r="I154" s="139"/>
      <c r="J154" s="139"/>
      <c r="K154" s="140"/>
      <c r="L154" s="32"/>
      <c r="M154" s="141"/>
      <c r="N154" s="142"/>
      <c r="O154" s="143"/>
      <c r="P154" s="143"/>
      <c r="Q154" s="143"/>
      <c r="R154" s="143"/>
      <c r="S154" s="143"/>
      <c r="T154" s="14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45" t="s">
        <v>146</v>
      </c>
      <c r="AT154" s="145" t="s">
        <v>143</v>
      </c>
      <c r="AU154" s="145" t="s">
        <v>73</v>
      </c>
      <c r="AY154" s="18" t="s">
        <v>141</v>
      </c>
      <c r="BE154" s="146">
        <f>IF(N154="základná",J154,0)</f>
        <v>0</v>
      </c>
      <c r="BF154" s="146">
        <f>IF(N154="znížená",J154,0)</f>
        <v>0</v>
      </c>
      <c r="BG154" s="146">
        <f>IF(N154="zákl. prenesená",J154,0)</f>
        <v>0</v>
      </c>
      <c r="BH154" s="146">
        <f>IF(N154="zníž. prenesená",J154,0)</f>
        <v>0</v>
      </c>
      <c r="BI154" s="146">
        <f>IF(N154="nulová",J154,0)</f>
        <v>0</v>
      </c>
      <c r="BJ154" s="18" t="s">
        <v>73</v>
      </c>
      <c r="BK154" s="146">
        <f>ROUND(I154*H154,2)</f>
        <v>0</v>
      </c>
      <c r="BL154" s="18" t="s">
        <v>146</v>
      </c>
      <c r="BM154" s="145" t="s">
        <v>1269</v>
      </c>
    </row>
    <row r="155" spans="1:65" s="13" customFormat="1" x14ac:dyDescent="0.2">
      <c r="B155" s="147"/>
      <c r="D155" s="148" t="s">
        <v>148</v>
      </c>
      <c r="E155" s="149" t="s">
        <v>1</v>
      </c>
      <c r="F155" s="150" t="s">
        <v>1259</v>
      </c>
      <c r="H155" s="149" t="s">
        <v>1</v>
      </c>
      <c r="L155" s="147"/>
      <c r="M155" s="151"/>
      <c r="N155" s="152"/>
      <c r="O155" s="152"/>
      <c r="P155" s="152"/>
      <c r="Q155" s="152"/>
      <c r="R155" s="152"/>
      <c r="S155" s="152"/>
      <c r="T155" s="153"/>
      <c r="AT155" s="149" t="s">
        <v>148</v>
      </c>
      <c r="AU155" s="149" t="s">
        <v>73</v>
      </c>
      <c r="AV155" s="13" t="s">
        <v>67</v>
      </c>
      <c r="AW155" s="13" t="s">
        <v>27</v>
      </c>
      <c r="AX155" s="13" t="s">
        <v>60</v>
      </c>
      <c r="AY155" s="149" t="s">
        <v>141</v>
      </c>
    </row>
    <row r="156" spans="1:65" s="13" customFormat="1" x14ac:dyDescent="0.2">
      <c r="B156" s="147"/>
      <c r="D156" s="148" t="s">
        <v>148</v>
      </c>
      <c r="E156" s="149" t="s">
        <v>1</v>
      </c>
      <c r="F156" s="150" t="s">
        <v>1270</v>
      </c>
      <c r="H156" s="149" t="s">
        <v>1</v>
      </c>
      <c r="L156" s="147"/>
      <c r="M156" s="151"/>
      <c r="N156" s="152"/>
      <c r="O156" s="152"/>
      <c r="P156" s="152"/>
      <c r="Q156" s="152"/>
      <c r="R156" s="152"/>
      <c r="S156" s="152"/>
      <c r="T156" s="153"/>
      <c r="AT156" s="149" t="s">
        <v>148</v>
      </c>
      <c r="AU156" s="149" t="s">
        <v>73</v>
      </c>
      <c r="AV156" s="13" t="s">
        <v>67</v>
      </c>
      <c r="AW156" s="13" t="s">
        <v>27</v>
      </c>
      <c r="AX156" s="13" t="s">
        <v>60</v>
      </c>
      <c r="AY156" s="149" t="s">
        <v>141</v>
      </c>
    </row>
    <row r="157" spans="1:65" s="14" customFormat="1" x14ac:dyDescent="0.2">
      <c r="B157" s="154"/>
      <c r="D157" s="148" t="s">
        <v>148</v>
      </c>
      <c r="E157" s="155" t="s">
        <v>1</v>
      </c>
      <c r="F157" s="156" t="s">
        <v>1260</v>
      </c>
      <c r="H157" s="157">
        <v>169.05</v>
      </c>
      <c r="L157" s="154"/>
      <c r="M157" s="158"/>
      <c r="N157" s="159"/>
      <c r="O157" s="159"/>
      <c r="P157" s="159"/>
      <c r="Q157" s="159"/>
      <c r="R157" s="159"/>
      <c r="S157" s="159"/>
      <c r="T157" s="160"/>
      <c r="AT157" s="155" t="s">
        <v>148</v>
      </c>
      <c r="AU157" s="155" t="s">
        <v>73</v>
      </c>
      <c r="AV157" s="14" t="s">
        <v>73</v>
      </c>
      <c r="AW157" s="14" t="s">
        <v>27</v>
      </c>
      <c r="AX157" s="14" t="s">
        <v>60</v>
      </c>
      <c r="AY157" s="155" t="s">
        <v>141</v>
      </c>
    </row>
    <row r="158" spans="1:65" s="14" customFormat="1" x14ac:dyDescent="0.2">
      <c r="B158" s="154"/>
      <c r="D158" s="148" t="s">
        <v>148</v>
      </c>
      <c r="E158" s="155" t="s">
        <v>1</v>
      </c>
      <c r="F158" s="156" t="s">
        <v>1261</v>
      </c>
      <c r="H158" s="157">
        <v>14.35</v>
      </c>
      <c r="L158" s="154"/>
      <c r="M158" s="158"/>
      <c r="N158" s="159"/>
      <c r="O158" s="159"/>
      <c r="P158" s="159"/>
      <c r="Q158" s="159"/>
      <c r="R158" s="159"/>
      <c r="S158" s="159"/>
      <c r="T158" s="160"/>
      <c r="AT158" s="155" t="s">
        <v>148</v>
      </c>
      <c r="AU158" s="155" t="s">
        <v>73</v>
      </c>
      <c r="AV158" s="14" t="s">
        <v>73</v>
      </c>
      <c r="AW158" s="14" t="s">
        <v>27</v>
      </c>
      <c r="AX158" s="14" t="s">
        <v>60</v>
      </c>
      <c r="AY158" s="155" t="s">
        <v>141</v>
      </c>
    </row>
    <row r="159" spans="1:65" s="15" customFormat="1" x14ac:dyDescent="0.2">
      <c r="B159" s="161"/>
      <c r="D159" s="148" t="s">
        <v>148</v>
      </c>
      <c r="E159" s="162" t="s">
        <v>1</v>
      </c>
      <c r="F159" s="163" t="s">
        <v>158</v>
      </c>
      <c r="H159" s="164">
        <v>183.4</v>
      </c>
      <c r="L159" s="161"/>
      <c r="M159" s="165"/>
      <c r="N159" s="166"/>
      <c r="O159" s="166"/>
      <c r="P159" s="166"/>
      <c r="Q159" s="166"/>
      <c r="R159" s="166"/>
      <c r="S159" s="166"/>
      <c r="T159" s="167"/>
      <c r="AT159" s="162" t="s">
        <v>148</v>
      </c>
      <c r="AU159" s="162" t="s">
        <v>73</v>
      </c>
      <c r="AV159" s="15" t="s">
        <v>146</v>
      </c>
      <c r="AW159" s="15" t="s">
        <v>27</v>
      </c>
      <c r="AX159" s="15" t="s">
        <v>67</v>
      </c>
      <c r="AY159" s="162" t="s">
        <v>141</v>
      </c>
    </row>
    <row r="160" spans="1:65" s="12" customFormat="1" ht="22.9" customHeight="1" x14ac:dyDescent="0.2">
      <c r="B160" s="121"/>
      <c r="D160" s="122" t="s">
        <v>59</v>
      </c>
      <c r="E160" s="131" t="s">
        <v>174</v>
      </c>
      <c r="F160" s="131" t="s">
        <v>1271</v>
      </c>
      <c r="J160" s="132"/>
      <c r="L160" s="121"/>
      <c r="M160" s="125"/>
      <c r="N160" s="126"/>
      <c r="O160" s="126"/>
      <c r="P160" s="127"/>
      <c r="Q160" s="126"/>
      <c r="R160" s="127"/>
      <c r="S160" s="126"/>
      <c r="T160" s="128"/>
      <c r="AR160" s="122" t="s">
        <v>67</v>
      </c>
      <c r="AT160" s="129" t="s">
        <v>59</v>
      </c>
      <c r="AU160" s="129" t="s">
        <v>67</v>
      </c>
      <c r="AY160" s="122" t="s">
        <v>141</v>
      </c>
      <c r="BK160" s="130">
        <f>SUM(BK161:BK183)</f>
        <v>0</v>
      </c>
    </row>
    <row r="161" spans="1:65" s="2" customFormat="1" ht="21.75" customHeight="1" x14ac:dyDescent="0.2">
      <c r="A161" s="31"/>
      <c r="B161" s="133"/>
      <c r="C161" s="134" t="s">
        <v>146</v>
      </c>
      <c r="D161" s="134" t="s">
        <v>143</v>
      </c>
      <c r="E161" s="135" t="s">
        <v>1272</v>
      </c>
      <c r="F161" s="136" t="s">
        <v>1273</v>
      </c>
      <c r="G161" s="137" t="s">
        <v>145</v>
      </c>
      <c r="H161" s="138">
        <v>175.93799999999999</v>
      </c>
      <c r="I161" s="139"/>
      <c r="J161" s="139"/>
      <c r="K161" s="140"/>
      <c r="L161" s="32"/>
      <c r="M161" s="141"/>
      <c r="N161" s="142"/>
      <c r="O161" s="143"/>
      <c r="P161" s="143"/>
      <c r="Q161" s="143"/>
      <c r="R161" s="143"/>
      <c r="S161" s="143"/>
      <c r="T161" s="14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45" t="s">
        <v>146</v>
      </c>
      <c r="AT161" s="145" t="s">
        <v>143</v>
      </c>
      <c r="AU161" s="145" t="s">
        <v>73</v>
      </c>
      <c r="AY161" s="18" t="s">
        <v>141</v>
      </c>
      <c r="BE161" s="146">
        <f>IF(N161="základná",J161,0)</f>
        <v>0</v>
      </c>
      <c r="BF161" s="146">
        <f>IF(N161="znížená",J161,0)</f>
        <v>0</v>
      </c>
      <c r="BG161" s="146">
        <f>IF(N161="zákl. prenesená",J161,0)</f>
        <v>0</v>
      </c>
      <c r="BH161" s="146">
        <f>IF(N161="zníž. prenesená",J161,0)</f>
        <v>0</v>
      </c>
      <c r="BI161" s="146">
        <f>IF(N161="nulová",J161,0)</f>
        <v>0</v>
      </c>
      <c r="BJ161" s="18" t="s">
        <v>73</v>
      </c>
      <c r="BK161" s="146">
        <f>ROUND(I161*H161,2)</f>
        <v>0</v>
      </c>
      <c r="BL161" s="18" t="s">
        <v>146</v>
      </c>
      <c r="BM161" s="145" t="s">
        <v>1274</v>
      </c>
    </row>
    <row r="162" spans="1:65" s="13" customFormat="1" x14ac:dyDescent="0.2">
      <c r="B162" s="147"/>
      <c r="D162" s="148" t="s">
        <v>148</v>
      </c>
      <c r="E162" s="149" t="s">
        <v>1</v>
      </c>
      <c r="F162" s="150" t="s">
        <v>1275</v>
      </c>
      <c r="H162" s="149" t="s">
        <v>1</v>
      </c>
      <c r="L162" s="147"/>
      <c r="M162" s="151"/>
      <c r="N162" s="152"/>
      <c r="O162" s="152"/>
      <c r="P162" s="152"/>
      <c r="Q162" s="152"/>
      <c r="R162" s="152"/>
      <c r="S162" s="152"/>
      <c r="T162" s="153"/>
      <c r="AT162" s="149" t="s">
        <v>148</v>
      </c>
      <c r="AU162" s="149" t="s">
        <v>73</v>
      </c>
      <c r="AV162" s="13" t="s">
        <v>67</v>
      </c>
      <c r="AW162" s="13" t="s">
        <v>27</v>
      </c>
      <c r="AX162" s="13" t="s">
        <v>60</v>
      </c>
      <c r="AY162" s="149" t="s">
        <v>141</v>
      </c>
    </row>
    <row r="163" spans="1:65" s="13" customFormat="1" x14ac:dyDescent="0.2">
      <c r="B163" s="147"/>
      <c r="D163" s="148" t="s">
        <v>148</v>
      </c>
      <c r="E163" s="149" t="s">
        <v>1</v>
      </c>
      <c r="F163" s="150" t="s">
        <v>1276</v>
      </c>
      <c r="H163" s="149" t="s">
        <v>1</v>
      </c>
      <c r="L163" s="147"/>
      <c r="M163" s="151"/>
      <c r="N163" s="152"/>
      <c r="O163" s="152"/>
      <c r="P163" s="152"/>
      <c r="Q163" s="152"/>
      <c r="R163" s="152"/>
      <c r="S163" s="152"/>
      <c r="T163" s="153"/>
      <c r="AT163" s="149" t="s">
        <v>148</v>
      </c>
      <c r="AU163" s="149" t="s">
        <v>73</v>
      </c>
      <c r="AV163" s="13" t="s">
        <v>67</v>
      </c>
      <c r="AW163" s="13" t="s">
        <v>27</v>
      </c>
      <c r="AX163" s="13" t="s">
        <v>60</v>
      </c>
      <c r="AY163" s="149" t="s">
        <v>141</v>
      </c>
    </row>
    <row r="164" spans="1:65" s="14" customFormat="1" x14ac:dyDescent="0.2">
      <c r="B164" s="154"/>
      <c r="D164" s="148" t="s">
        <v>148</v>
      </c>
      <c r="E164" s="155" t="s">
        <v>1</v>
      </c>
      <c r="F164" s="156" t="s">
        <v>1277</v>
      </c>
      <c r="H164" s="157">
        <v>175.93799999999999</v>
      </c>
      <c r="L164" s="154"/>
      <c r="M164" s="158"/>
      <c r="N164" s="159"/>
      <c r="O164" s="159"/>
      <c r="P164" s="159"/>
      <c r="Q164" s="159"/>
      <c r="R164" s="159"/>
      <c r="S164" s="159"/>
      <c r="T164" s="160"/>
      <c r="AT164" s="155" t="s">
        <v>148</v>
      </c>
      <c r="AU164" s="155" t="s">
        <v>73</v>
      </c>
      <c r="AV164" s="14" t="s">
        <v>73</v>
      </c>
      <c r="AW164" s="14" t="s">
        <v>27</v>
      </c>
      <c r="AX164" s="14" t="s">
        <v>60</v>
      </c>
      <c r="AY164" s="155" t="s">
        <v>141</v>
      </c>
    </row>
    <row r="165" spans="1:65" s="15" customFormat="1" x14ac:dyDescent="0.2">
      <c r="B165" s="161"/>
      <c r="D165" s="148" t="s">
        <v>148</v>
      </c>
      <c r="E165" s="162" t="s">
        <v>1</v>
      </c>
      <c r="F165" s="163" t="s">
        <v>158</v>
      </c>
      <c r="H165" s="164">
        <v>175.93799999999999</v>
      </c>
      <c r="L165" s="161"/>
      <c r="M165" s="165"/>
      <c r="N165" s="166"/>
      <c r="O165" s="166"/>
      <c r="P165" s="166"/>
      <c r="Q165" s="166"/>
      <c r="R165" s="166"/>
      <c r="S165" s="166"/>
      <c r="T165" s="167"/>
      <c r="AT165" s="162" t="s">
        <v>148</v>
      </c>
      <c r="AU165" s="162" t="s">
        <v>73</v>
      </c>
      <c r="AV165" s="15" t="s">
        <v>146</v>
      </c>
      <c r="AW165" s="15" t="s">
        <v>27</v>
      </c>
      <c r="AX165" s="15" t="s">
        <v>67</v>
      </c>
      <c r="AY165" s="162" t="s">
        <v>141</v>
      </c>
    </row>
    <row r="166" spans="1:65" s="2" customFormat="1" ht="21.75" customHeight="1" x14ac:dyDescent="0.2">
      <c r="A166" s="31"/>
      <c r="B166" s="133"/>
      <c r="C166" s="134" t="s">
        <v>174</v>
      </c>
      <c r="D166" s="134" t="s">
        <v>143</v>
      </c>
      <c r="E166" s="135" t="s">
        <v>1278</v>
      </c>
      <c r="F166" s="136" t="s">
        <v>1279</v>
      </c>
      <c r="G166" s="137" t="s">
        <v>145</v>
      </c>
      <c r="H166" s="138">
        <v>175.93799999999999</v>
      </c>
      <c r="I166" s="139"/>
      <c r="J166" s="139"/>
      <c r="K166" s="140"/>
      <c r="L166" s="32"/>
      <c r="M166" s="141"/>
      <c r="N166" s="142"/>
      <c r="O166" s="143"/>
      <c r="P166" s="143"/>
      <c r="Q166" s="143"/>
      <c r="R166" s="143"/>
      <c r="S166" s="143"/>
      <c r="T166" s="14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45" t="s">
        <v>146</v>
      </c>
      <c r="AT166" s="145" t="s">
        <v>143</v>
      </c>
      <c r="AU166" s="145" t="s">
        <v>73</v>
      </c>
      <c r="AY166" s="18" t="s">
        <v>141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8" t="s">
        <v>73</v>
      </c>
      <c r="BK166" s="146">
        <f>ROUND(I166*H166,2)</f>
        <v>0</v>
      </c>
      <c r="BL166" s="18" t="s">
        <v>146</v>
      </c>
      <c r="BM166" s="145" t="s">
        <v>1280</v>
      </c>
    </row>
    <row r="167" spans="1:65" s="13" customFormat="1" x14ac:dyDescent="0.2">
      <c r="B167" s="147"/>
      <c r="D167" s="148" t="s">
        <v>148</v>
      </c>
      <c r="E167" s="149" t="s">
        <v>1</v>
      </c>
      <c r="F167" s="150" t="s">
        <v>1275</v>
      </c>
      <c r="H167" s="149" t="s">
        <v>1</v>
      </c>
      <c r="L167" s="147"/>
      <c r="M167" s="151"/>
      <c r="N167" s="152"/>
      <c r="O167" s="152"/>
      <c r="P167" s="152"/>
      <c r="Q167" s="152"/>
      <c r="R167" s="152"/>
      <c r="S167" s="152"/>
      <c r="T167" s="153"/>
      <c r="AT167" s="149" t="s">
        <v>148</v>
      </c>
      <c r="AU167" s="149" t="s">
        <v>73</v>
      </c>
      <c r="AV167" s="13" t="s">
        <v>67</v>
      </c>
      <c r="AW167" s="13" t="s">
        <v>27</v>
      </c>
      <c r="AX167" s="13" t="s">
        <v>60</v>
      </c>
      <c r="AY167" s="149" t="s">
        <v>141</v>
      </c>
    </row>
    <row r="168" spans="1:65" s="13" customFormat="1" x14ac:dyDescent="0.2">
      <c r="B168" s="147"/>
      <c r="D168" s="148" t="s">
        <v>148</v>
      </c>
      <c r="E168" s="149" t="s">
        <v>1</v>
      </c>
      <c r="F168" s="150" t="s">
        <v>1276</v>
      </c>
      <c r="H168" s="149" t="s">
        <v>1</v>
      </c>
      <c r="L168" s="147"/>
      <c r="M168" s="151"/>
      <c r="N168" s="152"/>
      <c r="O168" s="152"/>
      <c r="P168" s="152"/>
      <c r="Q168" s="152"/>
      <c r="R168" s="152"/>
      <c r="S168" s="152"/>
      <c r="T168" s="153"/>
      <c r="AT168" s="149" t="s">
        <v>148</v>
      </c>
      <c r="AU168" s="149" t="s">
        <v>73</v>
      </c>
      <c r="AV168" s="13" t="s">
        <v>67</v>
      </c>
      <c r="AW168" s="13" t="s">
        <v>27</v>
      </c>
      <c r="AX168" s="13" t="s">
        <v>60</v>
      </c>
      <c r="AY168" s="149" t="s">
        <v>141</v>
      </c>
    </row>
    <row r="169" spans="1:65" s="14" customFormat="1" x14ac:dyDescent="0.2">
      <c r="B169" s="154"/>
      <c r="D169" s="148" t="s">
        <v>148</v>
      </c>
      <c r="E169" s="155" t="s">
        <v>1</v>
      </c>
      <c r="F169" s="156" t="s">
        <v>1277</v>
      </c>
      <c r="H169" s="157">
        <v>175.93799999999999</v>
      </c>
      <c r="L169" s="154"/>
      <c r="M169" s="158"/>
      <c r="N169" s="159"/>
      <c r="O169" s="159"/>
      <c r="P169" s="159"/>
      <c r="Q169" s="159"/>
      <c r="R169" s="159"/>
      <c r="S169" s="159"/>
      <c r="T169" s="160"/>
      <c r="AT169" s="155" t="s">
        <v>148</v>
      </c>
      <c r="AU169" s="155" t="s">
        <v>73</v>
      </c>
      <c r="AV169" s="14" t="s">
        <v>73</v>
      </c>
      <c r="AW169" s="14" t="s">
        <v>27</v>
      </c>
      <c r="AX169" s="14" t="s">
        <v>60</v>
      </c>
      <c r="AY169" s="155" t="s">
        <v>141</v>
      </c>
    </row>
    <row r="170" spans="1:65" s="15" customFormat="1" x14ac:dyDescent="0.2">
      <c r="B170" s="161"/>
      <c r="D170" s="148" t="s">
        <v>148</v>
      </c>
      <c r="E170" s="162" t="s">
        <v>1</v>
      </c>
      <c r="F170" s="163" t="s">
        <v>158</v>
      </c>
      <c r="H170" s="164">
        <v>175.93799999999999</v>
      </c>
      <c r="L170" s="161"/>
      <c r="M170" s="165"/>
      <c r="N170" s="166"/>
      <c r="O170" s="166"/>
      <c r="P170" s="166"/>
      <c r="Q170" s="166"/>
      <c r="R170" s="166"/>
      <c r="S170" s="166"/>
      <c r="T170" s="167"/>
      <c r="AT170" s="162" t="s">
        <v>148</v>
      </c>
      <c r="AU170" s="162" t="s">
        <v>73</v>
      </c>
      <c r="AV170" s="15" t="s">
        <v>146</v>
      </c>
      <c r="AW170" s="15" t="s">
        <v>27</v>
      </c>
      <c r="AX170" s="15" t="s">
        <v>67</v>
      </c>
      <c r="AY170" s="162" t="s">
        <v>141</v>
      </c>
    </row>
    <row r="171" spans="1:65" s="2" customFormat="1" ht="21.75" customHeight="1" x14ac:dyDescent="0.2">
      <c r="A171" s="31"/>
      <c r="B171" s="133"/>
      <c r="C171" s="134" t="s">
        <v>165</v>
      </c>
      <c r="D171" s="134" t="s">
        <v>143</v>
      </c>
      <c r="E171" s="135" t="s">
        <v>1281</v>
      </c>
      <c r="F171" s="136" t="s">
        <v>1282</v>
      </c>
      <c r="G171" s="137" t="s">
        <v>145</v>
      </c>
      <c r="H171" s="138">
        <v>175.93799999999999</v>
      </c>
      <c r="I171" s="139"/>
      <c r="J171" s="139"/>
      <c r="K171" s="140"/>
      <c r="L171" s="32"/>
      <c r="M171" s="141"/>
      <c r="N171" s="142"/>
      <c r="O171" s="143"/>
      <c r="P171" s="143"/>
      <c r="Q171" s="143"/>
      <c r="R171" s="143"/>
      <c r="S171" s="143"/>
      <c r="T171" s="14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5" t="s">
        <v>146</v>
      </c>
      <c r="AT171" s="145" t="s">
        <v>143</v>
      </c>
      <c r="AU171" s="145" t="s">
        <v>73</v>
      </c>
      <c r="AY171" s="18" t="s">
        <v>141</v>
      </c>
      <c r="BE171" s="146">
        <f>IF(N171="základná",J171,0)</f>
        <v>0</v>
      </c>
      <c r="BF171" s="146">
        <f>IF(N171="znížená",J171,0)</f>
        <v>0</v>
      </c>
      <c r="BG171" s="146">
        <f>IF(N171="zákl. prenesená",J171,0)</f>
        <v>0</v>
      </c>
      <c r="BH171" s="146">
        <f>IF(N171="zníž. prenesená",J171,0)</f>
        <v>0</v>
      </c>
      <c r="BI171" s="146">
        <f>IF(N171="nulová",J171,0)</f>
        <v>0</v>
      </c>
      <c r="BJ171" s="18" t="s">
        <v>73</v>
      </c>
      <c r="BK171" s="146">
        <f>ROUND(I171*H171,2)</f>
        <v>0</v>
      </c>
      <c r="BL171" s="18" t="s">
        <v>146</v>
      </c>
      <c r="BM171" s="145" t="s">
        <v>1283</v>
      </c>
    </row>
    <row r="172" spans="1:65" s="13" customFormat="1" x14ac:dyDescent="0.2">
      <c r="B172" s="147"/>
      <c r="D172" s="148" t="s">
        <v>148</v>
      </c>
      <c r="E172" s="149" t="s">
        <v>1</v>
      </c>
      <c r="F172" s="150" t="s">
        <v>1275</v>
      </c>
      <c r="H172" s="149" t="s">
        <v>1</v>
      </c>
      <c r="L172" s="147"/>
      <c r="M172" s="151"/>
      <c r="N172" s="152"/>
      <c r="O172" s="152"/>
      <c r="P172" s="152"/>
      <c r="Q172" s="152"/>
      <c r="R172" s="152"/>
      <c r="S172" s="152"/>
      <c r="T172" s="153"/>
      <c r="AT172" s="149" t="s">
        <v>148</v>
      </c>
      <c r="AU172" s="149" t="s">
        <v>73</v>
      </c>
      <c r="AV172" s="13" t="s">
        <v>67</v>
      </c>
      <c r="AW172" s="13" t="s">
        <v>27</v>
      </c>
      <c r="AX172" s="13" t="s">
        <v>60</v>
      </c>
      <c r="AY172" s="149" t="s">
        <v>141</v>
      </c>
    </row>
    <row r="173" spans="1:65" s="13" customFormat="1" x14ac:dyDescent="0.2">
      <c r="B173" s="147"/>
      <c r="D173" s="148" t="s">
        <v>148</v>
      </c>
      <c r="E173" s="149" t="s">
        <v>1</v>
      </c>
      <c r="F173" s="150" t="s">
        <v>1284</v>
      </c>
      <c r="H173" s="149" t="s">
        <v>1</v>
      </c>
      <c r="L173" s="147"/>
      <c r="M173" s="151"/>
      <c r="N173" s="152"/>
      <c r="O173" s="152"/>
      <c r="P173" s="152"/>
      <c r="Q173" s="152"/>
      <c r="R173" s="152"/>
      <c r="S173" s="152"/>
      <c r="T173" s="153"/>
      <c r="AT173" s="149" t="s">
        <v>148</v>
      </c>
      <c r="AU173" s="149" t="s">
        <v>73</v>
      </c>
      <c r="AV173" s="13" t="s">
        <v>67</v>
      </c>
      <c r="AW173" s="13" t="s">
        <v>27</v>
      </c>
      <c r="AX173" s="13" t="s">
        <v>60</v>
      </c>
      <c r="AY173" s="149" t="s">
        <v>141</v>
      </c>
    </row>
    <row r="174" spans="1:65" s="14" customFormat="1" x14ac:dyDescent="0.2">
      <c r="B174" s="154"/>
      <c r="D174" s="148" t="s">
        <v>148</v>
      </c>
      <c r="E174" s="155" t="s">
        <v>1</v>
      </c>
      <c r="F174" s="156" t="s">
        <v>1277</v>
      </c>
      <c r="H174" s="157">
        <v>175.93799999999999</v>
      </c>
      <c r="L174" s="154"/>
      <c r="M174" s="158"/>
      <c r="N174" s="159"/>
      <c r="O174" s="159"/>
      <c r="P174" s="159"/>
      <c r="Q174" s="159"/>
      <c r="R174" s="159"/>
      <c r="S174" s="159"/>
      <c r="T174" s="160"/>
      <c r="AT174" s="155" t="s">
        <v>148</v>
      </c>
      <c r="AU174" s="155" t="s">
        <v>73</v>
      </c>
      <c r="AV174" s="14" t="s">
        <v>73</v>
      </c>
      <c r="AW174" s="14" t="s">
        <v>27</v>
      </c>
      <c r="AX174" s="14" t="s">
        <v>60</v>
      </c>
      <c r="AY174" s="155" t="s">
        <v>141</v>
      </c>
    </row>
    <row r="175" spans="1:65" s="15" customFormat="1" x14ac:dyDescent="0.2">
      <c r="B175" s="161"/>
      <c r="D175" s="148" t="s">
        <v>148</v>
      </c>
      <c r="E175" s="162" t="s">
        <v>1</v>
      </c>
      <c r="F175" s="163" t="s">
        <v>158</v>
      </c>
      <c r="H175" s="164">
        <v>175.93799999999999</v>
      </c>
      <c r="L175" s="161"/>
      <c r="M175" s="165"/>
      <c r="N175" s="166"/>
      <c r="O175" s="166"/>
      <c r="P175" s="166"/>
      <c r="Q175" s="166"/>
      <c r="R175" s="166"/>
      <c r="S175" s="166"/>
      <c r="T175" s="167"/>
      <c r="AT175" s="162" t="s">
        <v>148</v>
      </c>
      <c r="AU175" s="162" t="s">
        <v>73</v>
      </c>
      <c r="AV175" s="15" t="s">
        <v>146</v>
      </c>
      <c r="AW175" s="15" t="s">
        <v>27</v>
      </c>
      <c r="AX175" s="15" t="s">
        <v>67</v>
      </c>
      <c r="AY175" s="162" t="s">
        <v>141</v>
      </c>
    </row>
    <row r="176" spans="1:65" s="2" customFormat="1" ht="21.75" customHeight="1" x14ac:dyDescent="0.2">
      <c r="A176" s="31"/>
      <c r="B176" s="133"/>
      <c r="C176" s="134" t="s">
        <v>237</v>
      </c>
      <c r="D176" s="134" t="s">
        <v>143</v>
      </c>
      <c r="E176" s="135" t="s">
        <v>1285</v>
      </c>
      <c r="F176" s="136" t="s">
        <v>1286</v>
      </c>
      <c r="G176" s="137" t="s">
        <v>145</v>
      </c>
      <c r="H176" s="138">
        <v>175.93799999999999</v>
      </c>
      <c r="I176" s="139"/>
      <c r="J176" s="139"/>
      <c r="K176" s="140"/>
      <c r="L176" s="32"/>
      <c r="M176" s="141"/>
      <c r="N176" s="142"/>
      <c r="O176" s="143"/>
      <c r="P176" s="143"/>
      <c r="Q176" s="143"/>
      <c r="R176" s="143"/>
      <c r="S176" s="143"/>
      <c r="T176" s="14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5" t="s">
        <v>146</v>
      </c>
      <c r="AT176" s="145" t="s">
        <v>143</v>
      </c>
      <c r="AU176" s="145" t="s">
        <v>73</v>
      </c>
      <c r="AY176" s="18" t="s">
        <v>141</v>
      </c>
      <c r="BE176" s="146">
        <f>IF(N176="základná",J176,0)</f>
        <v>0</v>
      </c>
      <c r="BF176" s="146">
        <f>IF(N176="znížená",J176,0)</f>
        <v>0</v>
      </c>
      <c r="BG176" s="146">
        <f>IF(N176="zákl. prenesená",J176,0)</f>
        <v>0</v>
      </c>
      <c r="BH176" s="146">
        <f>IF(N176="zníž. prenesená",J176,0)</f>
        <v>0</v>
      </c>
      <c r="BI176" s="146">
        <f>IF(N176="nulová",J176,0)</f>
        <v>0</v>
      </c>
      <c r="BJ176" s="18" t="s">
        <v>73</v>
      </c>
      <c r="BK176" s="146">
        <f>ROUND(I176*H176,2)</f>
        <v>0</v>
      </c>
      <c r="BL176" s="18" t="s">
        <v>146</v>
      </c>
      <c r="BM176" s="145" t="s">
        <v>1287</v>
      </c>
    </row>
    <row r="177" spans="1:65" s="13" customFormat="1" x14ac:dyDescent="0.2">
      <c r="B177" s="147"/>
      <c r="D177" s="148" t="s">
        <v>148</v>
      </c>
      <c r="E177" s="149" t="s">
        <v>1</v>
      </c>
      <c r="F177" s="150" t="s">
        <v>1276</v>
      </c>
      <c r="H177" s="149" t="s">
        <v>1</v>
      </c>
      <c r="L177" s="147"/>
      <c r="M177" s="151"/>
      <c r="N177" s="152"/>
      <c r="O177" s="152"/>
      <c r="P177" s="152"/>
      <c r="Q177" s="152"/>
      <c r="R177" s="152"/>
      <c r="S177" s="152"/>
      <c r="T177" s="153"/>
      <c r="AT177" s="149" t="s">
        <v>148</v>
      </c>
      <c r="AU177" s="149" t="s">
        <v>73</v>
      </c>
      <c r="AV177" s="13" t="s">
        <v>67</v>
      </c>
      <c r="AW177" s="13" t="s">
        <v>27</v>
      </c>
      <c r="AX177" s="13" t="s">
        <v>60</v>
      </c>
      <c r="AY177" s="149" t="s">
        <v>141</v>
      </c>
    </row>
    <row r="178" spans="1:65" s="14" customFormat="1" x14ac:dyDescent="0.2">
      <c r="B178" s="154"/>
      <c r="D178" s="148" t="s">
        <v>148</v>
      </c>
      <c r="E178" s="155" t="s">
        <v>1</v>
      </c>
      <c r="F178" s="156" t="s">
        <v>1277</v>
      </c>
      <c r="H178" s="157">
        <v>175.93799999999999</v>
      </c>
      <c r="L178" s="154"/>
      <c r="M178" s="158"/>
      <c r="N178" s="159"/>
      <c r="O178" s="159"/>
      <c r="P178" s="159"/>
      <c r="Q178" s="159"/>
      <c r="R178" s="159"/>
      <c r="S178" s="159"/>
      <c r="T178" s="160"/>
      <c r="AT178" s="155" t="s">
        <v>148</v>
      </c>
      <c r="AU178" s="155" t="s">
        <v>73</v>
      </c>
      <c r="AV178" s="14" t="s">
        <v>73</v>
      </c>
      <c r="AW178" s="14" t="s">
        <v>27</v>
      </c>
      <c r="AX178" s="14" t="s">
        <v>60</v>
      </c>
      <c r="AY178" s="155" t="s">
        <v>141</v>
      </c>
    </row>
    <row r="179" spans="1:65" s="15" customFormat="1" x14ac:dyDescent="0.2">
      <c r="B179" s="161"/>
      <c r="D179" s="148" t="s">
        <v>148</v>
      </c>
      <c r="E179" s="162" t="s">
        <v>1</v>
      </c>
      <c r="F179" s="163" t="s">
        <v>158</v>
      </c>
      <c r="H179" s="164">
        <v>175.93799999999999</v>
      </c>
      <c r="L179" s="161"/>
      <c r="M179" s="165"/>
      <c r="N179" s="166"/>
      <c r="O179" s="166"/>
      <c r="P179" s="166"/>
      <c r="Q179" s="166"/>
      <c r="R179" s="166"/>
      <c r="S179" s="166"/>
      <c r="T179" s="167"/>
      <c r="AT179" s="162" t="s">
        <v>148</v>
      </c>
      <c r="AU179" s="162" t="s">
        <v>73</v>
      </c>
      <c r="AV179" s="15" t="s">
        <v>146</v>
      </c>
      <c r="AW179" s="15" t="s">
        <v>27</v>
      </c>
      <c r="AX179" s="15" t="s">
        <v>67</v>
      </c>
      <c r="AY179" s="162" t="s">
        <v>141</v>
      </c>
    </row>
    <row r="180" spans="1:65" s="2" customFormat="1" ht="21.75" customHeight="1" x14ac:dyDescent="0.2">
      <c r="A180" s="31"/>
      <c r="B180" s="133"/>
      <c r="C180" s="168" t="s">
        <v>162</v>
      </c>
      <c r="D180" s="168" t="s">
        <v>159</v>
      </c>
      <c r="E180" s="169" t="s">
        <v>1288</v>
      </c>
      <c r="F180" s="170" t="s">
        <v>3436</v>
      </c>
      <c r="G180" s="171" t="s">
        <v>145</v>
      </c>
      <c r="H180" s="172">
        <v>175.93799999999999</v>
      </c>
      <c r="I180" s="173"/>
      <c r="J180" s="173"/>
      <c r="K180" s="174"/>
      <c r="L180" s="175"/>
      <c r="M180" s="176"/>
      <c r="N180" s="177"/>
      <c r="O180" s="143"/>
      <c r="P180" s="143"/>
      <c r="Q180" s="143"/>
      <c r="R180" s="143"/>
      <c r="S180" s="143"/>
      <c r="T180" s="144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45" t="s">
        <v>162</v>
      </c>
      <c r="AT180" s="145" t="s">
        <v>159</v>
      </c>
      <c r="AU180" s="145" t="s">
        <v>73</v>
      </c>
      <c r="AY180" s="18" t="s">
        <v>141</v>
      </c>
      <c r="BE180" s="146">
        <f>IF(N180="základná",J180,0)</f>
        <v>0</v>
      </c>
      <c r="BF180" s="146">
        <f>IF(N180="znížená",J180,0)</f>
        <v>0</v>
      </c>
      <c r="BG180" s="146">
        <f>IF(N180="zákl. prenesená",J180,0)</f>
        <v>0</v>
      </c>
      <c r="BH180" s="146">
        <f>IF(N180="zníž. prenesená",J180,0)</f>
        <v>0</v>
      </c>
      <c r="BI180" s="146">
        <f>IF(N180="nulová",J180,0)</f>
        <v>0</v>
      </c>
      <c r="BJ180" s="18" t="s">
        <v>73</v>
      </c>
      <c r="BK180" s="146">
        <f>ROUND(I180*H180,2)</f>
        <v>0</v>
      </c>
      <c r="BL180" s="18" t="s">
        <v>146</v>
      </c>
      <c r="BM180" s="145" t="s">
        <v>1289</v>
      </c>
    </row>
    <row r="181" spans="1:65" s="13" customFormat="1" x14ac:dyDescent="0.2">
      <c r="B181" s="147"/>
      <c r="D181" s="148" t="s">
        <v>148</v>
      </c>
      <c r="E181" s="149" t="s">
        <v>1</v>
      </c>
      <c r="F181" s="150" t="s">
        <v>1276</v>
      </c>
      <c r="H181" s="149" t="s">
        <v>1</v>
      </c>
      <c r="L181" s="147"/>
      <c r="M181" s="151"/>
      <c r="N181" s="152"/>
      <c r="O181" s="152"/>
      <c r="P181" s="152"/>
      <c r="Q181" s="152"/>
      <c r="R181" s="152"/>
      <c r="S181" s="152"/>
      <c r="T181" s="153"/>
      <c r="AT181" s="149" t="s">
        <v>148</v>
      </c>
      <c r="AU181" s="149" t="s">
        <v>73</v>
      </c>
      <c r="AV181" s="13" t="s">
        <v>67</v>
      </c>
      <c r="AW181" s="13" t="s">
        <v>27</v>
      </c>
      <c r="AX181" s="13" t="s">
        <v>60</v>
      </c>
      <c r="AY181" s="149" t="s">
        <v>141</v>
      </c>
    </row>
    <row r="182" spans="1:65" s="14" customFormat="1" x14ac:dyDescent="0.2">
      <c r="B182" s="154"/>
      <c r="D182" s="148" t="s">
        <v>148</v>
      </c>
      <c r="E182" s="155" t="s">
        <v>1</v>
      </c>
      <c r="F182" s="156" t="s">
        <v>1277</v>
      </c>
      <c r="H182" s="157">
        <v>175.93799999999999</v>
      </c>
      <c r="L182" s="154"/>
      <c r="M182" s="158"/>
      <c r="N182" s="159"/>
      <c r="O182" s="159"/>
      <c r="P182" s="159"/>
      <c r="Q182" s="159"/>
      <c r="R182" s="159"/>
      <c r="S182" s="159"/>
      <c r="T182" s="160"/>
      <c r="AT182" s="155" t="s">
        <v>148</v>
      </c>
      <c r="AU182" s="155" t="s">
        <v>73</v>
      </c>
      <c r="AV182" s="14" t="s">
        <v>73</v>
      </c>
      <c r="AW182" s="14" t="s">
        <v>27</v>
      </c>
      <c r="AX182" s="14" t="s">
        <v>60</v>
      </c>
      <c r="AY182" s="155" t="s">
        <v>141</v>
      </c>
    </row>
    <row r="183" spans="1:65" s="15" customFormat="1" x14ac:dyDescent="0.2">
      <c r="B183" s="161"/>
      <c r="D183" s="148" t="s">
        <v>148</v>
      </c>
      <c r="E183" s="162" t="s">
        <v>1</v>
      </c>
      <c r="F183" s="163" t="s">
        <v>158</v>
      </c>
      <c r="H183" s="164">
        <v>175.93799999999999</v>
      </c>
      <c r="L183" s="161"/>
      <c r="M183" s="165"/>
      <c r="N183" s="166"/>
      <c r="O183" s="166"/>
      <c r="P183" s="166"/>
      <c r="Q183" s="166"/>
      <c r="R183" s="166"/>
      <c r="S183" s="166"/>
      <c r="T183" s="167"/>
      <c r="AT183" s="162" t="s">
        <v>148</v>
      </c>
      <c r="AU183" s="162" t="s">
        <v>73</v>
      </c>
      <c r="AV183" s="15" t="s">
        <v>146</v>
      </c>
      <c r="AW183" s="15" t="s">
        <v>27</v>
      </c>
      <c r="AX183" s="15" t="s">
        <v>67</v>
      </c>
      <c r="AY183" s="162" t="s">
        <v>141</v>
      </c>
    </row>
    <row r="184" spans="1:65" s="12" customFormat="1" ht="22.9" customHeight="1" x14ac:dyDescent="0.2">
      <c r="B184" s="121"/>
      <c r="D184" s="122" t="s">
        <v>59</v>
      </c>
      <c r="E184" s="131" t="s">
        <v>165</v>
      </c>
      <c r="F184" s="131" t="s">
        <v>166</v>
      </c>
      <c r="J184" s="132"/>
      <c r="L184" s="121"/>
      <c r="M184" s="125"/>
      <c r="N184" s="126"/>
      <c r="O184" s="126"/>
      <c r="P184" s="127"/>
      <c r="Q184" s="126"/>
      <c r="R184" s="127"/>
      <c r="S184" s="126"/>
      <c r="T184" s="128"/>
      <c r="AR184" s="122" t="s">
        <v>67</v>
      </c>
      <c r="AT184" s="129" t="s">
        <v>59</v>
      </c>
      <c r="AU184" s="129" t="s">
        <v>67</v>
      </c>
      <c r="AY184" s="122" t="s">
        <v>141</v>
      </c>
      <c r="BK184" s="130">
        <f>SUM(BK185:BK383)</f>
        <v>0</v>
      </c>
    </row>
    <row r="185" spans="1:65" s="2" customFormat="1" ht="33" customHeight="1" x14ac:dyDescent="0.2">
      <c r="A185" s="31"/>
      <c r="B185" s="133"/>
      <c r="C185" s="134" t="s">
        <v>248</v>
      </c>
      <c r="D185" s="134" t="s">
        <v>143</v>
      </c>
      <c r="E185" s="135" t="s">
        <v>1290</v>
      </c>
      <c r="F185" s="136" t="s">
        <v>1291</v>
      </c>
      <c r="G185" s="137" t="s">
        <v>145</v>
      </c>
      <c r="H185" s="138">
        <v>2980.73</v>
      </c>
      <c r="I185" s="139"/>
      <c r="J185" s="139"/>
      <c r="K185" s="140"/>
      <c r="L185" s="32"/>
      <c r="M185" s="141"/>
      <c r="N185" s="142"/>
      <c r="O185" s="143"/>
      <c r="P185" s="143"/>
      <c r="Q185" s="143"/>
      <c r="R185" s="143"/>
      <c r="S185" s="143"/>
      <c r="T185" s="144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45" t="s">
        <v>146</v>
      </c>
      <c r="AT185" s="145" t="s">
        <v>143</v>
      </c>
      <c r="AU185" s="145" t="s">
        <v>73</v>
      </c>
      <c r="AY185" s="18" t="s">
        <v>141</v>
      </c>
      <c r="BE185" s="146">
        <f>IF(N185="základná",J185,0)</f>
        <v>0</v>
      </c>
      <c r="BF185" s="146">
        <f>IF(N185="znížená",J185,0)</f>
        <v>0</v>
      </c>
      <c r="BG185" s="146">
        <f>IF(N185="zákl. prenesená",J185,0)</f>
        <v>0</v>
      </c>
      <c r="BH185" s="146">
        <f>IF(N185="zníž. prenesená",J185,0)</f>
        <v>0</v>
      </c>
      <c r="BI185" s="146">
        <f>IF(N185="nulová",J185,0)</f>
        <v>0</v>
      </c>
      <c r="BJ185" s="18" t="s">
        <v>73</v>
      </c>
      <c r="BK185" s="146">
        <f>ROUND(I185*H185,2)</f>
        <v>0</v>
      </c>
      <c r="BL185" s="18" t="s">
        <v>146</v>
      </c>
      <c r="BM185" s="145" t="s">
        <v>1292</v>
      </c>
    </row>
    <row r="186" spans="1:65" s="13" customFormat="1" ht="22.5" x14ac:dyDescent="0.2">
      <c r="B186" s="147"/>
      <c r="D186" s="148" t="s">
        <v>148</v>
      </c>
      <c r="E186" s="149" t="s">
        <v>1</v>
      </c>
      <c r="F186" s="150" t="s">
        <v>1293</v>
      </c>
      <c r="H186" s="149" t="s">
        <v>1</v>
      </c>
      <c r="L186" s="147"/>
      <c r="M186" s="151"/>
      <c r="N186" s="152"/>
      <c r="O186" s="152"/>
      <c r="P186" s="152"/>
      <c r="Q186" s="152"/>
      <c r="R186" s="152"/>
      <c r="S186" s="152"/>
      <c r="T186" s="153"/>
      <c r="AT186" s="149" t="s">
        <v>148</v>
      </c>
      <c r="AU186" s="149" t="s">
        <v>73</v>
      </c>
      <c r="AV186" s="13" t="s">
        <v>67</v>
      </c>
      <c r="AW186" s="13" t="s">
        <v>27</v>
      </c>
      <c r="AX186" s="13" t="s">
        <v>60</v>
      </c>
      <c r="AY186" s="149" t="s">
        <v>141</v>
      </c>
    </row>
    <row r="187" spans="1:65" s="13" customFormat="1" x14ac:dyDescent="0.2">
      <c r="B187" s="147"/>
      <c r="D187" s="148" t="s">
        <v>148</v>
      </c>
      <c r="E187" s="149" t="s">
        <v>1</v>
      </c>
      <c r="F187" s="150" t="s">
        <v>1294</v>
      </c>
      <c r="H187" s="149" t="s">
        <v>1</v>
      </c>
      <c r="L187" s="147"/>
      <c r="M187" s="151"/>
      <c r="N187" s="152"/>
      <c r="O187" s="152"/>
      <c r="P187" s="152"/>
      <c r="Q187" s="152"/>
      <c r="R187" s="152"/>
      <c r="S187" s="152"/>
      <c r="T187" s="153"/>
      <c r="AT187" s="149" t="s">
        <v>148</v>
      </c>
      <c r="AU187" s="149" t="s">
        <v>73</v>
      </c>
      <c r="AV187" s="13" t="s">
        <v>67</v>
      </c>
      <c r="AW187" s="13" t="s">
        <v>27</v>
      </c>
      <c r="AX187" s="13" t="s">
        <v>60</v>
      </c>
      <c r="AY187" s="149" t="s">
        <v>141</v>
      </c>
    </row>
    <row r="188" spans="1:65" s="13" customFormat="1" x14ac:dyDescent="0.2">
      <c r="B188" s="147"/>
      <c r="D188" s="148" t="s">
        <v>148</v>
      </c>
      <c r="E188" s="149" t="s">
        <v>1</v>
      </c>
      <c r="F188" s="150" t="s">
        <v>1295</v>
      </c>
      <c r="H188" s="149" t="s">
        <v>1</v>
      </c>
      <c r="L188" s="147"/>
      <c r="M188" s="151"/>
      <c r="N188" s="152"/>
      <c r="O188" s="152"/>
      <c r="P188" s="152"/>
      <c r="Q188" s="152"/>
      <c r="R188" s="152"/>
      <c r="S188" s="152"/>
      <c r="T188" s="153"/>
      <c r="AT188" s="149" t="s">
        <v>148</v>
      </c>
      <c r="AU188" s="149" t="s">
        <v>73</v>
      </c>
      <c r="AV188" s="13" t="s">
        <v>67</v>
      </c>
      <c r="AW188" s="13" t="s">
        <v>27</v>
      </c>
      <c r="AX188" s="13" t="s">
        <v>60</v>
      </c>
      <c r="AY188" s="149" t="s">
        <v>141</v>
      </c>
    </row>
    <row r="189" spans="1:65" s="14" customFormat="1" x14ac:dyDescent="0.2">
      <c r="B189" s="154"/>
      <c r="D189" s="148" t="s">
        <v>148</v>
      </c>
      <c r="E189" s="155" t="s">
        <v>1</v>
      </c>
      <c r="F189" s="156" t="s">
        <v>1296</v>
      </c>
      <c r="H189" s="157">
        <v>1791.01</v>
      </c>
      <c r="L189" s="154"/>
      <c r="M189" s="158"/>
      <c r="N189" s="159"/>
      <c r="O189" s="159"/>
      <c r="P189" s="159"/>
      <c r="Q189" s="159"/>
      <c r="R189" s="159"/>
      <c r="S189" s="159"/>
      <c r="T189" s="160"/>
      <c r="AT189" s="155" t="s">
        <v>148</v>
      </c>
      <c r="AU189" s="155" t="s">
        <v>73</v>
      </c>
      <c r="AV189" s="14" t="s">
        <v>73</v>
      </c>
      <c r="AW189" s="14" t="s">
        <v>27</v>
      </c>
      <c r="AX189" s="14" t="s">
        <v>60</v>
      </c>
      <c r="AY189" s="155" t="s">
        <v>141</v>
      </c>
    </row>
    <row r="190" spans="1:65" s="14" customFormat="1" x14ac:dyDescent="0.2">
      <c r="B190" s="154"/>
      <c r="D190" s="148" t="s">
        <v>148</v>
      </c>
      <c r="E190" s="155" t="s">
        <v>1</v>
      </c>
      <c r="F190" s="156" t="s">
        <v>1297</v>
      </c>
      <c r="H190" s="157">
        <v>-74.2</v>
      </c>
      <c r="L190" s="154"/>
      <c r="M190" s="158"/>
      <c r="N190" s="159"/>
      <c r="O190" s="159"/>
      <c r="P190" s="159"/>
      <c r="Q190" s="159"/>
      <c r="R190" s="159"/>
      <c r="S190" s="159"/>
      <c r="T190" s="160"/>
      <c r="AT190" s="155" t="s">
        <v>148</v>
      </c>
      <c r="AU190" s="155" t="s">
        <v>73</v>
      </c>
      <c r="AV190" s="14" t="s">
        <v>73</v>
      </c>
      <c r="AW190" s="14" t="s">
        <v>27</v>
      </c>
      <c r="AX190" s="14" t="s">
        <v>60</v>
      </c>
      <c r="AY190" s="155" t="s">
        <v>141</v>
      </c>
    </row>
    <row r="191" spans="1:65" s="14" customFormat="1" x14ac:dyDescent="0.2">
      <c r="B191" s="154"/>
      <c r="D191" s="148" t="s">
        <v>148</v>
      </c>
      <c r="E191" s="155" t="s">
        <v>1</v>
      </c>
      <c r="F191" s="156" t="s">
        <v>1298</v>
      </c>
      <c r="H191" s="157">
        <v>-843.43</v>
      </c>
      <c r="L191" s="154"/>
      <c r="M191" s="158"/>
      <c r="N191" s="159"/>
      <c r="O191" s="159"/>
      <c r="P191" s="159"/>
      <c r="Q191" s="159"/>
      <c r="R191" s="159"/>
      <c r="S191" s="159"/>
      <c r="T191" s="160"/>
      <c r="AT191" s="155" t="s">
        <v>148</v>
      </c>
      <c r="AU191" s="155" t="s">
        <v>73</v>
      </c>
      <c r="AV191" s="14" t="s">
        <v>73</v>
      </c>
      <c r="AW191" s="14" t="s">
        <v>27</v>
      </c>
      <c r="AX191" s="14" t="s">
        <v>60</v>
      </c>
      <c r="AY191" s="155" t="s">
        <v>141</v>
      </c>
    </row>
    <row r="192" spans="1:65" s="16" customFormat="1" x14ac:dyDescent="0.2">
      <c r="B192" s="178"/>
      <c r="D192" s="148" t="s">
        <v>148</v>
      </c>
      <c r="E192" s="179" t="s">
        <v>1</v>
      </c>
      <c r="F192" s="180" t="s">
        <v>224</v>
      </c>
      <c r="H192" s="181">
        <v>873.38</v>
      </c>
      <c r="L192" s="178"/>
      <c r="M192" s="182"/>
      <c r="N192" s="183"/>
      <c r="O192" s="183"/>
      <c r="P192" s="183"/>
      <c r="Q192" s="183"/>
      <c r="R192" s="183"/>
      <c r="S192" s="183"/>
      <c r="T192" s="184"/>
      <c r="AT192" s="179" t="s">
        <v>148</v>
      </c>
      <c r="AU192" s="179" t="s">
        <v>73</v>
      </c>
      <c r="AV192" s="16" t="s">
        <v>85</v>
      </c>
      <c r="AW192" s="16" t="s">
        <v>27</v>
      </c>
      <c r="AX192" s="16" t="s">
        <v>60</v>
      </c>
      <c r="AY192" s="179" t="s">
        <v>141</v>
      </c>
    </row>
    <row r="193" spans="1:65" s="14" customFormat="1" x14ac:dyDescent="0.2">
      <c r="B193" s="154"/>
      <c r="D193" s="148" t="s">
        <v>148</v>
      </c>
      <c r="E193" s="155" t="s">
        <v>1</v>
      </c>
      <c r="F193" s="156" t="s">
        <v>1299</v>
      </c>
      <c r="H193" s="157">
        <v>1621.52</v>
      </c>
      <c r="L193" s="154"/>
      <c r="M193" s="158"/>
      <c r="N193" s="159"/>
      <c r="O193" s="159"/>
      <c r="P193" s="159"/>
      <c r="Q193" s="159"/>
      <c r="R193" s="159"/>
      <c r="S193" s="159"/>
      <c r="T193" s="160"/>
      <c r="AT193" s="155" t="s">
        <v>148</v>
      </c>
      <c r="AU193" s="155" t="s">
        <v>73</v>
      </c>
      <c r="AV193" s="14" t="s">
        <v>73</v>
      </c>
      <c r="AW193" s="14" t="s">
        <v>27</v>
      </c>
      <c r="AX193" s="14" t="s">
        <v>60</v>
      </c>
      <c r="AY193" s="155" t="s">
        <v>141</v>
      </c>
    </row>
    <row r="194" spans="1:65" s="14" customFormat="1" x14ac:dyDescent="0.2">
      <c r="B194" s="154"/>
      <c r="D194" s="148" t="s">
        <v>148</v>
      </c>
      <c r="E194" s="155" t="s">
        <v>1</v>
      </c>
      <c r="F194" s="156" t="s">
        <v>1300</v>
      </c>
      <c r="H194" s="157">
        <v>-40.049999999999997</v>
      </c>
      <c r="L194" s="154"/>
      <c r="M194" s="158"/>
      <c r="N194" s="159"/>
      <c r="O194" s="159"/>
      <c r="P194" s="159"/>
      <c r="Q194" s="159"/>
      <c r="R194" s="159"/>
      <c r="S194" s="159"/>
      <c r="T194" s="160"/>
      <c r="AT194" s="155" t="s">
        <v>148</v>
      </c>
      <c r="AU194" s="155" t="s">
        <v>73</v>
      </c>
      <c r="AV194" s="14" t="s">
        <v>73</v>
      </c>
      <c r="AW194" s="14" t="s">
        <v>27</v>
      </c>
      <c r="AX194" s="14" t="s">
        <v>60</v>
      </c>
      <c r="AY194" s="155" t="s">
        <v>141</v>
      </c>
    </row>
    <row r="195" spans="1:65" s="14" customFormat="1" x14ac:dyDescent="0.2">
      <c r="B195" s="154"/>
      <c r="D195" s="148" t="s">
        <v>148</v>
      </c>
      <c r="E195" s="155" t="s">
        <v>1</v>
      </c>
      <c r="F195" s="156" t="s">
        <v>1301</v>
      </c>
      <c r="H195" s="157">
        <v>-702.36</v>
      </c>
      <c r="L195" s="154"/>
      <c r="M195" s="158"/>
      <c r="N195" s="159"/>
      <c r="O195" s="159"/>
      <c r="P195" s="159"/>
      <c r="Q195" s="159"/>
      <c r="R195" s="159"/>
      <c r="S195" s="159"/>
      <c r="T195" s="160"/>
      <c r="AT195" s="155" t="s">
        <v>148</v>
      </c>
      <c r="AU195" s="155" t="s">
        <v>73</v>
      </c>
      <c r="AV195" s="14" t="s">
        <v>73</v>
      </c>
      <c r="AW195" s="14" t="s">
        <v>27</v>
      </c>
      <c r="AX195" s="14" t="s">
        <v>60</v>
      </c>
      <c r="AY195" s="155" t="s">
        <v>141</v>
      </c>
    </row>
    <row r="196" spans="1:65" s="16" customFormat="1" x14ac:dyDescent="0.2">
      <c r="B196" s="178"/>
      <c r="D196" s="148" t="s">
        <v>148</v>
      </c>
      <c r="E196" s="179" t="s">
        <v>1</v>
      </c>
      <c r="F196" s="180" t="s">
        <v>224</v>
      </c>
      <c r="H196" s="181">
        <v>879.11</v>
      </c>
      <c r="L196" s="178"/>
      <c r="M196" s="182"/>
      <c r="N196" s="183"/>
      <c r="O196" s="183"/>
      <c r="P196" s="183"/>
      <c r="Q196" s="183"/>
      <c r="R196" s="183"/>
      <c r="S196" s="183"/>
      <c r="T196" s="184"/>
      <c r="AT196" s="179" t="s">
        <v>148</v>
      </c>
      <c r="AU196" s="179" t="s">
        <v>73</v>
      </c>
      <c r="AV196" s="16" t="s">
        <v>85</v>
      </c>
      <c r="AW196" s="16" t="s">
        <v>27</v>
      </c>
      <c r="AX196" s="16" t="s">
        <v>60</v>
      </c>
      <c r="AY196" s="179" t="s">
        <v>141</v>
      </c>
    </row>
    <row r="197" spans="1:65" s="14" customFormat="1" x14ac:dyDescent="0.2">
      <c r="B197" s="154"/>
      <c r="D197" s="148" t="s">
        <v>148</v>
      </c>
      <c r="E197" s="155" t="s">
        <v>1</v>
      </c>
      <c r="F197" s="156" t="s">
        <v>1302</v>
      </c>
      <c r="H197" s="157">
        <v>932.44</v>
      </c>
      <c r="L197" s="154"/>
      <c r="M197" s="158"/>
      <c r="N197" s="159"/>
      <c r="O197" s="159"/>
      <c r="P197" s="159"/>
      <c r="Q197" s="159"/>
      <c r="R197" s="159"/>
      <c r="S197" s="159"/>
      <c r="T197" s="160"/>
      <c r="AT197" s="155" t="s">
        <v>148</v>
      </c>
      <c r="AU197" s="155" t="s">
        <v>73</v>
      </c>
      <c r="AV197" s="14" t="s">
        <v>73</v>
      </c>
      <c r="AW197" s="14" t="s">
        <v>27</v>
      </c>
      <c r="AX197" s="14" t="s">
        <v>60</v>
      </c>
      <c r="AY197" s="155" t="s">
        <v>141</v>
      </c>
    </row>
    <row r="198" spans="1:65" s="16" customFormat="1" x14ac:dyDescent="0.2">
      <c r="B198" s="178"/>
      <c r="D198" s="148" t="s">
        <v>148</v>
      </c>
      <c r="E198" s="179" t="s">
        <v>1</v>
      </c>
      <c r="F198" s="180" t="s">
        <v>224</v>
      </c>
      <c r="H198" s="181">
        <v>932.44</v>
      </c>
      <c r="L198" s="178"/>
      <c r="M198" s="182"/>
      <c r="N198" s="183"/>
      <c r="O198" s="183"/>
      <c r="P198" s="183"/>
      <c r="Q198" s="183"/>
      <c r="R198" s="183"/>
      <c r="S198" s="183"/>
      <c r="T198" s="184"/>
      <c r="AT198" s="179" t="s">
        <v>148</v>
      </c>
      <c r="AU198" s="179" t="s">
        <v>73</v>
      </c>
      <c r="AV198" s="16" t="s">
        <v>85</v>
      </c>
      <c r="AW198" s="16" t="s">
        <v>27</v>
      </c>
      <c r="AX198" s="16" t="s">
        <v>60</v>
      </c>
      <c r="AY198" s="179" t="s">
        <v>141</v>
      </c>
    </row>
    <row r="199" spans="1:65" s="14" customFormat="1" x14ac:dyDescent="0.2">
      <c r="B199" s="154"/>
      <c r="D199" s="148" t="s">
        <v>148</v>
      </c>
      <c r="E199" s="155" t="s">
        <v>1</v>
      </c>
      <c r="F199" s="156" t="s">
        <v>1303</v>
      </c>
      <c r="H199" s="157">
        <v>295.8</v>
      </c>
      <c r="L199" s="154"/>
      <c r="M199" s="158"/>
      <c r="N199" s="159"/>
      <c r="O199" s="159"/>
      <c r="P199" s="159"/>
      <c r="Q199" s="159"/>
      <c r="R199" s="159"/>
      <c r="S199" s="159"/>
      <c r="T199" s="160"/>
      <c r="AT199" s="155" t="s">
        <v>148</v>
      </c>
      <c r="AU199" s="155" t="s">
        <v>73</v>
      </c>
      <c r="AV199" s="14" t="s">
        <v>73</v>
      </c>
      <c r="AW199" s="14" t="s">
        <v>27</v>
      </c>
      <c r="AX199" s="14" t="s">
        <v>60</v>
      </c>
      <c r="AY199" s="155" t="s">
        <v>141</v>
      </c>
    </row>
    <row r="200" spans="1:65" s="16" customFormat="1" x14ac:dyDescent="0.2">
      <c r="B200" s="178"/>
      <c r="D200" s="148" t="s">
        <v>148</v>
      </c>
      <c r="E200" s="179" t="s">
        <v>1</v>
      </c>
      <c r="F200" s="180" t="s">
        <v>224</v>
      </c>
      <c r="H200" s="181">
        <v>295.8</v>
      </c>
      <c r="L200" s="178"/>
      <c r="M200" s="182"/>
      <c r="N200" s="183"/>
      <c r="O200" s="183"/>
      <c r="P200" s="183"/>
      <c r="Q200" s="183"/>
      <c r="R200" s="183"/>
      <c r="S200" s="183"/>
      <c r="T200" s="184"/>
      <c r="AT200" s="179" t="s">
        <v>148</v>
      </c>
      <c r="AU200" s="179" t="s">
        <v>73</v>
      </c>
      <c r="AV200" s="16" t="s">
        <v>85</v>
      </c>
      <c r="AW200" s="16" t="s">
        <v>27</v>
      </c>
      <c r="AX200" s="16" t="s">
        <v>60</v>
      </c>
      <c r="AY200" s="179" t="s">
        <v>141</v>
      </c>
    </row>
    <row r="201" spans="1:65" s="15" customFormat="1" x14ac:dyDescent="0.2">
      <c r="B201" s="161"/>
      <c r="D201" s="148" t="s">
        <v>148</v>
      </c>
      <c r="E201" s="162" t="s">
        <v>1</v>
      </c>
      <c r="F201" s="163" t="s">
        <v>158</v>
      </c>
      <c r="H201" s="164">
        <v>2980.73</v>
      </c>
      <c r="L201" s="161"/>
      <c r="M201" s="165"/>
      <c r="N201" s="166"/>
      <c r="O201" s="166"/>
      <c r="P201" s="166"/>
      <c r="Q201" s="166"/>
      <c r="R201" s="166"/>
      <c r="S201" s="166"/>
      <c r="T201" s="167"/>
      <c r="AT201" s="162" t="s">
        <v>148</v>
      </c>
      <c r="AU201" s="162" t="s">
        <v>73</v>
      </c>
      <c r="AV201" s="15" t="s">
        <v>146</v>
      </c>
      <c r="AW201" s="15" t="s">
        <v>27</v>
      </c>
      <c r="AX201" s="15" t="s">
        <v>67</v>
      </c>
      <c r="AY201" s="162" t="s">
        <v>141</v>
      </c>
    </row>
    <row r="202" spans="1:65" s="2" customFormat="1" ht="21.75" customHeight="1" x14ac:dyDescent="0.2">
      <c r="A202" s="31"/>
      <c r="B202" s="133"/>
      <c r="C202" s="134" t="s">
        <v>252</v>
      </c>
      <c r="D202" s="134" t="s">
        <v>143</v>
      </c>
      <c r="E202" s="135" t="s">
        <v>1304</v>
      </c>
      <c r="F202" s="136" t="s">
        <v>1305</v>
      </c>
      <c r="G202" s="137" t="s">
        <v>145</v>
      </c>
      <c r="H202" s="138">
        <v>835.05</v>
      </c>
      <c r="I202" s="139"/>
      <c r="J202" s="139"/>
      <c r="K202" s="140"/>
      <c r="L202" s="32"/>
      <c r="M202" s="141"/>
      <c r="N202" s="142"/>
      <c r="O202" s="143"/>
      <c r="P202" s="143"/>
      <c r="Q202" s="143"/>
      <c r="R202" s="143"/>
      <c r="S202" s="143"/>
      <c r="T202" s="144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45" t="s">
        <v>146</v>
      </c>
      <c r="AT202" s="145" t="s">
        <v>143</v>
      </c>
      <c r="AU202" s="145" t="s">
        <v>73</v>
      </c>
      <c r="AY202" s="18" t="s">
        <v>141</v>
      </c>
      <c r="BE202" s="146">
        <f>IF(N202="základná",J202,0)</f>
        <v>0</v>
      </c>
      <c r="BF202" s="146">
        <f>IF(N202="znížená",J202,0)</f>
        <v>0</v>
      </c>
      <c r="BG202" s="146">
        <f>IF(N202="zákl. prenesená",J202,0)</f>
        <v>0</v>
      </c>
      <c r="BH202" s="146">
        <f>IF(N202="zníž. prenesená",J202,0)</f>
        <v>0</v>
      </c>
      <c r="BI202" s="146">
        <f>IF(N202="nulová",J202,0)</f>
        <v>0</v>
      </c>
      <c r="BJ202" s="18" t="s">
        <v>73</v>
      </c>
      <c r="BK202" s="146">
        <f>ROUND(I202*H202,2)</f>
        <v>0</v>
      </c>
      <c r="BL202" s="18" t="s">
        <v>146</v>
      </c>
      <c r="BM202" s="145" t="s">
        <v>1306</v>
      </c>
    </row>
    <row r="203" spans="1:65" s="13" customFormat="1" ht="22.5" x14ac:dyDescent="0.2">
      <c r="B203" s="147"/>
      <c r="D203" s="148" t="s">
        <v>148</v>
      </c>
      <c r="E203" s="149" t="s">
        <v>1</v>
      </c>
      <c r="F203" s="150" t="s">
        <v>1293</v>
      </c>
      <c r="H203" s="149" t="s">
        <v>1</v>
      </c>
      <c r="L203" s="147"/>
      <c r="M203" s="151"/>
      <c r="N203" s="152"/>
      <c r="O203" s="152"/>
      <c r="P203" s="152"/>
      <c r="Q203" s="152"/>
      <c r="R203" s="152"/>
      <c r="S203" s="152"/>
      <c r="T203" s="153"/>
      <c r="AT203" s="149" t="s">
        <v>148</v>
      </c>
      <c r="AU203" s="149" t="s">
        <v>73</v>
      </c>
      <c r="AV203" s="13" t="s">
        <v>67</v>
      </c>
      <c r="AW203" s="13" t="s">
        <v>27</v>
      </c>
      <c r="AX203" s="13" t="s">
        <v>60</v>
      </c>
      <c r="AY203" s="149" t="s">
        <v>141</v>
      </c>
    </row>
    <row r="204" spans="1:65" s="13" customFormat="1" x14ac:dyDescent="0.2">
      <c r="B204" s="147"/>
      <c r="D204" s="148" t="s">
        <v>148</v>
      </c>
      <c r="E204" s="149" t="s">
        <v>1</v>
      </c>
      <c r="F204" s="150" t="s">
        <v>1294</v>
      </c>
      <c r="H204" s="149" t="s">
        <v>1</v>
      </c>
      <c r="L204" s="147"/>
      <c r="M204" s="151"/>
      <c r="N204" s="152"/>
      <c r="O204" s="152"/>
      <c r="P204" s="152"/>
      <c r="Q204" s="152"/>
      <c r="R204" s="152"/>
      <c r="S204" s="152"/>
      <c r="T204" s="153"/>
      <c r="AT204" s="149" t="s">
        <v>148</v>
      </c>
      <c r="AU204" s="149" t="s">
        <v>73</v>
      </c>
      <c r="AV204" s="13" t="s">
        <v>67</v>
      </c>
      <c r="AW204" s="13" t="s">
        <v>27</v>
      </c>
      <c r="AX204" s="13" t="s">
        <v>60</v>
      </c>
      <c r="AY204" s="149" t="s">
        <v>141</v>
      </c>
    </row>
    <row r="205" spans="1:65" s="13" customFormat="1" x14ac:dyDescent="0.2">
      <c r="B205" s="147"/>
      <c r="D205" s="148" t="s">
        <v>148</v>
      </c>
      <c r="E205" s="149" t="s">
        <v>1</v>
      </c>
      <c r="F205" s="150" t="s">
        <v>1307</v>
      </c>
      <c r="H205" s="149" t="s">
        <v>1</v>
      </c>
      <c r="L205" s="147"/>
      <c r="M205" s="151"/>
      <c r="N205" s="152"/>
      <c r="O205" s="152"/>
      <c r="P205" s="152"/>
      <c r="Q205" s="152"/>
      <c r="R205" s="152"/>
      <c r="S205" s="152"/>
      <c r="T205" s="153"/>
      <c r="AT205" s="149" t="s">
        <v>148</v>
      </c>
      <c r="AU205" s="149" t="s">
        <v>73</v>
      </c>
      <c r="AV205" s="13" t="s">
        <v>67</v>
      </c>
      <c r="AW205" s="13" t="s">
        <v>27</v>
      </c>
      <c r="AX205" s="13" t="s">
        <v>60</v>
      </c>
      <c r="AY205" s="149" t="s">
        <v>141</v>
      </c>
    </row>
    <row r="206" spans="1:65" s="14" customFormat="1" x14ac:dyDescent="0.2">
      <c r="B206" s="154"/>
      <c r="D206" s="148" t="s">
        <v>148</v>
      </c>
      <c r="E206" s="155" t="s">
        <v>1</v>
      </c>
      <c r="F206" s="156" t="s">
        <v>1308</v>
      </c>
      <c r="H206" s="157">
        <v>835.05</v>
      </c>
      <c r="L206" s="154"/>
      <c r="M206" s="158"/>
      <c r="N206" s="159"/>
      <c r="O206" s="159"/>
      <c r="P206" s="159"/>
      <c r="Q206" s="159"/>
      <c r="R206" s="159"/>
      <c r="S206" s="159"/>
      <c r="T206" s="160"/>
      <c r="AT206" s="155" t="s">
        <v>148</v>
      </c>
      <c r="AU206" s="155" t="s">
        <v>73</v>
      </c>
      <c r="AV206" s="14" t="s">
        <v>73</v>
      </c>
      <c r="AW206" s="14" t="s">
        <v>27</v>
      </c>
      <c r="AX206" s="14" t="s">
        <v>60</v>
      </c>
      <c r="AY206" s="155" t="s">
        <v>141</v>
      </c>
    </row>
    <row r="207" spans="1:65" s="15" customFormat="1" x14ac:dyDescent="0.2">
      <c r="B207" s="161"/>
      <c r="D207" s="148" t="s">
        <v>148</v>
      </c>
      <c r="E207" s="162" t="s">
        <v>1</v>
      </c>
      <c r="F207" s="163" t="s">
        <v>158</v>
      </c>
      <c r="H207" s="164">
        <v>835.05</v>
      </c>
      <c r="L207" s="161"/>
      <c r="M207" s="165"/>
      <c r="N207" s="166"/>
      <c r="O207" s="166"/>
      <c r="P207" s="166"/>
      <c r="Q207" s="166"/>
      <c r="R207" s="166"/>
      <c r="S207" s="166"/>
      <c r="T207" s="167"/>
      <c r="AT207" s="162" t="s">
        <v>148</v>
      </c>
      <c r="AU207" s="162" t="s">
        <v>73</v>
      </c>
      <c r="AV207" s="15" t="s">
        <v>146</v>
      </c>
      <c r="AW207" s="15" t="s">
        <v>27</v>
      </c>
      <c r="AX207" s="15" t="s">
        <v>67</v>
      </c>
      <c r="AY207" s="162" t="s">
        <v>141</v>
      </c>
    </row>
    <row r="208" spans="1:65" s="2" customFormat="1" ht="21.75" customHeight="1" x14ac:dyDescent="0.2">
      <c r="A208" s="31"/>
      <c r="B208" s="133"/>
      <c r="C208" s="134" t="s">
        <v>256</v>
      </c>
      <c r="D208" s="134" t="s">
        <v>143</v>
      </c>
      <c r="E208" s="135" t="s">
        <v>1309</v>
      </c>
      <c r="F208" s="136" t="s">
        <v>1310</v>
      </c>
      <c r="G208" s="137" t="s">
        <v>145</v>
      </c>
      <c r="H208" s="138">
        <v>12499.374</v>
      </c>
      <c r="I208" s="139"/>
      <c r="J208" s="139"/>
      <c r="K208" s="140"/>
      <c r="L208" s="32"/>
      <c r="M208" s="141"/>
      <c r="N208" s="142"/>
      <c r="O208" s="143"/>
      <c r="P208" s="143"/>
      <c r="Q208" s="143"/>
      <c r="R208" s="143"/>
      <c r="S208" s="143"/>
      <c r="T208" s="144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45" t="s">
        <v>146</v>
      </c>
      <c r="AT208" s="145" t="s">
        <v>143</v>
      </c>
      <c r="AU208" s="145" t="s">
        <v>73</v>
      </c>
      <c r="AY208" s="18" t="s">
        <v>141</v>
      </c>
      <c r="BE208" s="146">
        <f>IF(N208="základná",J208,0)</f>
        <v>0</v>
      </c>
      <c r="BF208" s="146">
        <f>IF(N208="znížená",J208,0)</f>
        <v>0</v>
      </c>
      <c r="BG208" s="146">
        <f>IF(N208="zákl. prenesená",J208,0)</f>
        <v>0</v>
      </c>
      <c r="BH208" s="146">
        <f>IF(N208="zníž. prenesená",J208,0)</f>
        <v>0</v>
      </c>
      <c r="BI208" s="146">
        <f>IF(N208="nulová",J208,0)</f>
        <v>0</v>
      </c>
      <c r="BJ208" s="18" t="s">
        <v>73</v>
      </c>
      <c r="BK208" s="146">
        <f>ROUND(I208*H208,2)</f>
        <v>0</v>
      </c>
      <c r="BL208" s="18" t="s">
        <v>146</v>
      </c>
      <c r="BM208" s="145" t="s">
        <v>1311</v>
      </c>
    </row>
    <row r="209" spans="2:51" s="13" customFormat="1" x14ac:dyDescent="0.2">
      <c r="B209" s="147"/>
      <c r="D209" s="148" t="s">
        <v>148</v>
      </c>
      <c r="E209" s="149" t="s">
        <v>1</v>
      </c>
      <c r="F209" s="150" t="s">
        <v>1312</v>
      </c>
      <c r="H209" s="149" t="s">
        <v>1</v>
      </c>
      <c r="L209" s="147"/>
      <c r="M209" s="151"/>
      <c r="N209" s="152"/>
      <c r="O209" s="152"/>
      <c r="P209" s="152"/>
      <c r="Q209" s="152"/>
      <c r="R209" s="152"/>
      <c r="S209" s="152"/>
      <c r="T209" s="153"/>
      <c r="AT209" s="149" t="s">
        <v>148</v>
      </c>
      <c r="AU209" s="149" t="s">
        <v>73</v>
      </c>
      <c r="AV209" s="13" t="s">
        <v>67</v>
      </c>
      <c r="AW209" s="13" t="s">
        <v>27</v>
      </c>
      <c r="AX209" s="13" t="s">
        <v>60</v>
      </c>
      <c r="AY209" s="149" t="s">
        <v>141</v>
      </c>
    </row>
    <row r="210" spans="2:51" s="13" customFormat="1" x14ac:dyDescent="0.2">
      <c r="B210" s="147"/>
      <c r="D210" s="148" t="s">
        <v>148</v>
      </c>
      <c r="E210" s="149" t="s">
        <v>1</v>
      </c>
      <c r="F210" s="150" t="s">
        <v>1313</v>
      </c>
      <c r="H210" s="149" t="s">
        <v>1</v>
      </c>
      <c r="L210" s="147"/>
      <c r="M210" s="151"/>
      <c r="N210" s="152"/>
      <c r="O210" s="152"/>
      <c r="P210" s="152"/>
      <c r="Q210" s="152"/>
      <c r="R210" s="152"/>
      <c r="S210" s="152"/>
      <c r="T210" s="153"/>
      <c r="AT210" s="149" t="s">
        <v>148</v>
      </c>
      <c r="AU210" s="149" t="s">
        <v>73</v>
      </c>
      <c r="AV210" s="13" t="s">
        <v>67</v>
      </c>
      <c r="AW210" s="13" t="s">
        <v>27</v>
      </c>
      <c r="AX210" s="13" t="s">
        <v>60</v>
      </c>
      <c r="AY210" s="149" t="s">
        <v>141</v>
      </c>
    </row>
    <row r="211" spans="2:51" s="13" customFormat="1" x14ac:dyDescent="0.2">
      <c r="B211" s="147"/>
      <c r="D211" s="148" t="s">
        <v>148</v>
      </c>
      <c r="E211" s="149" t="s">
        <v>1</v>
      </c>
      <c r="F211" s="150" t="s">
        <v>1295</v>
      </c>
      <c r="H211" s="149" t="s">
        <v>1</v>
      </c>
      <c r="L211" s="147"/>
      <c r="M211" s="151"/>
      <c r="N211" s="152"/>
      <c r="O211" s="152"/>
      <c r="P211" s="152"/>
      <c r="Q211" s="152"/>
      <c r="R211" s="152"/>
      <c r="S211" s="152"/>
      <c r="T211" s="153"/>
      <c r="AT211" s="149" t="s">
        <v>148</v>
      </c>
      <c r="AU211" s="149" t="s">
        <v>73</v>
      </c>
      <c r="AV211" s="13" t="s">
        <v>67</v>
      </c>
      <c r="AW211" s="13" t="s">
        <v>27</v>
      </c>
      <c r="AX211" s="13" t="s">
        <v>60</v>
      </c>
      <c r="AY211" s="149" t="s">
        <v>141</v>
      </c>
    </row>
    <row r="212" spans="2:51" s="13" customFormat="1" x14ac:dyDescent="0.2">
      <c r="B212" s="147"/>
      <c r="D212" s="148" t="s">
        <v>148</v>
      </c>
      <c r="E212" s="149" t="s">
        <v>1</v>
      </c>
      <c r="F212" s="150" t="s">
        <v>1314</v>
      </c>
      <c r="H212" s="149" t="s">
        <v>1</v>
      </c>
      <c r="L212" s="147"/>
      <c r="M212" s="151"/>
      <c r="N212" s="152"/>
      <c r="O212" s="152"/>
      <c r="P212" s="152"/>
      <c r="Q212" s="152"/>
      <c r="R212" s="152"/>
      <c r="S212" s="152"/>
      <c r="T212" s="153"/>
      <c r="AT212" s="149" t="s">
        <v>148</v>
      </c>
      <c r="AU212" s="149" t="s">
        <v>73</v>
      </c>
      <c r="AV212" s="13" t="s">
        <v>67</v>
      </c>
      <c r="AW212" s="13" t="s">
        <v>27</v>
      </c>
      <c r="AX212" s="13" t="s">
        <v>60</v>
      </c>
      <c r="AY212" s="149" t="s">
        <v>141</v>
      </c>
    </row>
    <row r="213" spans="2:51" s="14" customFormat="1" x14ac:dyDescent="0.2">
      <c r="B213" s="154"/>
      <c r="D213" s="148" t="s">
        <v>148</v>
      </c>
      <c r="E213" s="155" t="s">
        <v>1</v>
      </c>
      <c r="F213" s="156" t="s">
        <v>1315</v>
      </c>
      <c r="H213" s="157">
        <v>154.58000000000001</v>
      </c>
      <c r="L213" s="154"/>
      <c r="M213" s="158"/>
      <c r="N213" s="159"/>
      <c r="O213" s="159"/>
      <c r="P213" s="159"/>
      <c r="Q213" s="159"/>
      <c r="R213" s="159"/>
      <c r="S213" s="159"/>
      <c r="T213" s="160"/>
      <c r="AT213" s="155" t="s">
        <v>148</v>
      </c>
      <c r="AU213" s="155" t="s">
        <v>73</v>
      </c>
      <c r="AV213" s="14" t="s">
        <v>73</v>
      </c>
      <c r="AW213" s="14" t="s">
        <v>27</v>
      </c>
      <c r="AX213" s="14" t="s">
        <v>60</v>
      </c>
      <c r="AY213" s="155" t="s">
        <v>141</v>
      </c>
    </row>
    <row r="214" spans="2:51" s="14" customFormat="1" x14ac:dyDescent="0.2">
      <c r="B214" s="154"/>
      <c r="D214" s="148" t="s">
        <v>148</v>
      </c>
      <c r="E214" s="155" t="s">
        <v>1</v>
      </c>
      <c r="F214" s="156" t="s">
        <v>1316</v>
      </c>
      <c r="H214" s="157">
        <v>441.98399999999998</v>
      </c>
      <c r="L214" s="154"/>
      <c r="M214" s="158"/>
      <c r="N214" s="159"/>
      <c r="O214" s="159"/>
      <c r="P214" s="159"/>
      <c r="Q214" s="159"/>
      <c r="R214" s="159"/>
      <c r="S214" s="159"/>
      <c r="T214" s="160"/>
      <c r="AT214" s="155" t="s">
        <v>148</v>
      </c>
      <c r="AU214" s="155" t="s">
        <v>73</v>
      </c>
      <c r="AV214" s="14" t="s">
        <v>73</v>
      </c>
      <c r="AW214" s="14" t="s">
        <v>27</v>
      </c>
      <c r="AX214" s="14" t="s">
        <v>60</v>
      </c>
      <c r="AY214" s="155" t="s">
        <v>141</v>
      </c>
    </row>
    <row r="215" spans="2:51" s="14" customFormat="1" x14ac:dyDescent="0.2">
      <c r="B215" s="154"/>
      <c r="D215" s="148" t="s">
        <v>148</v>
      </c>
      <c r="E215" s="155" t="s">
        <v>1</v>
      </c>
      <c r="F215" s="156" t="s">
        <v>1317</v>
      </c>
      <c r="H215" s="157">
        <v>373.32299999999998</v>
      </c>
      <c r="L215" s="154"/>
      <c r="M215" s="158"/>
      <c r="N215" s="159"/>
      <c r="O215" s="159"/>
      <c r="P215" s="159"/>
      <c r="Q215" s="159"/>
      <c r="R215" s="159"/>
      <c r="S215" s="159"/>
      <c r="T215" s="160"/>
      <c r="AT215" s="155" t="s">
        <v>148</v>
      </c>
      <c r="AU215" s="155" t="s">
        <v>73</v>
      </c>
      <c r="AV215" s="14" t="s">
        <v>73</v>
      </c>
      <c r="AW215" s="14" t="s">
        <v>27</v>
      </c>
      <c r="AX215" s="14" t="s">
        <v>60</v>
      </c>
      <c r="AY215" s="155" t="s">
        <v>141</v>
      </c>
    </row>
    <row r="216" spans="2:51" s="14" customFormat="1" x14ac:dyDescent="0.2">
      <c r="B216" s="154"/>
      <c r="D216" s="148" t="s">
        <v>148</v>
      </c>
      <c r="E216" s="155" t="s">
        <v>1</v>
      </c>
      <c r="F216" s="156" t="s">
        <v>1318</v>
      </c>
      <c r="H216" s="157">
        <v>390.35899999999998</v>
      </c>
      <c r="L216" s="154"/>
      <c r="M216" s="158"/>
      <c r="N216" s="159"/>
      <c r="O216" s="159"/>
      <c r="P216" s="159"/>
      <c r="Q216" s="159"/>
      <c r="R216" s="159"/>
      <c r="S216" s="159"/>
      <c r="T216" s="160"/>
      <c r="AT216" s="155" t="s">
        <v>148</v>
      </c>
      <c r="AU216" s="155" t="s">
        <v>73</v>
      </c>
      <c r="AV216" s="14" t="s">
        <v>73</v>
      </c>
      <c r="AW216" s="14" t="s">
        <v>27</v>
      </c>
      <c r="AX216" s="14" t="s">
        <v>60</v>
      </c>
      <c r="AY216" s="155" t="s">
        <v>141</v>
      </c>
    </row>
    <row r="217" spans="2:51" s="14" customFormat="1" x14ac:dyDescent="0.2">
      <c r="B217" s="154"/>
      <c r="D217" s="148" t="s">
        <v>148</v>
      </c>
      <c r="E217" s="155" t="s">
        <v>1</v>
      </c>
      <c r="F217" s="156" t="s">
        <v>1319</v>
      </c>
      <c r="H217" s="157">
        <v>473.40100000000001</v>
      </c>
      <c r="L217" s="154"/>
      <c r="M217" s="158"/>
      <c r="N217" s="159"/>
      <c r="O217" s="159"/>
      <c r="P217" s="159"/>
      <c r="Q217" s="159"/>
      <c r="R217" s="159"/>
      <c r="S217" s="159"/>
      <c r="T217" s="160"/>
      <c r="AT217" s="155" t="s">
        <v>148</v>
      </c>
      <c r="AU217" s="155" t="s">
        <v>73</v>
      </c>
      <c r="AV217" s="14" t="s">
        <v>73</v>
      </c>
      <c r="AW217" s="14" t="s">
        <v>27</v>
      </c>
      <c r="AX217" s="14" t="s">
        <v>60</v>
      </c>
      <c r="AY217" s="155" t="s">
        <v>141</v>
      </c>
    </row>
    <row r="218" spans="2:51" s="14" customFormat="1" x14ac:dyDescent="0.2">
      <c r="B218" s="154"/>
      <c r="D218" s="148" t="s">
        <v>148</v>
      </c>
      <c r="E218" s="155" t="s">
        <v>1</v>
      </c>
      <c r="F218" s="156" t="s">
        <v>1320</v>
      </c>
      <c r="H218" s="157">
        <v>223.52199999999999</v>
      </c>
      <c r="L218" s="154"/>
      <c r="M218" s="158"/>
      <c r="N218" s="159"/>
      <c r="O218" s="159"/>
      <c r="P218" s="159"/>
      <c r="Q218" s="159"/>
      <c r="R218" s="159"/>
      <c r="S218" s="159"/>
      <c r="T218" s="160"/>
      <c r="AT218" s="155" t="s">
        <v>148</v>
      </c>
      <c r="AU218" s="155" t="s">
        <v>73</v>
      </c>
      <c r="AV218" s="14" t="s">
        <v>73</v>
      </c>
      <c r="AW218" s="14" t="s">
        <v>27</v>
      </c>
      <c r="AX218" s="14" t="s">
        <v>60</v>
      </c>
      <c r="AY218" s="155" t="s">
        <v>141</v>
      </c>
    </row>
    <row r="219" spans="2:51" s="14" customFormat="1" x14ac:dyDescent="0.2">
      <c r="B219" s="154"/>
      <c r="D219" s="148" t="s">
        <v>148</v>
      </c>
      <c r="E219" s="155" t="s">
        <v>1</v>
      </c>
      <c r="F219" s="156" t="s">
        <v>1321</v>
      </c>
      <c r="H219" s="157">
        <v>329.98700000000002</v>
      </c>
      <c r="L219" s="154"/>
      <c r="M219" s="158"/>
      <c r="N219" s="159"/>
      <c r="O219" s="159"/>
      <c r="P219" s="159"/>
      <c r="Q219" s="159"/>
      <c r="R219" s="159"/>
      <c r="S219" s="159"/>
      <c r="T219" s="160"/>
      <c r="AT219" s="155" t="s">
        <v>148</v>
      </c>
      <c r="AU219" s="155" t="s">
        <v>73</v>
      </c>
      <c r="AV219" s="14" t="s">
        <v>73</v>
      </c>
      <c r="AW219" s="14" t="s">
        <v>27</v>
      </c>
      <c r="AX219" s="14" t="s">
        <v>60</v>
      </c>
      <c r="AY219" s="155" t="s">
        <v>141</v>
      </c>
    </row>
    <row r="220" spans="2:51" s="14" customFormat="1" x14ac:dyDescent="0.2">
      <c r="B220" s="154"/>
      <c r="D220" s="148" t="s">
        <v>148</v>
      </c>
      <c r="E220" s="155" t="s">
        <v>1</v>
      </c>
      <c r="F220" s="156" t="s">
        <v>1322</v>
      </c>
      <c r="H220" s="157">
        <v>313.61500000000001</v>
      </c>
      <c r="L220" s="154"/>
      <c r="M220" s="158"/>
      <c r="N220" s="159"/>
      <c r="O220" s="159"/>
      <c r="P220" s="159"/>
      <c r="Q220" s="159"/>
      <c r="R220" s="159"/>
      <c r="S220" s="159"/>
      <c r="T220" s="160"/>
      <c r="AT220" s="155" t="s">
        <v>148</v>
      </c>
      <c r="AU220" s="155" t="s">
        <v>73</v>
      </c>
      <c r="AV220" s="14" t="s">
        <v>73</v>
      </c>
      <c r="AW220" s="14" t="s">
        <v>27</v>
      </c>
      <c r="AX220" s="14" t="s">
        <v>60</v>
      </c>
      <c r="AY220" s="155" t="s">
        <v>141</v>
      </c>
    </row>
    <row r="221" spans="2:51" s="14" customFormat="1" x14ac:dyDescent="0.2">
      <c r="B221" s="154"/>
      <c r="D221" s="148" t="s">
        <v>148</v>
      </c>
      <c r="E221" s="155" t="s">
        <v>1</v>
      </c>
      <c r="F221" s="156" t="s">
        <v>1323</v>
      </c>
      <c r="H221" s="157">
        <v>238.626</v>
      </c>
      <c r="L221" s="154"/>
      <c r="M221" s="158"/>
      <c r="N221" s="159"/>
      <c r="O221" s="159"/>
      <c r="P221" s="159"/>
      <c r="Q221" s="159"/>
      <c r="R221" s="159"/>
      <c r="S221" s="159"/>
      <c r="T221" s="160"/>
      <c r="AT221" s="155" t="s">
        <v>148</v>
      </c>
      <c r="AU221" s="155" t="s">
        <v>73</v>
      </c>
      <c r="AV221" s="14" t="s">
        <v>73</v>
      </c>
      <c r="AW221" s="14" t="s">
        <v>27</v>
      </c>
      <c r="AX221" s="14" t="s">
        <v>60</v>
      </c>
      <c r="AY221" s="155" t="s">
        <v>141</v>
      </c>
    </row>
    <row r="222" spans="2:51" s="14" customFormat="1" x14ac:dyDescent="0.2">
      <c r="B222" s="154"/>
      <c r="D222" s="148" t="s">
        <v>148</v>
      </c>
      <c r="E222" s="155" t="s">
        <v>1</v>
      </c>
      <c r="F222" s="156" t="s">
        <v>1324</v>
      </c>
      <c r="H222" s="157">
        <v>815.77200000000005</v>
      </c>
      <c r="L222" s="154"/>
      <c r="M222" s="158"/>
      <c r="N222" s="159"/>
      <c r="O222" s="159"/>
      <c r="P222" s="159"/>
      <c r="Q222" s="159"/>
      <c r="R222" s="159"/>
      <c r="S222" s="159"/>
      <c r="T222" s="160"/>
      <c r="AT222" s="155" t="s">
        <v>148</v>
      </c>
      <c r="AU222" s="155" t="s">
        <v>73</v>
      </c>
      <c r="AV222" s="14" t="s">
        <v>73</v>
      </c>
      <c r="AW222" s="14" t="s">
        <v>27</v>
      </c>
      <c r="AX222" s="14" t="s">
        <v>60</v>
      </c>
      <c r="AY222" s="155" t="s">
        <v>141</v>
      </c>
    </row>
    <row r="223" spans="2:51" s="14" customFormat="1" x14ac:dyDescent="0.2">
      <c r="B223" s="154"/>
      <c r="D223" s="148" t="s">
        <v>148</v>
      </c>
      <c r="E223" s="155" t="s">
        <v>1</v>
      </c>
      <c r="F223" s="156" t="s">
        <v>1325</v>
      </c>
      <c r="H223" s="157">
        <v>282.58</v>
      </c>
      <c r="L223" s="154"/>
      <c r="M223" s="158"/>
      <c r="N223" s="159"/>
      <c r="O223" s="159"/>
      <c r="P223" s="159"/>
      <c r="Q223" s="159"/>
      <c r="R223" s="159"/>
      <c r="S223" s="159"/>
      <c r="T223" s="160"/>
      <c r="AT223" s="155" t="s">
        <v>148</v>
      </c>
      <c r="AU223" s="155" t="s">
        <v>73</v>
      </c>
      <c r="AV223" s="14" t="s">
        <v>73</v>
      </c>
      <c r="AW223" s="14" t="s">
        <v>27</v>
      </c>
      <c r="AX223" s="14" t="s">
        <v>60</v>
      </c>
      <c r="AY223" s="155" t="s">
        <v>141</v>
      </c>
    </row>
    <row r="224" spans="2:51" s="14" customFormat="1" x14ac:dyDescent="0.2">
      <c r="B224" s="154"/>
      <c r="D224" s="148" t="s">
        <v>148</v>
      </c>
      <c r="E224" s="155" t="s">
        <v>1</v>
      </c>
      <c r="F224" s="156" t="s">
        <v>1326</v>
      </c>
      <c r="H224" s="157">
        <v>652.13499999999999</v>
      </c>
      <c r="L224" s="154"/>
      <c r="M224" s="158"/>
      <c r="N224" s="159"/>
      <c r="O224" s="159"/>
      <c r="P224" s="159"/>
      <c r="Q224" s="159"/>
      <c r="R224" s="159"/>
      <c r="S224" s="159"/>
      <c r="T224" s="160"/>
      <c r="AT224" s="155" t="s">
        <v>148</v>
      </c>
      <c r="AU224" s="155" t="s">
        <v>73</v>
      </c>
      <c r="AV224" s="14" t="s">
        <v>73</v>
      </c>
      <c r="AW224" s="14" t="s">
        <v>27</v>
      </c>
      <c r="AX224" s="14" t="s">
        <v>60</v>
      </c>
      <c r="AY224" s="155" t="s">
        <v>141</v>
      </c>
    </row>
    <row r="225" spans="2:51" s="14" customFormat="1" x14ac:dyDescent="0.2">
      <c r="B225" s="154"/>
      <c r="D225" s="148" t="s">
        <v>148</v>
      </c>
      <c r="E225" s="155" t="s">
        <v>1</v>
      </c>
      <c r="F225" s="156" t="s">
        <v>1327</v>
      </c>
      <c r="H225" s="157">
        <v>519.01</v>
      </c>
      <c r="L225" s="154"/>
      <c r="M225" s="158"/>
      <c r="N225" s="159"/>
      <c r="O225" s="159"/>
      <c r="P225" s="159"/>
      <c r="Q225" s="159"/>
      <c r="R225" s="159"/>
      <c r="S225" s="159"/>
      <c r="T225" s="160"/>
      <c r="AT225" s="155" t="s">
        <v>148</v>
      </c>
      <c r="AU225" s="155" t="s">
        <v>73</v>
      </c>
      <c r="AV225" s="14" t="s">
        <v>73</v>
      </c>
      <c r="AW225" s="14" t="s">
        <v>27</v>
      </c>
      <c r="AX225" s="14" t="s">
        <v>60</v>
      </c>
      <c r="AY225" s="155" t="s">
        <v>141</v>
      </c>
    </row>
    <row r="226" spans="2:51" s="14" customFormat="1" x14ac:dyDescent="0.2">
      <c r="B226" s="154"/>
      <c r="D226" s="148" t="s">
        <v>148</v>
      </c>
      <c r="E226" s="155" t="s">
        <v>1</v>
      </c>
      <c r="F226" s="156" t="s">
        <v>1328</v>
      </c>
      <c r="H226" s="157">
        <v>358.90499999999997</v>
      </c>
      <c r="L226" s="154"/>
      <c r="M226" s="158"/>
      <c r="N226" s="159"/>
      <c r="O226" s="159"/>
      <c r="P226" s="159"/>
      <c r="Q226" s="159"/>
      <c r="R226" s="159"/>
      <c r="S226" s="159"/>
      <c r="T226" s="160"/>
      <c r="AT226" s="155" t="s">
        <v>148</v>
      </c>
      <c r="AU226" s="155" t="s">
        <v>73</v>
      </c>
      <c r="AV226" s="14" t="s">
        <v>73</v>
      </c>
      <c r="AW226" s="14" t="s">
        <v>27</v>
      </c>
      <c r="AX226" s="14" t="s">
        <v>60</v>
      </c>
      <c r="AY226" s="155" t="s">
        <v>141</v>
      </c>
    </row>
    <row r="227" spans="2:51" s="14" customFormat="1" x14ac:dyDescent="0.2">
      <c r="B227" s="154"/>
      <c r="D227" s="148" t="s">
        <v>148</v>
      </c>
      <c r="E227" s="155" t="s">
        <v>1</v>
      </c>
      <c r="F227" s="156" t="s">
        <v>1329</v>
      </c>
      <c r="H227" s="157">
        <v>126.38</v>
      </c>
      <c r="L227" s="154"/>
      <c r="M227" s="158"/>
      <c r="N227" s="159"/>
      <c r="O227" s="159"/>
      <c r="P227" s="159"/>
      <c r="Q227" s="159"/>
      <c r="R227" s="159"/>
      <c r="S227" s="159"/>
      <c r="T227" s="160"/>
      <c r="AT227" s="155" t="s">
        <v>148</v>
      </c>
      <c r="AU227" s="155" t="s">
        <v>73</v>
      </c>
      <c r="AV227" s="14" t="s">
        <v>73</v>
      </c>
      <c r="AW227" s="14" t="s">
        <v>27</v>
      </c>
      <c r="AX227" s="14" t="s">
        <v>60</v>
      </c>
      <c r="AY227" s="155" t="s">
        <v>141</v>
      </c>
    </row>
    <row r="228" spans="2:51" s="16" customFormat="1" x14ac:dyDescent="0.2">
      <c r="B228" s="178"/>
      <c r="D228" s="148" t="s">
        <v>148</v>
      </c>
      <c r="E228" s="179" t="s">
        <v>1</v>
      </c>
      <c r="F228" s="180" t="s">
        <v>224</v>
      </c>
      <c r="H228" s="181">
        <v>5694.1790000000001</v>
      </c>
      <c r="L228" s="178"/>
      <c r="M228" s="182"/>
      <c r="N228" s="183"/>
      <c r="O228" s="183"/>
      <c r="P228" s="183"/>
      <c r="Q228" s="183"/>
      <c r="R228" s="183"/>
      <c r="S228" s="183"/>
      <c r="T228" s="184"/>
      <c r="AT228" s="179" t="s">
        <v>148</v>
      </c>
      <c r="AU228" s="179" t="s">
        <v>73</v>
      </c>
      <c r="AV228" s="16" t="s">
        <v>85</v>
      </c>
      <c r="AW228" s="16" t="s">
        <v>27</v>
      </c>
      <c r="AX228" s="16" t="s">
        <v>60</v>
      </c>
      <c r="AY228" s="179" t="s">
        <v>141</v>
      </c>
    </row>
    <row r="229" spans="2:51" s="13" customFormat="1" x14ac:dyDescent="0.2">
      <c r="B229" s="147"/>
      <c r="D229" s="148" t="s">
        <v>148</v>
      </c>
      <c r="E229" s="149" t="s">
        <v>1</v>
      </c>
      <c r="F229" s="150" t="s">
        <v>1330</v>
      </c>
      <c r="H229" s="149" t="s">
        <v>1</v>
      </c>
      <c r="L229" s="147"/>
      <c r="M229" s="151"/>
      <c r="N229" s="152"/>
      <c r="O229" s="152"/>
      <c r="P229" s="152"/>
      <c r="Q229" s="152"/>
      <c r="R229" s="152"/>
      <c r="S229" s="152"/>
      <c r="T229" s="153"/>
      <c r="AT229" s="149" t="s">
        <v>148</v>
      </c>
      <c r="AU229" s="149" t="s">
        <v>73</v>
      </c>
      <c r="AV229" s="13" t="s">
        <v>67</v>
      </c>
      <c r="AW229" s="13" t="s">
        <v>27</v>
      </c>
      <c r="AX229" s="13" t="s">
        <v>60</v>
      </c>
      <c r="AY229" s="149" t="s">
        <v>141</v>
      </c>
    </row>
    <row r="230" spans="2:51" s="14" customFormat="1" x14ac:dyDescent="0.2">
      <c r="B230" s="154"/>
      <c r="D230" s="148" t="s">
        <v>148</v>
      </c>
      <c r="E230" s="155" t="s">
        <v>1</v>
      </c>
      <c r="F230" s="156" t="s">
        <v>1331</v>
      </c>
      <c r="H230" s="157">
        <v>304.80900000000003</v>
      </c>
      <c r="L230" s="154"/>
      <c r="M230" s="158"/>
      <c r="N230" s="159"/>
      <c r="O230" s="159"/>
      <c r="P230" s="159"/>
      <c r="Q230" s="159"/>
      <c r="R230" s="159"/>
      <c r="S230" s="159"/>
      <c r="T230" s="160"/>
      <c r="AT230" s="155" t="s">
        <v>148</v>
      </c>
      <c r="AU230" s="155" t="s">
        <v>73</v>
      </c>
      <c r="AV230" s="14" t="s">
        <v>73</v>
      </c>
      <c r="AW230" s="14" t="s">
        <v>27</v>
      </c>
      <c r="AX230" s="14" t="s">
        <v>60</v>
      </c>
      <c r="AY230" s="155" t="s">
        <v>141</v>
      </c>
    </row>
    <row r="231" spans="2:51" s="14" customFormat="1" x14ac:dyDescent="0.2">
      <c r="B231" s="154"/>
      <c r="D231" s="148" t="s">
        <v>148</v>
      </c>
      <c r="E231" s="155" t="s">
        <v>1</v>
      </c>
      <c r="F231" s="156" t="s">
        <v>1332</v>
      </c>
      <c r="H231" s="157">
        <v>348.61599999999999</v>
      </c>
      <c r="L231" s="154"/>
      <c r="M231" s="158"/>
      <c r="N231" s="159"/>
      <c r="O231" s="159"/>
      <c r="P231" s="159"/>
      <c r="Q231" s="159"/>
      <c r="R231" s="159"/>
      <c r="S231" s="159"/>
      <c r="T231" s="160"/>
      <c r="AT231" s="155" t="s">
        <v>148</v>
      </c>
      <c r="AU231" s="155" t="s">
        <v>73</v>
      </c>
      <c r="AV231" s="14" t="s">
        <v>73</v>
      </c>
      <c r="AW231" s="14" t="s">
        <v>27</v>
      </c>
      <c r="AX231" s="14" t="s">
        <v>60</v>
      </c>
      <c r="AY231" s="155" t="s">
        <v>141</v>
      </c>
    </row>
    <row r="232" spans="2:51" s="14" customFormat="1" x14ac:dyDescent="0.2">
      <c r="B232" s="154"/>
      <c r="D232" s="148" t="s">
        <v>148</v>
      </c>
      <c r="E232" s="155" t="s">
        <v>1</v>
      </c>
      <c r="F232" s="156" t="s">
        <v>1333</v>
      </c>
      <c r="H232" s="157">
        <v>375.38799999999998</v>
      </c>
      <c r="L232" s="154"/>
      <c r="M232" s="158"/>
      <c r="N232" s="159"/>
      <c r="O232" s="159"/>
      <c r="P232" s="159"/>
      <c r="Q232" s="159"/>
      <c r="R232" s="159"/>
      <c r="S232" s="159"/>
      <c r="T232" s="160"/>
      <c r="AT232" s="155" t="s">
        <v>148</v>
      </c>
      <c r="AU232" s="155" t="s">
        <v>73</v>
      </c>
      <c r="AV232" s="14" t="s">
        <v>73</v>
      </c>
      <c r="AW232" s="14" t="s">
        <v>27</v>
      </c>
      <c r="AX232" s="14" t="s">
        <v>60</v>
      </c>
      <c r="AY232" s="155" t="s">
        <v>141</v>
      </c>
    </row>
    <row r="233" spans="2:51" s="14" customFormat="1" x14ac:dyDescent="0.2">
      <c r="B233" s="154"/>
      <c r="D233" s="148" t="s">
        <v>148</v>
      </c>
      <c r="E233" s="155" t="s">
        <v>1</v>
      </c>
      <c r="F233" s="156" t="s">
        <v>1334</v>
      </c>
      <c r="H233" s="157">
        <v>724.63800000000003</v>
      </c>
      <c r="L233" s="154"/>
      <c r="M233" s="158"/>
      <c r="N233" s="159"/>
      <c r="O233" s="159"/>
      <c r="P233" s="159"/>
      <c r="Q233" s="159"/>
      <c r="R233" s="159"/>
      <c r="S233" s="159"/>
      <c r="T233" s="160"/>
      <c r="AT233" s="155" t="s">
        <v>148</v>
      </c>
      <c r="AU233" s="155" t="s">
        <v>73</v>
      </c>
      <c r="AV233" s="14" t="s">
        <v>73</v>
      </c>
      <c r="AW233" s="14" t="s">
        <v>27</v>
      </c>
      <c r="AX233" s="14" t="s">
        <v>60</v>
      </c>
      <c r="AY233" s="155" t="s">
        <v>141</v>
      </c>
    </row>
    <row r="234" spans="2:51" s="14" customFormat="1" x14ac:dyDescent="0.2">
      <c r="B234" s="154"/>
      <c r="D234" s="148" t="s">
        <v>148</v>
      </c>
      <c r="E234" s="155" t="s">
        <v>1</v>
      </c>
      <c r="F234" s="156" t="s">
        <v>1335</v>
      </c>
      <c r="H234" s="157">
        <v>522.17999999999995</v>
      </c>
      <c r="L234" s="154"/>
      <c r="M234" s="158"/>
      <c r="N234" s="159"/>
      <c r="O234" s="159"/>
      <c r="P234" s="159"/>
      <c r="Q234" s="159"/>
      <c r="R234" s="159"/>
      <c r="S234" s="159"/>
      <c r="T234" s="160"/>
      <c r="AT234" s="155" t="s">
        <v>148</v>
      </c>
      <c r="AU234" s="155" t="s">
        <v>73</v>
      </c>
      <c r="AV234" s="14" t="s">
        <v>73</v>
      </c>
      <c r="AW234" s="14" t="s">
        <v>27</v>
      </c>
      <c r="AX234" s="14" t="s">
        <v>60</v>
      </c>
      <c r="AY234" s="155" t="s">
        <v>141</v>
      </c>
    </row>
    <row r="235" spans="2:51" s="14" customFormat="1" x14ac:dyDescent="0.2">
      <c r="B235" s="154"/>
      <c r="D235" s="148" t="s">
        <v>148</v>
      </c>
      <c r="E235" s="155" t="s">
        <v>1</v>
      </c>
      <c r="F235" s="156" t="s">
        <v>1336</v>
      </c>
      <c r="H235" s="157">
        <v>285.25</v>
      </c>
      <c r="L235" s="154"/>
      <c r="M235" s="158"/>
      <c r="N235" s="159"/>
      <c r="O235" s="159"/>
      <c r="P235" s="159"/>
      <c r="Q235" s="159"/>
      <c r="R235" s="159"/>
      <c r="S235" s="159"/>
      <c r="T235" s="160"/>
      <c r="AT235" s="155" t="s">
        <v>148</v>
      </c>
      <c r="AU235" s="155" t="s">
        <v>73</v>
      </c>
      <c r="AV235" s="14" t="s">
        <v>73</v>
      </c>
      <c r="AW235" s="14" t="s">
        <v>27</v>
      </c>
      <c r="AX235" s="14" t="s">
        <v>60</v>
      </c>
      <c r="AY235" s="155" t="s">
        <v>141</v>
      </c>
    </row>
    <row r="236" spans="2:51" s="14" customFormat="1" x14ac:dyDescent="0.2">
      <c r="B236" s="154"/>
      <c r="D236" s="148" t="s">
        <v>148</v>
      </c>
      <c r="E236" s="155" t="s">
        <v>1</v>
      </c>
      <c r="F236" s="156" t="s">
        <v>1337</v>
      </c>
      <c r="H236" s="157">
        <v>105.61</v>
      </c>
      <c r="L236" s="154"/>
      <c r="M236" s="158"/>
      <c r="N236" s="159"/>
      <c r="O236" s="159"/>
      <c r="P236" s="159"/>
      <c r="Q236" s="159"/>
      <c r="R236" s="159"/>
      <c r="S236" s="159"/>
      <c r="T236" s="160"/>
      <c r="AT236" s="155" t="s">
        <v>148</v>
      </c>
      <c r="AU236" s="155" t="s">
        <v>73</v>
      </c>
      <c r="AV236" s="14" t="s">
        <v>73</v>
      </c>
      <c r="AW236" s="14" t="s">
        <v>27</v>
      </c>
      <c r="AX236" s="14" t="s">
        <v>60</v>
      </c>
      <c r="AY236" s="155" t="s">
        <v>141</v>
      </c>
    </row>
    <row r="237" spans="2:51" s="14" customFormat="1" x14ac:dyDescent="0.2">
      <c r="B237" s="154"/>
      <c r="D237" s="148" t="s">
        <v>148</v>
      </c>
      <c r="E237" s="155" t="s">
        <v>1</v>
      </c>
      <c r="F237" s="156" t="s">
        <v>1338</v>
      </c>
      <c r="H237" s="157">
        <v>681.99</v>
      </c>
      <c r="L237" s="154"/>
      <c r="M237" s="158"/>
      <c r="N237" s="159"/>
      <c r="O237" s="159"/>
      <c r="P237" s="159"/>
      <c r="Q237" s="159"/>
      <c r="R237" s="159"/>
      <c r="S237" s="159"/>
      <c r="T237" s="160"/>
      <c r="AT237" s="155" t="s">
        <v>148</v>
      </c>
      <c r="AU237" s="155" t="s">
        <v>73</v>
      </c>
      <c r="AV237" s="14" t="s">
        <v>73</v>
      </c>
      <c r="AW237" s="14" t="s">
        <v>27</v>
      </c>
      <c r="AX237" s="14" t="s">
        <v>60</v>
      </c>
      <c r="AY237" s="155" t="s">
        <v>141</v>
      </c>
    </row>
    <row r="238" spans="2:51" s="14" customFormat="1" x14ac:dyDescent="0.2">
      <c r="B238" s="154"/>
      <c r="D238" s="148" t="s">
        <v>148</v>
      </c>
      <c r="E238" s="155" t="s">
        <v>1</v>
      </c>
      <c r="F238" s="156" t="s">
        <v>1339</v>
      </c>
      <c r="H238" s="157">
        <v>665.86800000000005</v>
      </c>
      <c r="L238" s="154"/>
      <c r="M238" s="158"/>
      <c r="N238" s="159"/>
      <c r="O238" s="159"/>
      <c r="P238" s="159"/>
      <c r="Q238" s="159"/>
      <c r="R238" s="159"/>
      <c r="S238" s="159"/>
      <c r="T238" s="160"/>
      <c r="AT238" s="155" t="s">
        <v>148</v>
      </c>
      <c r="AU238" s="155" t="s">
        <v>73</v>
      </c>
      <c r="AV238" s="14" t="s">
        <v>73</v>
      </c>
      <c r="AW238" s="14" t="s">
        <v>27</v>
      </c>
      <c r="AX238" s="14" t="s">
        <v>60</v>
      </c>
      <c r="AY238" s="155" t="s">
        <v>141</v>
      </c>
    </row>
    <row r="239" spans="2:51" s="14" customFormat="1" x14ac:dyDescent="0.2">
      <c r="B239" s="154"/>
      <c r="D239" s="148" t="s">
        <v>148</v>
      </c>
      <c r="E239" s="155" t="s">
        <v>1</v>
      </c>
      <c r="F239" s="156" t="s">
        <v>1340</v>
      </c>
      <c r="H239" s="157">
        <v>819.625</v>
      </c>
      <c r="L239" s="154"/>
      <c r="M239" s="158"/>
      <c r="N239" s="159"/>
      <c r="O239" s="159"/>
      <c r="P239" s="159"/>
      <c r="Q239" s="159"/>
      <c r="R239" s="159"/>
      <c r="S239" s="159"/>
      <c r="T239" s="160"/>
      <c r="AT239" s="155" t="s">
        <v>148</v>
      </c>
      <c r="AU239" s="155" t="s">
        <v>73</v>
      </c>
      <c r="AV239" s="14" t="s">
        <v>73</v>
      </c>
      <c r="AW239" s="14" t="s">
        <v>27</v>
      </c>
      <c r="AX239" s="14" t="s">
        <v>60</v>
      </c>
      <c r="AY239" s="155" t="s">
        <v>141</v>
      </c>
    </row>
    <row r="240" spans="2:51" s="14" customFormat="1" x14ac:dyDescent="0.2">
      <c r="B240" s="154"/>
      <c r="D240" s="148" t="s">
        <v>148</v>
      </c>
      <c r="E240" s="155" t="s">
        <v>1</v>
      </c>
      <c r="F240" s="156" t="s">
        <v>1341</v>
      </c>
      <c r="H240" s="157">
        <v>353.995</v>
      </c>
      <c r="L240" s="154"/>
      <c r="M240" s="158"/>
      <c r="N240" s="159"/>
      <c r="O240" s="159"/>
      <c r="P240" s="159"/>
      <c r="Q240" s="159"/>
      <c r="R240" s="159"/>
      <c r="S240" s="159"/>
      <c r="T240" s="160"/>
      <c r="AT240" s="155" t="s">
        <v>148</v>
      </c>
      <c r="AU240" s="155" t="s">
        <v>73</v>
      </c>
      <c r="AV240" s="14" t="s">
        <v>73</v>
      </c>
      <c r="AW240" s="14" t="s">
        <v>27</v>
      </c>
      <c r="AX240" s="14" t="s">
        <v>60</v>
      </c>
      <c r="AY240" s="155" t="s">
        <v>141</v>
      </c>
    </row>
    <row r="241" spans="2:51" s="16" customFormat="1" x14ac:dyDescent="0.2">
      <c r="B241" s="178"/>
      <c r="D241" s="148" t="s">
        <v>148</v>
      </c>
      <c r="E241" s="179" t="s">
        <v>1</v>
      </c>
      <c r="F241" s="180" t="s">
        <v>224</v>
      </c>
      <c r="H241" s="181">
        <v>5187.9690000000001</v>
      </c>
      <c r="L241" s="178"/>
      <c r="M241" s="182"/>
      <c r="N241" s="183"/>
      <c r="O241" s="183"/>
      <c r="P241" s="183"/>
      <c r="Q241" s="183"/>
      <c r="R241" s="183"/>
      <c r="S241" s="183"/>
      <c r="T241" s="184"/>
      <c r="AT241" s="179" t="s">
        <v>148</v>
      </c>
      <c r="AU241" s="179" t="s">
        <v>73</v>
      </c>
      <c r="AV241" s="16" t="s">
        <v>85</v>
      </c>
      <c r="AW241" s="16" t="s">
        <v>27</v>
      </c>
      <c r="AX241" s="16" t="s">
        <v>60</v>
      </c>
      <c r="AY241" s="179" t="s">
        <v>141</v>
      </c>
    </row>
    <row r="242" spans="2:51" s="13" customFormat="1" x14ac:dyDescent="0.2">
      <c r="B242" s="147"/>
      <c r="D242" s="148" t="s">
        <v>148</v>
      </c>
      <c r="E242" s="149" t="s">
        <v>1</v>
      </c>
      <c r="F242" s="150" t="s">
        <v>1342</v>
      </c>
      <c r="H242" s="149" t="s">
        <v>1</v>
      </c>
      <c r="L242" s="147"/>
      <c r="M242" s="151"/>
      <c r="N242" s="152"/>
      <c r="O242" s="152"/>
      <c r="P242" s="152"/>
      <c r="Q242" s="152"/>
      <c r="R242" s="152"/>
      <c r="S242" s="152"/>
      <c r="T242" s="153"/>
      <c r="AT242" s="149" t="s">
        <v>148</v>
      </c>
      <c r="AU242" s="149" t="s">
        <v>73</v>
      </c>
      <c r="AV242" s="13" t="s">
        <v>67</v>
      </c>
      <c r="AW242" s="13" t="s">
        <v>27</v>
      </c>
      <c r="AX242" s="13" t="s">
        <v>60</v>
      </c>
      <c r="AY242" s="149" t="s">
        <v>141</v>
      </c>
    </row>
    <row r="243" spans="2:51" s="14" customFormat="1" x14ac:dyDescent="0.2">
      <c r="B243" s="154"/>
      <c r="D243" s="148" t="s">
        <v>148</v>
      </c>
      <c r="E243" s="155" t="s">
        <v>1</v>
      </c>
      <c r="F243" s="156" t="s">
        <v>1343</v>
      </c>
      <c r="H243" s="157">
        <v>292.83199999999999</v>
      </c>
      <c r="L243" s="154"/>
      <c r="M243" s="158"/>
      <c r="N243" s="159"/>
      <c r="O243" s="159"/>
      <c r="P243" s="159"/>
      <c r="Q243" s="159"/>
      <c r="R243" s="159"/>
      <c r="S243" s="159"/>
      <c r="T243" s="160"/>
      <c r="AT243" s="155" t="s">
        <v>148</v>
      </c>
      <c r="AU243" s="155" t="s">
        <v>73</v>
      </c>
      <c r="AV243" s="14" t="s">
        <v>73</v>
      </c>
      <c r="AW243" s="14" t="s">
        <v>27</v>
      </c>
      <c r="AX243" s="14" t="s">
        <v>60</v>
      </c>
      <c r="AY243" s="155" t="s">
        <v>141</v>
      </c>
    </row>
    <row r="244" spans="2:51" s="14" customFormat="1" x14ac:dyDescent="0.2">
      <c r="B244" s="154"/>
      <c r="D244" s="148" t="s">
        <v>148</v>
      </c>
      <c r="E244" s="155" t="s">
        <v>1</v>
      </c>
      <c r="F244" s="156" t="s">
        <v>1344</v>
      </c>
      <c r="H244" s="157">
        <v>468.68099999999998</v>
      </c>
      <c r="L244" s="154"/>
      <c r="M244" s="158"/>
      <c r="N244" s="159"/>
      <c r="O244" s="159"/>
      <c r="P244" s="159"/>
      <c r="Q244" s="159"/>
      <c r="R244" s="159"/>
      <c r="S244" s="159"/>
      <c r="T244" s="160"/>
      <c r="AT244" s="155" t="s">
        <v>148</v>
      </c>
      <c r="AU244" s="155" t="s">
        <v>73</v>
      </c>
      <c r="AV244" s="14" t="s">
        <v>73</v>
      </c>
      <c r="AW244" s="14" t="s">
        <v>27</v>
      </c>
      <c r="AX244" s="14" t="s">
        <v>60</v>
      </c>
      <c r="AY244" s="155" t="s">
        <v>141</v>
      </c>
    </row>
    <row r="245" spans="2:51" s="14" customFormat="1" x14ac:dyDescent="0.2">
      <c r="B245" s="154"/>
      <c r="D245" s="148" t="s">
        <v>148</v>
      </c>
      <c r="E245" s="155" t="s">
        <v>1</v>
      </c>
      <c r="F245" s="156" t="s">
        <v>1345</v>
      </c>
      <c r="H245" s="157">
        <v>382.98399999999998</v>
      </c>
      <c r="L245" s="154"/>
      <c r="M245" s="158"/>
      <c r="N245" s="159"/>
      <c r="O245" s="159"/>
      <c r="P245" s="159"/>
      <c r="Q245" s="159"/>
      <c r="R245" s="159"/>
      <c r="S245" s="159"/>
      <c r="T245" s="160"/>
      <c r="AT245" s="155" t="s">
        <v>148</v>
      </c>
      <c r="AU245" s="155" t="s">
        <v>73</v>
      </c>
      <c r="AV245" s="14" t="s">
        <v>73</v>
      </c>
      <c r="AW245" s="14" t="s">
        <v>27</v>
      </c>
      <c r="AX245" s="14" t="s">
        <v>60</v>
      </c>
      <c r="AY245" s="155" t="s">
        <v>141</v>
      </c>
    </row>
    <row r="246" spans="2:51" s="14" customFormat="1" x14ac:dyDescent="0.2">
      <c r="B246" s="154"/>
      <c r="D246" s="148" t="s">
        <v>148</v>
      </c>
      <c r="E246" s="155" t="s">
        <v>1</v>
      </c>
      <c r="F246" s="156" t="s">
        <v>1346</v>
      </c>
      <c r="H246" s="157">
        <v>424.19499999999999</v>
      </c>
      <c r="L246" s="154"/>
      <c r="M246" s="158"/>
      <c r="N246" s="159"/>
      <c r="O246" s="159"/>
      <c r="P246" s="159"/>
      <c r="Q246" s="159"/>
      <c r="R246" s="159"/>
      <c r="S246" s="159"/>
      <c r="T246" s="160"/>
      <c r="AT246" s="155" t="s">
        <v>148</v>
      </c>
      <c r="AU246" s="155" t="s">
        <v>73</v>
      </c>
      <c r="AV246" s="14" t="s">
        <v>73</v>
      </c>
      <c r="AW246" s="14" t="s">
        <v>27</v>
      </c>
      <c r="AX246" s="14" t="s">
        <v>60</v>
      </c>
      <c r="AY246" s="155" t="s">
        <v>141</v>
      </c>
    </row>
    <row r="247" spans="2:51" s="14" customFormat="1" x14ac:dyDescent="0.2">
      <c r="B247" s="154"/>
      <c r="D247" s="148" t="s">
        <v>148</v>
      </c>
      <c r="E247" s="155" t="s">
        <v>1</v>
      </c>
      <c r="F247" s="156" t="s">
        <v>1347</v>
      </c>
      <c r="H247" s="157">
        <v>464.99400000000003</v>
      </c>
      <c r="L247" s="154"/>
      <c r="M247" s="158"/>
      <c r="N247" s="159"/>
      <c r="O247" s="159"/>
      <c r="P247" s="159"/>
      <c r="Q247" s="159"/>
      <c r="R247" s="159"/>
      <c r="S247" s="159"/>
      <c r="T247" s="160"/>
      <c r="AT247" s="155" t="s">
        <v>148</v>
      </c>
      <c r="AU247" s="155" t="s">
        <v>73</v>
      </c>
      <c r="AV247" s="14" t="s">
        <v>73</v>
      </c>
      <c r="AW247" s="14" t="s">
        <v>27</v>
      </c>
      <c r="AX247" s="14" t="s">
        <v>60</v>
      </c>
      <c r="AY247" s="155" t="s">
        <v>141</v>
      </c>
    </row>
    <row r="248" spans="2:51" s="14" customFormat="1" x14ac:dyDescent="0.2">
      <c r="B248" s="154"/>
      <c r="D248" s="148" t="s">
        <v>148</v>
      </c>
      <c r="E248" s="155" t="s">
        <v>1</v>
      </c>
      <c r="F248" s="156" t="s">
        <v>1348</v>
      </c>
      <c r="H248" s="157">
        <v>435.05099999999999</v>
      </c>
      <c r="L248" s="154"/>
      <c r="M248" s="158"/>
      <c r="N248" s="159"/>
      <c r="O248" s="159"/>
      <c r="P248" s="159"/>
      <c r="Q248" s="159"/>
      <c r="R248" s="159"/>
      <c r="S248" s="159"/>
      <c r="T248" s="160"/>
      <c r="AT248" s="155" t="s">
        <v>148</v>
      </c>
      <c r="AU248" s="155" t="s">
        <v>73</v>
      </c>
      <c r="AV248" s="14" t="s">
        <v>73</v>
      </c>
      <c r="AW248" s="14" t="s">
        <v>27</v>
      </c>
      <c r="AX248" s="14" t="s">
        <v>60</v>
      </c>
      <c r="AY248" s="155" t="s">
        <v>141</v>
      </c>
    </row>
    <row r="249" spans="2:51" s="14" customFormat="1" x14ac:dyDescent="0.2">
      <c r="B249" s="154"/>
      <c r="D249" s="148" t="s">
        <v>148</v>
      </c>
      <c r="E249" s="155" t="s">
        <v>1</v>
      </c>
      <c r="F249" s="156" t="s">
        <v>1349</v>
      </c>
      <c r="H249" s="157">
        <v>310.27199999999999</v>
      </c>
      <c r="L249" s="154"/>
      <c r="M249" s="158"/>
      <c r="N249" s="159"/>
      <c r="O249" s="159"/>
      <c r="P249" s="159"/>
      <c r="Q249" s="159"/>
      <c r="R249" s="159"/>
      <c r="S249" s="159"/>
      <c r="T249" s="160"/>
      <c r="AT249" s="155" t="s">
        <v>148</v>
      </c>
      <c r="AU249" s="155" t="s">
        <v>73</v>
      </c>
      <c r="AV249" s="14" t="s">
        <v>73</v>
      </c>
      <c r="AW249" s="14" t="s">
        <v>27</v>
      </c>
      <c r="AX249" s="14" t="s">
        <v>60</v>
      </c>
      <c r="AY249" s="155" t="s">
        <v>141</v>
      </c>
    </row>
    <row r="250" spans="2:51" s="16" customFormat="1" x14ac:dyDescent="0.2">
      <c r="B250" s="178"/>
      <c r="D250" s="148" t="s">
        <v>148</v>
      </c>
      <c r="E250" s="179" t="s">
        <v>1</v>
      </c>
      <c r="F250" s="180" t="s">
        <v>224</v>
      </c>
      <c r="H250" s="181">
        <v>2779.009</v>
      </c>
      <c r="L250" s="178"/>
      <c r="M250" s="182"/>
      <c r="N250" s="183"/>
      <c r="O250" s="183"/>
      <c r="P250" s="183"/>
      <c r="Q250" s="183"/>
      <c r="R250" s="183"/>
      <c r="S250" s="183"/>
      <c r="T250" s="184"/>
      <c r="AT250" s="179" t="s">
        <v>148</v>
      </c>
      <c r="AU250" s="179" t="s">
        <v>73</v>
      </c>
      <c r="AV250" s="16" t="s">
        <v>85</v>
      </c>
      <c r="AW250" s="16" t="s">
        <v>27</v>
      </c>
      <c r="AX250" s="16" t="s">
        <v>60</v>
      </c>
      <c r="AY250" s="179" t="s">
        <v>141</v>
      </c>
    </row>
    <row r="251" spans="2:51" s="13" customFormat="1" x14ac:dyDescent="0.2">
      <c r="B251" s="147"/>
      <c r="D251" s="148" t="s">
        <v>148</v>
      </c>
      <c r="E251" s="149" t="s">
        <v>1</v>
      </c>
      <c r="F251" s="150" t="s">
        <v>1350</v>
      </c>
      <c r="H251" s="149" t="s">
        <v>1</v>
      </c>
      <c r="L251" s="147"/>
      <c r="M251" s="151"/>
      <c r="N251" s="152"/>
      <c r="O251" s="152"/>
      <c r="P251" s="152"/>
      <c r="Q251" s="152"/>
      <c r="R251" s="152"/>
      <c r="S251" s="152"/>
      <c r="T251" s="153"/>
      <c r="AT251" s="149" t="s">
        <v>148</v>
      </c>
      <c r="AU251" s="149" t="s">
        <v>73</v>
      </c>
      <c r="AV251" s="13" t="s">
        <v>67</v>
      </c>
      <c r="AW251" s="13" t="s">
        <v>27</v>
      </c>
      <c r="AX251" s="13" t="s">
        <v>60</v>
      </c>
      <c r="AY251" s="149" t="s">
        <v>141</v>
      </c>
    </row>
    <row r="252" spans="2:51" s="14" customFormat="1" x14ac:dyDescent="0.2">
      <c r="B252" s="154"/>
      <c r="D252" s="148" t="s">
        <v>148</v>
      </c>
      <c r="E252" s="155" t="s">
        <v>1</v>
      </c>
      <c r="F252" s="156" t="s">
        <v>1351</v>
      </c>
      <c r="H252" s="157">
        <v>132.26</v>
      </c>
      <c r="L252" s="154"/>
      <c r="M252" s="158"/>
      <c r="N252" s="159"/>
      <c r="O252" s="159"/>
      <c r="P252" s="159"/>
      <c r="Q252" s="159"/>
      <c r="R252" s="159"/>
      <c r="S252" s="159"/>
      <c r="T252" s="160"/>
      <c r="AT252" s="155" t="s">
        <v>148</v>
      </c>
      <c r="AU252" s="155" t="s">
        <v>73</v>
      </c>
      <c r="AV252" s="14" t="s">
        <v>73</v>
      </c>
      <c r="AW252" s="14" t="s">
        <v>27</v>
      </c>
      <c r="AX252" s="14" t="s">
        <v>60</v>
      </c>
      <c r="AY252" s="155" t="s">
        <v>141</v>
      </c>
    </row>
    <row r="253" spans="2:51" s="14" customFormat="1" x14ac:dyDescent="0.2">
      <c r="B253" s="154"/>
      <c r="D253" s="148" t="s">
        <v>148</v>
      </c>
      <c r="E253" s="155" t="s">
        <v>1</v>
      </c>
      <c r="F253" s="156" t="s">
        <v>1352</v>
      </c>
      <c r="H253" s="157">
        <v>373.16399999999999</v>
      </c>
      <c r="L253" s="154"/>
      <c r="M253" s="158"/>
      <c r="N253" s="159"/>
      <c r="O253" s="159"/>
      <c r="P253" s="159"/>
      <c r="Q253" s="159"/>
      <c r="R253" s="159"/>
      <c r="S253" s="159"/>
      <c r="T253" s="160"/>
      <c r="AT253" s="155" t="s">
        <v>148</v>
      </c>
      <c r="AU253" s="155" t="s">
        <v>73</v>
      </c>
      <c r="AV253" s="14" t="s">
        <v>73</v>
      </c>
      <c r="AW253" s="14" t="s">
        <v>27</v>
      </c>
      <c r="AX253" s="14" t="s">
        <v>60</v>
      </c>
      <c r="AY253" s="155" t="s">
        <v>141</v>
      </c>
    </row>
    <row r="254" spans="2:51" s="14" customFormat="1" x14ac:dyDescent="0.2">
      <c r="B254" s="154"/>
      <c r="D254" s="148" t="s">
        <v>148</v>
      </c>
      <c r="E254" s="155" t="s">
        <v>1</v>
      </c>
      <c r="F254" s="156" t="s">
        <v>1353</v>
      </c>
      <c r="H254" s="157">
        <v>202.505</v>
      </c>
      <c r="L254" s="154"/>
      <c r="M254" s="158"/>
      <c r="N254" s="159"/>
      <c r="O254" s="159"/>
      <c r="P254" s="159"/>
      <c r="Q254" s="159"/>
      <c r="R254" s="159"/>
      <c r="S254" s="159"/>
      <c r="T254" s="160"/>
      <c r="AT254" s="155" t="s">
        <v>148</v>
      </c>
      <c r="AU254" s="155" t="s">
        <v>73</v>
      </c>
      <c r="AV254" s="14" t="s">
        <v>73</v>
      </c>
      <c r="AW254" s="14" t="s">
        <v>27</v>
      </c>
      <c r="AX254" s="14" t="s">
        <v>60</v>
      </c>
      <c r="AY254" s="155" t="s">
        <v>141</v>
      </c>
    </row>
    <row r="255" spans="2:51" s="16" customFormat="1" x14ac:dyDescent="0.2">
      <c r="B255" s="178"/>
      <c r="D255" s="148" t="s">
        <v>148</v>
      </c>
      <c r="E255" s="179" t="s">
        <v>1</v>
      </c>
      <c r="F255" s="180" t="s">
        <v>224</v>
      </c>
      <c r="H255" s="181">
        <v>707.92899999999997</v>
      </c>
      <c r="L255" s="178"/>
      <c r="M255" s="182"/>
      <c r="N255" s="183"/>
      <c r="O255" s="183"/>
      <c r="P255" s="183"/>
      <c r="Q255" s="183"/>
      <c r="R255" s="183"/>
      <c r="S255" s="183"/>
      <c r="T255" s="184"/>
      <c r="AT255" s="179" t="s">
        <v>148</v>
      </c>
      <c r="AU255" s="179" t="s">
        <v>73</v>
      </c>
      <c r="AV255" s="16" t="s">
        <v>85</v>
      </c>
      <c r="AW255" s="16" t="s">
        <v>27</v>
      </c>
      <c r="AX255" s="16" t="s">
        <v>60</v>
      </c>
      <c r="AY255" s="179" t="s">
        <v>141</v>
      </c>
    </row>
    <row r="256" spans="2:51" s="13" customFormat="1" x14ac:dyDescent="0.2">
      <c r="B256" s="147"/>
      <c r="D256" s="148" t="s">
        <v>148</v>
      </c>
      <c r="E256" s="149" t="s">
        <v>1</v>
      </c>
      <c r="F256" s="150" t="s">
        <v>1354</v>
      </c>
      <c r="H256" s="149" t="s">
        <v>1</v>
      </c>
      <c r="L256" s="147"/>
      <c r="M256" s="151"/>
      <c r="N256" s="152"/>
      <c r="O256" s="152"/>
      <c r="P256" s="152"/>
      <c r="Q256" s="152"/>
      <c r="R256" s="152"/>
      <c r="S256" s="152"/>
      <c r="T256" s="153"/>
      <c r="AT256" s="149" t="s">
        <v>148</v>
      </c>
      <c r="AU256" s="149" t="s">
        <v>73</v>
      </c>
      <c r="AV256" s="13" t="s">
        <v>67</v>
      </c>
      <c r="AW256" s="13" t="s">
        <v>27</v>
      </c>
      <c r="AX256" s="13" t="s">
        <v>60</v>
      </c>
      <c r="AY256" s="149" t="s">
        <v>141</v>
      </c>
    </row>
    <row r="257" spans="1:65" s="14" customFormat="1" x14ac:dyDescent="0.2">
      <c r="B257" s="154"/>
      <c r="D257" s="148" t="s">
        <v>148</v>
      </c>
      <c r="E257" s="155" t="s">
        <v>1</v>
      </c>
      <c r="F257" s="156" t="s">
        <v>1355</v>
      </c>
      <c r="H257" s="157">
        <v>-740.72</v>
      </c>
      <c r="L257" s="154"/>
      <c r="M257" s="158"/>
      <c r="N257" s="159"/>
      <c r="O257" s="159"/>
      <c r="P257" s="159"/>
      <c r="Q257" s="159"/>
      <c r="R257" s="159"/>
      <c r="S257" s="159"/>
      <c r="T257" s="160"/>
      <c r="AT257" s="155" t="s">
        <v>148</v>
      </c>
      <c r="AU257" s="155" t="s">
        <v>73</v>
      </c>
      <c r="AV257" s="14" t="s">
        <v>73</v>
      </c>
      <c r="AW257" s="14" t="s">
        <v>27</v>
      </c>
      <c r="AX257" s="14" t="s">
        <v>60</v>
      </c>
      <c r="AY257" s="155" t="s">
        <v>141</v>
      </c>
    </row>
    <row r="258" spans="1:65" s="14" customFormat="1" x14ac:dyDescent="0.2">
      <c r="B258" s="154"/>
      <c r="D258" s="148" t="s">
        <v>148</v>
      </c>
      <c r="E258" s="155" t="s">
        <v>1</v>
      </c>
      <c r="F258" s="156" t="s">
        <v>1356</v>
      </c>
      <c r="H258" s="157">
        <v>-113.47199999999999</v>
      </c>
      <c r="L258" s="154"/>
      <c r="M258" s="158"/>
      <c r="N258" s="159"/>
      <c r="O258" s="159"/>
      <c r="P258" s="159"/>
      <c r="Q258" s="159"/>
      <c r="R258" s="159"/>
      <c r="S258" s="159"/>
      <c r="T258" s="160"/>
      <c r="AT258" s="155" t="s">
        <v>148</v>
      </c>
      <c r="AU258" s="155" t="s">
        <v>73</v>
      </c>
      <c r="AV258" s="14" t="s">
        <v>73</v>
      </c>
      <c r="AW258" s="14" t="s">
        <v>27</v>
      </c>
      <c r="AX258" s="14" t="s">
        <v>60</v>
      </c>
      <c r="AY258" s="155" t="s">
        <v>141</v>
      </c>
    </row>
    <row r="259" spans="1:65" s="14" customFormat="1" x14ac:dyDescent="0.2">
      <c r="B259" s="154"/>
      <c r="D259" s="148" t="s">
        <v>148</v>
      </c>
      <c r="E259" s="155" t="s">
        <v>1</v>
      </c>
      <c r="F259" s="156" t="s">
        <v>1357</v>
      </c>
      <c r="H259" s="157">
        <v>-79.811999999999998</v>
      </c>
      <c r="L259" s="154"/>
      <c r="M259" s="158"/>
      <c r="N259" s="159"/>
      <c r="O259" s="159"/>
      <c r="P259" s="159"/>
      <c r="Q259" s="159"/>
      <c r="R259" s="159"/>
      <c r="S259" s="159"/>
      <c r="T259" s="160"/>
      <c r="AT259" s="155" t="s">
        <v>148</v>
      </c>
      <c r="AU259" s="155" t="s">
        <v>73</v>
      </c>
      <c r="AV259" s="14" t="s">
        <v>73</v>
      </c>
      <c r="AW259" s="14" t="s">
        <v>27</v>
      </c>
      <c r="AX259" s="14" t="s">
        <v>60</v>
      </c>
      <c r="AY259" s="155" t="s">
        <v>141</v>
      </c>
    </row>
    <row r="260" spans="1:65" s="14" customFormat="1" x14ac:dyDescent="0.2">
      <c r="B260" s="154"/>
      <c r="D260" s="148" t="s">
        <v>148</v>
      </c>
      <c r="E260" s="155" t="s">
        <v>1</v>
      </c>
      <c r="F260" s="156" t="s">
        <v>1358</v>
      </c>
      <c r="H260" s="157">
        <v>-48.06</v>
      </c>
      <c r="L260" s="154"/>
      <c r="M260" s="158"/>
      <c r="N260" s="159"/>
      <c r="O260" s="159"/>
      <c r="P260" s="159"/>
      <c r="Q260" s="159"/>
      <c r="R260" s="159"/>
      <c r="S260" s="159"/>
      <c r="T260" s="160"/>
      <c r="AT260" s="155" t="s">
        <v>148</v>
      </c>
      <c r="AU260" s="155" t="s">
        <v>73</v>
      </c>
      <c r="AV260" s="14" t="s">
        <v>73</v>
      </c>
      <c r="AW260" s="14" t="s">
        <v>27</v>
      </c>
      <c r="AX260" s="14" t="s">
        <v>60</v>
      </c>
      <c r="AY260" s="155" t="s">
        <v>141</v>
      </c>
    </row>
    <row r="261" spans="1:65" s="14" customFormat="1" x14ac:dyDescent="0.2">
      <c r="B261" s="154"/>
      <c r="D261" s="148" t="s">
        <v>148</v>
      </c>
      <c r="E261" s="155" t="s">
        <v>1</v>
      </c>
      <c r="F261" s="156" t="s">
        <v>1359</v>
      </c>
      <c r="H261" s="157">
        <v>-887.64800000000002</v>
      </c>
      <c r="L261" s="154"/>
      <c r="M261" s="158"/>
      <c r="N261" s="159"/>
      <c r="O261" s="159"/>
      <c r="P261" s="159"/>
      <c r="Q261" s="159"/>
      <c r="R261" s="159"/>
      <c r="S261" s="159"/>
      <c r="T261" s="160"/>
      <c r="AT261" s="155" t="s">
        <v>148</v>
      </c>
      <c r="AU261" s="155" t="s">
        <v>73</v>
      </c>
      <c r="AV261" s="14" t="s">
        <v>73</v>
      </c>
      <c r="AW261" s="14" t="s">
        <v>27</v>
      </c>
      <c r="AX261" s="14" t="s">
        <v>60</v>
      </c>
      <c r="AY261" s="155" t="s">
        <v>141</v>
      </c>
    </row>
    <row r="262" spans="1:65" s="16" customFormat="1" x14ac:dyDescent="0.2">
      <c r="B262" s="178"/>
      <c r="D262" s="148" t="s">
        <v>148</v>
      </c>
      <c r="E262" s="179" t="s">
        <v>1</v>
      </c>
      <c r="F262" s="180" t="s">
        <v>224</v>
      </c>
      <c r="H262" s="181">
        <v>-1869.712</v>
      </c>
      <c r="L262" s="178"/>
      <c r="M262" s="182"/>
      <c r="N262" s="183"/>
      <c r="O262" s="183"/>
      <c r="P262" s="183"/>
      <c r="Q262" s="183"/>
      <c r="R262" s="183"/>
      <c r="S262" s="183"/>
      <c r="T262" s="184"/>
      <c r="AT262" s="179" t="s">
        <v>148</v>
      </c>
      <c r="AU262" s="179" t="s">
        <v>73</v>
      </c>
      <c r="AV262" s="16" t="s">
        <v>85</v>
      </c>
      <c r="AW262" s="16" t="s">
        <v>27</v>
      </c>
      <c r="AX262" s="16" t="s">
        <v>60</v>
      </c>
      <c r="AY262" s="179" t="s">
        <v>141</v>
      </c>
    </row>
    <row r="263" spans="1:65" s="15" customFormat="1" x14ac:dyDescent="0.2">
      <c r="B263" s="161"/>
      <c r="D263" s="148" t="s">
        <v>148</v>
      </c>
      <c r="E263" s="162" t="s">
        <v>1</v>
      </c>
      <c r="F263" s="163" t="s">
        <v>158</v>
      </c>
      <c r="H263" s="164">
        <v>12499.374</v>
      </c>
      <c r="L263" s="161"/>
      <c r="M263" s="165"/>
      <c r="N263" s="166"/>
      <c r="O263" s="166"/>
      <c r="P263" s="166"/>
      <c r="Q263" s="166"/>
      <c r="R263" s="166"/>
      <c r="S263" s="166"/>
      <c r="T263" s="167"/>
      <c r="AT263" s="162" t="s">
        <v>148</v>
      </c>
      <c r="AU263" s="162" t="s">
        <v>73</v>
      </c>
      <c r="AV263" s="15" t="s">
        <v>146</v>
      </c>
      <c r="AW263" s="15" t="s">
        <v>27</v>
      </c>
      <c r="AX263" s="15" t="s">
        <v>67</v>
      </c>
      <c r="AY263" s="162" t="s">
        <v>141</v>
      </c>
    </row>
    <row r="264" spans="1:65" s="2" customFormat="1" ht="21.75" customHeight="1" x14ac:dyDescent="0.2">
      <c r="A264" s="31"/>
      <c r="B264" s="133"/>
      <c r="C264" s="134" t="s">
        <v>280</v>
      </c>
      <c r="D264" s="134" t="s">
        <v>143</v>
      </c>
      <c r="E264" s="135" t="s">
        <v>1360</v>
      </c>
      <c r="F264" s="136" t="s">
        <v>1361</v>
      </c>
      <c r="G264" s="137" t="s">
        <v>145</v>
      </c>
      <c r="H264" s="138">
        <v>379.44400000000002</v>
      </c>
      <c r="I264" s="139"/>
      <c r="J264" s="139"/>
      <c r="K264" s="140"/>
      <c r="L264" s="32"/>
      <c r="M264" s="141"/>
      <c r="N264" s="142"/>
      <c r="O264" s="143"/>
      <c r="P264" s="143"/>
      <c r="Q264" s="143"/>
      <c r="R264" s="143"/>
      <c r="S264" s="143"/>
      <c r="T264" s="144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45" t="s">
        <v>146</v>
      </c>
      <c r="AT264" s="145" t="s">
        <v>143</v>
      </c>
      <c r="AU264" s="145" t="s">
        <v>73</v>
      </c>
      <c r="AY264" s="18" t="s">
        <v>141</v>
      </c>
      <c r="BE264" s="146">
        <f>IF(N264="základná",J264,0)</f>
        <v>0</v>
      </c>
      <c r="BF264" s="146">
        <f>IF(N264="znížená",J264,0)</f>
        <v>0</v>
      </c>
      <c r="BG264" s="146">
        <f>IF(N264="zákl. prenesená",J264,0)</f>
        <v>0</v>
      </c>
      <c r="BH264" s="146">
        <f>IF(N264="zníž. prenesená",J264,0)</f>
        <v>0</v>
      </c>
      <c r="BI264" s="146">
        <f>IF(N264="nulová",J264,0)</f>
        <v>0</v>
      </c>
      <c r="BJ264" s="18" t="s">
        <v>73</v>
      </c>
      <c r="BK264" s="146">
        <f>ROUND(I264*H264,2)</f>
        <v>0</v>
      </c>
      <c r="BL264" s="18" t="s">
        <v>146</v>
      </c>
      <c r="BM264" s="145" t="s">
        <v>1362</v>
      </c>
    </row>
    <row r="265" spans="1:65" s="13" customFormat="1" x14ac:dyDescent="0.2">
      <c r="B265" s="147"/>
      <c r="D265" s="148" t="s">
        <v>148</v>
      </c>
      <c r="E265" s="149" t="s">
        <v>1</v>
      </c>
      <c r="F265" s="150" t="s">
        <v>1363</v>
      </c>
      <c r="H265" s="149" t="s">
        <v>1</v>
      </c>
      <c r="L265" s="147"/>
      <c r="M265" s="151"/>
      <c r="N265" s="152"/>
      <c r="O265" s="152"/>
      <c r="P265" s="152"/>
      <c r="Q265" s="152"/>
      <c r="R265" s="152"/>
      <c r="S265" s="152"/>
      <c r="T265" s="153"/>
      <c r="AT265" s="149" t="s">
        <v>148</v>
      </c>
      <c r="AU265" s="149" t="s">
        <v>73</v>
      </c>
      <c r="AV265" s="13" t="s">
        <v>67</v>
      </c>
      <c r="AW265" s="13" t="s">
        <v>27</v>
      </c>
      <c r="AX265" s="13" t="s">
        <v>60</v>
      </c>
      <c r="AY265" s="149" t="s">
        <v>141</v>
      </c>
    </row>
    <row r="266" spans="1:65" s="13" customFormat="1" x14ac:dyDescent="0.2">
      <c r="B266" s="147"/>
      <c r="D266" s="148" t="s">
        <v>148</v>
      </c>
      <c r="E266" s="149" t="s">
        <v>1</v>
      </c>
      <c r="F266" s="150" t="s">
        <v>1364</v>
      </c>
      <c r="H266" s="149" t="s">
        <v>1</v>
      </c>
      <c r="L266" s="147"/>
      <c r="M266" s="151"/>
      <c r="N266" s="152"/>
      <c r="O266" s="152"/>
      <c r="P266" s="152"/>
      <c r="Q266" s="152"/>
      <c r="R266" s="152"/>
      <c r="S266" s="152"/>
      <c r="T266" s="153"/>
      <c r="AT266" s="149" t="s">
        <v>148</v>
      </c>
      <c r="AU266" s="149" t="s">
        <v>73</v>
      </c>
      <c r="AV266" s="13" t="s">
        <v>67</v>
      </c>
      <c r="AW266" s="13" t="s">
        <v>27</v>
      </c>
      <c r="AX266" s="13" t="s">
        <v>60</v>
      </c>
      <c r="AY266" s="149" t="s">
        <v>141</v>
      </c>
    </row>
    <row r="267" spans="1:65" s="13" customFormat="1" x14ac:dyDescent="0.2">
      <c r="B267" s="147"/>
      <c r="D267" s="148" t="s">
        <v>148</v>
      </c>
      <c r="E267" s="149" t="s">
        <v>1</v>
      </c>
      <c r="F267" s="150" t="s">
        <v>382</v>
      </c>
      <c r="H267" s="149" t="s">
        <v>1</v>
      </c>
      <c r="L267" s="147"/>
      <c r="M267" s="151"/>
      <c r="N267" s="152"/>
      <c r="O267" s="152"/>
      <c r="P267" s="152"/>
      <c r="Q267" s="152"/>
      <c r="R267" s="152"/>
      <c r="S267" s="152"/>
      <c r="T267" s="153"/>
      <c r="AT267" s="149" t="s">
        <v>148</v>
      </c>
      <c r="AU267" s="149" t="s">
        <v>73</v>
      </c>
      <c r="AV267" s="13" t="s">
        <v>67</v>
      </c>
      <c r="AW267" s="13" t="s">
        <v>27</v>
      </c>
      <c r="AX267" s="13" t="s">
        <v>60</v>
      </c>
      <c r="AY267" s="149" t="s">
        <v>141</v>
      </c>
    </row>
    <row r="268" spans="1:65" s="13" customFormat="1" x14ac:dyDescent="0.2">
      <c r="B268" s="147"/>
      <c r="D268" s="148" t="s">
        <v>148</v>
      </c>
      <c r="E268" s="149" t="s">
        <v>1</v>
      </c>
      <c r="F268" s="150" t="s">
        <v>383</v>
      </c>
      <c r="H268" s="149" t="s">
        <v>1</v>
      </c>
      <c r="L268" s="147"/>
      <c r="M268" s="151"/>
      <c r="N268" s="152"/>
      <c r="O268" s="152"/>
      <c r="P268" s="152"/>
      <c r="Q268" s="152"/>
      <c r="R268" s="152"/>
      <c r="S268" s="152"/>
      <c r="T268" s="153"/>
      <c r="AT268" s="149" t="s">
        <v>148</v>
      </c>
      <c r="AU268" s="149" t="s">
        <v>73</v>
      </c>
      <c r="AV268" s="13" t="s">
        <v>67</v>
      </c>
      <c r="AW268" s="13" t="s">
        <v>27</v>
      </c>
      <c r="AX268" s="13" t="s">
        <v>60</v>
      </c>
      <c r="AY268" s="149" t="s">
        <v>141</v>
      </c>
    </row>
    <row r="269" spans="1:65" s="14" customFormat="1" x14ac:dyDescent="0.2">
      <c r="B269" s="154"/>
      <c r="D269" s="148" t="s">
        <v>148</v>
      </c>
      <c r="E269" s="155" t="s">
        <v>1</v>
      </c>
      <c r="F269" s="156" t="s">
        <v>384</v>
      </c>
      <c r="H269" s="157">
        <v>8.64</v>
      </c>
      <c r="L269" s="154"/>
      <c r="M269" s="158"/>
      <c r="N269" s="159"/>
      <c r="O269" s="159"/>
      <c r="P269" s="159"/>
      <c r="Q269" s="159"/>
      <c r="R269" s="159"/>
      <c r="S269" s="159"/>
      <c r="T269" s="160"/>
      <c r="AT269" s="155" t="s">
        <v>148</v>
      </c>
      <c r="AU269" s="155" t="s">
        <v>73</v>
      </c>
      <c r="AV269" s="14" t="s">
        <v>73</v>
      </c>
      <c r="AW269" s="14" t="s">
        <v>27</v>
      </c>
      <c r="AX269" s="14" t="s">
        <v>60</v>
      </c>
      <c r="AY269" s="155" t="s">
        <v>141</v>
      </c>
    </row>
    <row r="270" spans="1:65" s="14" customFormat="1" x14ac:dyDescent="0.2">
      <c r="B270" s="154"/>
      <c r="D270" s="148" t="s">
        <v>148</v>
      </c>
      <c r="E270" s="155" t="s">
        <v>1</v>
      </c>
      <c r="F270" s="156" t="s">
        <v>385</v>
      </c>
      <c r="H270" s="157">
        <v>7.56</v>
      </c>
      <c r="L270" s="154"/>
      <c r="M270" s="158"/>
      <c r="N270" s="159"/>
      <c r="O270" s="159"/>
      <c r="P270" s="159"/>
      <c r="Q270" s="159"/>
      <c r="R270" s="159"/>
      <c r="S270" s="159"/>
      <c r="T270" s="160"/>
      <c r="AT270" s="155" t="s">
        <v>148</v>
      </c>
      <c r="AU270" s="155" t="s">
        <v>73</v>
      </c>
      <c r="AV270" s="14" t="s">
        <v>73</v>
      </c>
      <c r="AW270" s="14" t="s">
        <v>27</v>
      </c>
      <c r="AX270" s="14" t="s">
        <v>60</v>
      </c>
      <c r="AY270" s="155" t="s">
        <v>141</v>
      </c>
    </row>
    <row r="271" spans="1:65" s="14" customFormat="1" x14ac:dyDescent="0.2">
      <c r="B271" s="154"/>
      <c r="D271" s="148" t="s">
        <v>148</v>
      </c>
      <c r="E271" s="155" t="s">
        <v>1</v>
      </c>
      <c r="F271" s="156" t="s">
        <v>386</v>
      </c>
      <c r="H271" s="157">
        <v>145.08000000000001</v>
      </c>
      <c r="L271" s="154"/>
      <c r="M271" s="158"/>
      <c r="N271" s="159"/>
      <c r="O271" s="159"/>
      <c r="P271" s="159"/>
      <c r="Q271" s="159"/>
      <c r="R271" s="159"/>
      <c r="S271" s="159"/>
      <c r="T271" s="160"/>
      <c r="AT271" s="155" t="s">
        <v>148</v>
      </c>
      <c r="AU271" s="155" t="s">
        <v>73</v>
      </c>
      <c r="AV271" s="14" t="s">
        <v>73</v>
      </c>
      <c r="AW271" s="14" t="s">
        <v>27</v>
      </c>
      <c r="AX271" s="14" t="s">
        <v>60</v>
      </c>
      <c r="AY271" s="155" t="s">
        <v>141</v>
      </c>
    </row>
    <row r="272" spans="1:65" s="14" customFormat="1" x14ac:dyDescent="0.2">
      <c r="B272" s="154"/>
      <c r="D272" s="148" t="s">
        <v>148</v>
      </c>
      <c r="E272" s="155" t="s">
        <v>1</v>
      </c>
      <c r="F272" s="156" t="s">
        <v>387</v>
      </c>
      <c r="H272" s="157">
        <v>29.64</v>
      </c>
      <c r="L272" s="154"/>
      <c r="M272" s="158"/>
      <c r="N272" s="159"/>
      <c r="O272" s="159"/>
      <c r="P272" s="159"/>
      <c r="Q272" s="159"/>
      <c r="R272" s="159"/>
      <c r="S272" s="159"/>
      <c r="T272" s="160"/>
      <c r="AT272" s="155" t="s">
        <v>148</v>
      </c>
      <c r="AU272" s="155" t="s">
        <v>73</v>
      </c>
      <c r="AV272" s="14" t="s">
        <v>73</v>
      </c>
      <c r="AW272" s="14" t="s">
        <v>27</v>
      </c>
      <c r="AX272" s="14" t="s">
        <v>60</v>
      </c>
      <c r="AY272" s="155" t="s">
        <v>141</v>
      </c>
    </row>
    <row r="273" spans="2:51" s="14" customFormat="1" x14ac:dyDescent="0.2">
      <c r="B273" s="154"/>
      <c r="D273" s="148" t="s">
        <v>148</v>
      </c>
      <c r="E273" s="155" t="s">
        <v>1</v>
      </c>
      <c r="F273" s="156" t="s">
        <v>388</v>
      </c>
      <c r="H273" s="157">
        <v>5.4</v>
      </c>
      <c r="L273" s="154"/>
      <c r="M273" s="158"/>
      <c r="N273" s="159"/>
      <c r="O273" s="159"/>
      <c r="P273" s="159"/>
      <c r="Q273" s="159"/>
      <c r="R273" s="159"/>
      <c r="S273" s="159"/>
      <c r="T273" s="160"/>
      <c r="AT273" s="155" t="s">
        <v>148</v>
      </c>
      <c r="AU273" s="155" t="s">
        <v>73</v>
      </c>
      <c r="AV273" s="14" t="s">
        <v>73</v>
      </c>
      <c r="AW273" s="14" t="s">
        <v>27</v>
      </c>
      <c r="AX273" s="14" t="s">
        <v>60</v>
      </c>
      <c r="AY273" s="155" t="s">
        <v>141</v>
      </c>
    </row>
    <row r="274" spans="2:51" s="14" customFormat="1" x14ac:dyDescent="0.2">
      <c r="B274" s="154"/>
      <c r="D274" s="148" t="s">
        <v>148</v>
      </c>
      <c r="E274" s="155" t="s">
        <v>1</v>
      </c>
      <c r="F274" s="156" t="s">
        <v>389</v>
      </c>
      <c r="H274" s="157">
        <v>0.76</v>
      </c>
      <c r="L274" s="154"/>
      <c r="M274" s="158"/>
      <c r="N274" s="159"/>
      <c r="O274" s="159"/>
      <c r="P274" s="159"/>
      <c r="Q274" s="159"/>
      <c r="R274" s="159"/>
      <c r="S274" s="159"/>
      <c r="T274" s="160"/>
      <c r="AT274" s="155" t="s">
        <v>148</v>
      </c>
      <c r="AU274" s="155" t="s">
        <v>73</v>
      </c>
      <c r="AV274" s="14" t="s">
        <v>73</v>
      </c>
      <c r="AW274" s="14" t="s">
        <v>27</v>
      </c>
      <c r="AX274" s="14" t="s">
        <v>60</v>
      </c>
      <c r="AY274" s="155" t="s">
        <v>141</v>
      </c>
    </row>
    <row r="275" spans="2:51" s="14" customFormat="1" x14ac:dyDescent="0.2">
      <c r="B275" s="154"/>
      <c r="D275" s="148" t="s">
        <v>148</v>
      </c>
      <c r="E275" s="155" t="s">
        <v>1</v>
      </c>
      <c r="F275" s="156" t="s">
        <v>390</v>
      </c>
      <c r="H275" s="157">
        <v>3.36</v>
      </c>
      <c r="L275" s="154"/>
      <c r="M275" s="158"/>
      <c r="N275" s="159"/>
      <c r="O275" s="159"/>
      <c r="P275" s="159"/>
      <c r="Q275" s="159"/>
      <c r="R275" s="159"/>
      <c r="S275" s="159"/>
      <c r="T275" s="160"/>
      <c r="AT275" s="155" t="s">
        <v>148</v>
      </c>
      <c r="AU275" s="155" t="s">
        <v>73</v>
      </c>
      <c r="AV275" s="14" t="s">
        <v>73</v>
      </c>
      <c r="AW275" s="14" t="s">
        <v>27</v>
      </c>
      <c r="AX275" s="14" t="s">
        <v>60</v>
      </c>
      <c r="AY275" s="155" t="s">
        <v>141</v>
      </c>
    </row>
    <row r="276" spans="2:51" s="14" customFormat="1" x14ac:dyDescent="0.2">
      <c r="B276" s="154"/>
      <c r="D276" s="148" t="s">
        <v>148</v>
      </c>
      <c r="E276" s="155" t="s">
        <v>1</v>
      </c>
      <c r="F276" s="156" t="s">
        <v>391</v>
      </c>
      <c r="H276" s="157">
        <v>3.36</v>
      </c>
      <c r="L276" s="154"/>
      <c r="M276" s="158"/>
      <c r="N276" s="159"/>
      <c r="O276" s="159"/>
      <c r="P276" s="159"/>
      <c r="Q276" s="159"/>
      <c r="R276" s="159"/>
      <c r="S276" s="159"/>
      <c r="T276" s="160"/>
      <c r="AT276" s="155" t="s">
        <v>148</v>
      </c>
      <c r="AU276" s="155" t="s">
        <v>73</v>
      </c>
      <c r="AV276" s="14" t="s">
        <v>73</v>
      </c>
      <c r="AW276" s="14" t="s">
        <v>27</v>
      </c>
      <c r="AX276" s="14" t="s">
        <v>60</v>
      </c>
      <c r="AY276" s="155" t="s">
        <v>141</v>
      </c>
    </row>
    <row r="277" spans="2:51" s="14" customFormat="1" x14ac:dyDescent="0.2">
      <c r="B277" s="154"/>
      <c r="D277" s="148" t="s">
        <v>148</v>
      </c>
      <c r="E277" s="155" t="s">
        <v>1</v>
      </c>
      <c r="F277" s="156" t="s">
        <v>392</v>
      </c>
      <c r="H277" s="157">
        <v>3.88</v>
      </c>
      <c r="L277" s="154"/>
      <c r="M277" s="158"/>
      <c r="N277" s="159"/>
      <c r="O277" s="159"/>
      <c r="P277" s="159"/>
      <c r="Q277" s="159"/>
      <c r="R277" s="159"/>
      <c r="S277" s="159"/>
      <c r="T277" s="160"/>
      <c r="AT277" s="155" t="s">
        <v>148</v>
      </c>
      <c r="AU277" s="155" t="s">
        <v>73</v>
      </c>
      <c r="AV277" s="14" t="s">
        <v>73</v>
      </c>
      <c r="AW277" s="14" t="s">
        <v>27</v>
      </c>
      <c r="AX277" s="14" t="s">
        <v>60</v>
      </c>
      <c r="AY277" s="155" t="s">
        <v>141</v>
      </c>
    </row>
    <row r="278" spans="2:51" s="14" customFormat="1" x14ac:dyDescent="0.2">
      <c r="B278" s="154"/>
      <c r="D278" s="148" t="s">
        <v>148</v>
      </c>
      <c r="E278" s="155" t="s">
        <v>1</v>
      </c>
      <c r="F278" s="156" t="s">
        <v>393</v>
      </c>
      <c r="H278" s="157">
        <v>1.94</v>
      </c>
      <c r="L278" s="154"/>
      <c r="M278" s="158"/>
      <c r="N278" s="159"/>
      <c r="O278" s="159"/>
      <c r="P278" s="159"/>
      <c r="Q278" s="159"/>
      <c r="R278" s="159"/>
      <c r="S278" s="159"/>
      <c r="T278" s="160"/>
      <c r="AT278" s="155" t="s">
        <v>148</v>
      </c>
      <c r="AU278" s="155" t="s">
        <v>73</v>
      </c>
      <c r="AV278" s="14" t="s">
        <v>73</v>
      </c>
      <c r="AW278" s="14" t="s">
        <v>27</v>
      </c>
      <c r="AX278" s="14" t="s">
        <v>60</v>
      </c>
      <c r="AY278" s="155" t="s">
        <v>141</v>
      </c>
    </row>
    <row r="279" spans="2:51" s="14" customFormat="1" x14ac:dyDescent="0.2">
      <c r="B279" s="154"/>
      <c r="D279" s="148" t="s">
        <v>148</v>
      </c>
      <c r="E279" s="155" t="s">
        <v>1</v>
      </c>
      <c r="F279" s="156" t="s">
        <v>394</v>
      </c>
      <c r="H279" s="157">
        <v>1.46</v>
      </c>
      <c r="L279" s="154"/>
      <c r="M279" s="158"/>
      <c r="N279" s="159"/>
      <c r="O279" s="159"/>
      <c r="P279" s="159"/>
      <c r="Q279" s="159"/>
      <c r="R279" s="159"/>
      <c r="S279" s="159"/>
      <c r="T279" s="160"/>
      <c r="AT279" s="155" t="s">
        <v>148</v>
      </c>
      <c r="AU279" s="155" t="s">
        <v>73</v>
      </c>
      <c r="AV279" s="14" t="s">
        <v>73</v>
      </c>
      <c r="AW279" s="14" t="s">
        <v>27</v>
      </c>
      <c r="AX279" s="14" t="s">
        <v>60</v>
      </c>
      <c r="AY279" s="155" t="s">
        <v>141</v>
      </c>
    </row>
    <row r="280" spans="2:51" s="14" customFormat="1" x14ac:dyDescent="0.2">
      <c r="B280" s="154"/>
      <c r="D280" s="148" t="s">
        <v>148</v>
      </c>
      <c r="E280" s="155" t="s">
        <v>1</v>
      </c>
      <c r="F280" s="156" t="s">
        <v>395</v>
      </c>
      <c r="H280" s="157">
        <v>1.08</v>
      </c>
      <c r="L280" s="154"/>
      <c r="M280" s="158"/>
      <c r="N280" s="159"/>
      <c r="O280" s="159"/>
      <c r="P280" s="159"/>
      <c r="Q280" s="159"/>
      <c r="R280" s="159"/>
      <c r="S280" s="159"/>
      <c r="T280" s="160"/>
      <c r="AT280" s="155" t="s">
        <v>148</v>
      </c>
      <c r="AU280" s="155" t="s">
        <v>73</v>
      </c>
      <c r="AV280" s="14" t="s">
        <v>73</v>
      </c>
      <c r="AW280" s="14" t="s">
        <v>27</v>
      </c>
      <c r="AX280" s="14" t="s">
        <v>60</v>
      </c>
      <c r="AY280" s="155" t="s">
        <v>141</v>
      </c>
    </row>
    <row r="281" spans="2:51" s="14" customFormat="1" x14ac:dyDescent="0.2">
      <c r="B281" s="154"/>
      <c r="D281" s="148" t="s">
        <v>148</v>
      </c>
      <c r="E281" s="155" t="s">
        <v>1</v>
      </c>
      <c r="F281" s="156" t="s">
        <v>396</v>
      </c>
      <c r="H281" s="157">
        <v>1.08</v>
      </c>
      <c r="L281" s="154"/>
      <c r="M281" s="158"/>
      <c r="N281" s="159"/>
      <c r="O281" s="159"/>
      <c r="P281" s="159"/>
      <c r="Q281" s="159"/>
      <c r="R281" s="159"/>
      <c r="S281" s="159"/>
      <c r="T281" s="160"/>
      <c r="AT281" s="155" t="s">
        <v>148</v>
      </c>
      <c r="AU281" s="155" t="s">
        <v>73</v>
      </c>
      <c r="AV281" s="14" t="s">
        <v>73</v>
      </c>
      <c r="AW281" s="14" t="s">
        <v>27</v>
      </c>
      <c r="AX281" s="14" t="s">
        <v>60</v>
      </c>
      <c r="AY281" s="155" t="s">
        <v>141</v>
      </c>
    </row>
    <row r="282" spans="2:51" s="14" customFormat="1" x14ac:dyDescent="0.2">
      <c r="B282" s="154"/>
      <c r="D282" s="148" t="s">
        <v>148</v>
      </c>
      <c r="E282" s="155" t="s">
        <v>1</v>
      </c>
      <c r="F282" s="156" t="s">
        <v>397</v>
      </c>
      <c r="H282" s="157">
        <v>20.8</v>
      </c>
      <c r="L282" s="154"/>
      <c r="M282" s="158"/>
      <c r="N282" s="159"/>
      <c r="O282" s="159"/>
      <c r="P282" s="159"/>
      <c r="Q282" s="159"/>
      <c r="R282" s="159"/>
      <c r="S282" s="159"/>
      <c r="T282" s="160"/>
      <c r="AT282" s="155" t="s">
        <v>148</v>
      </c>
      <c r="AU282" s="155" t="s">
        <v>73</v>
      </c>
      <c r="AV282" s="14" t="s">
        <v>73</v>
      </c>
      <c r="AW282" s="14" t="s">
        <v>27</v>
      </c>
      <c r="AX282" s="14" t="s">
        <v>60</v>
      </c>
      <c r="AY282" s="155" t="s">
        <v>141</v>
      </c>
    </row>
    <row r="283" spans="2:51" s="14" customFormat="1" x14ac:dyDescent="0.2">
      <c r="B283" s="154"/>
      <c r="D283" s="148" t="s">
        <v>148</v>
      </c>
      <c r="E283" s="155" t="s">
        <v>1</v>
      </c>
      <c r="F283" s="156" t="s">
        <v>398</v>
      </c>
      <c r="H283" s="157">
        <v>4.16</v>
      </c>
      <c r="L283" s="154"/>
      <c r="M283" s="158"/>
      <c r="N283" s="159"/>
      <c r="O283" s="159"/>
      <c r="P283" s="159"/>
      <c r="Q283" s="159"/>
      <c r="R283" s="159"/>
      <c r="S283" s="159"/>
      <c r="T283" s="160"/>
      <c r="AT283" s="155" t="s">
        <v>148</v>
      </c>
      <c r="AU283" s="155" t="s">
        <v>73</v>
      </c>
      <c r="AV283" s="14" t="s">
        <v>73</v>
      </c>
      <c r="AW283" s="14" t="s">
        <v>27</v>
      </c>
      <c r="AX283" s="14" t="s">
        <v>60</v>
      </c>
      <c r="AY283" s="155" t="s">
        <v>141</v>
      </c>
    </row>
    <row r="284" spans="2:51" s="14" customFormat="1" x14ac:dyDescent="0.2">
      <c r="B284" s="154"/>
      <c r="D284" s="148" t="s">
        <v>148</v>
      </c>
      <c r="E284" s="155" t="s">
        <v>1</v>
      </c>
      <c r="F284" s="156" t="s">
        <v>399</v>
      </c>
      <c r="H284" s="157">
        <v>1.48</v>
      </c>
      <c r="L284" s="154"/>
      <c r="M284" s="158"/>
      <c r="N284" s="159"/>
      <c r="O284" s="159"/>
      <c r="P284" s="159"/>
      <c r="Q284" s="159"/>
      <c r="R284" s="159"/>
      <c r="S284" s="159"/>
      <c r="T284" s="160"/>
      <c r="AT284" s="155" t="s">
        <v>148</v>
      </c>
      <c r="AU284" s="155" t="s">
        <v>73</v>
      </c>
      <c r="AV284" s="14" t="s">
        <v>73</v>
      </c>
      <c r="AW284" s="14" t="s">
        <v>27</v>
      </c>
      <c r="AX284" s="14" t="s">
        <v>60</v>
      </c>
      <c r="AY284" s="155" t="s">
        <v>141</v>
      </c>
    </row>
    <row r="285" spans="2:51" s="14" customFormat="1" x14ac:dyDescent="0.2">
      <c r="B285" s="154"/>
      <c r="D285" s="148" t="s">
        <v>148</v>
      </c>
      <c r="E285" s="155" t="s">
        <v>1</v>
      </c>
      <c r="F285" s="156" t="s">
        <v>400</v>
      </c>
      <c r="H285" s="157">
        <v>16.28</v>
      </c>
      <c r="L285" s="154"/>
      <c r="M285" s="158"/>
      <c r="N285" s="159"/>
      <c r="O285" s="159"/>
      <c r="P285" s="159"/>
      <c r="Q285" s="159"/>
      <c r="R285" s="159"/>
      <c r="S285" s="159"/>
      <c r="T285" s="160"/>
      <c r="AT285" s="155" t="s">
        <v>148</v>
      </c>
      <c r="AU285" s="155" t="s">
        <v>73</v>
      </c>
      <c r="AV285" s="14" t="s">
        <v>73</v>
      </c>
      <c r="AW285" s="14" t="s">
        <v>27</v>
      </c>
      <c r="AX285" s="14" t="s">
        <v>60</v>
      </c>
      <c r="AY285" s="155" t="s">
        <v>141</v>
      </c>
    </row>
    <row r="286" spans="2:51" s="14" customFormat="1" x14ac:dyDescent="0.2">
      <c r="B286" s="154"/>
      <c r="D286" s="148" t="s">
        <v>148</v>
      </c>
      <c r="E286" s="155" t="s">
        <v>1</v>
      </c>
      <c r="F286" s="156" t="s">
        <v>401</v>
      </c>
      <c r="H286" s="157">
        <v>4.4800000000000004</v>
      </c>
      <c r="L286" s="154"/>
      <c r="M286" s="158"/>
      <c r="N286" s="159"/>
      <c r="O286" s="159"/>
      <c r="P286" s="159"/>
      <c r="Q286" s="159"/>
      <c r="R286" s="159"/>
      <c r="S286" s="159"/>
      <c r="T286" s="160"/>
      <c r="AT286" s="155" t="s">
        <v>148</v>
      </c>
      <c r="AU286" s="155" t="s">
        <v>73</v>
      </c>
      <c r="AV286" s="14" t="s">
        <v>73</v>
      </c>
      <c r="AW286" s="14" t="s">
        <v>27</v>
      </c>
      <c r="AX286" s="14" t="s">
        <v>60</v>
      </c>
      <c r="AY286" s="155" t="s">
        <v>141</v>
      </c>
    </row>
    <row r="287" spans="2:51" s="14" customFormat="1" x14ac:dyDescent="0.2">
      <c r="B287" s="154"/>
      <c r="D287" s="148" t="s">
        <v>148</v>
      </c>
      <c r="E287" s="155" t="s">
        <v>1</v>
      </c>
      <c r="F287" s="156" t="s">
        <v>402</v>
      </c>
      <c r="H287" s="157">
        <v>4</v>
      </c>
      <c r="L287" s="154"/>
      <c r="M287" s="158"/>
      <c r="N287" s="159"/>
      <c r="O287" s="159"/>
      <c r="P287" s="159"/>
      <c r="Q287" s="159"/>
      <c r="R287" s="159"/>
      <c r="S287" s="159"/>
      <c r="T287" s="160"/>
      <c r="AT287" s="155" t="s">
        <v>148</v>
      </c>
      <c r="AU287" s="155" t="s">
        <v>73</v>
      </c>
      <c r="AV287" s="14" t="s">
        <v>73</v>
      </c>
      <c r="AW287" s="14" t="s">
        <v>27</v>
      </c>
      <c r="AX287" s="14" t="s">
        <v>60</v>
      </c>
      <c r="AY287" s="155" t="s">
        <v>141</v>
      </c>
    </row>
    <row r="288" spans="2:51" s="14" customFormat="1" x14ac:dyDescent="0.2">
      <c r="B288" s="154"/>
      <c r="D288" s="148" t="s">
        <v>148</v>
      </c>
      <c r="E288" s="155" t="s">
        <v>1</v>
      </c>
      <c r="F288" s="156" t="s">
        <v>403</v>
      </c>
      <c r="H288" s="157">
        <v>1.2</v>
      </c>
      <c r="L288" s="154"/>
      <c r="M288" s="158"/>
      <c r="N288" s="159"/>
      <c r="O288" s="159"/>
      <c r="P288" s="159"/>
      <c r="Q288" s="159"/>
      <c r="R288" s="159"/>
      <c r="S288" s="159"/>
      <c r="T288" s="160"/>
      <c r="AT288" s="155" t="s">
        <v>148</v>
      </c>
      <c r="AU288" s="155" t="s">
        <v>73</v>
      </c>
      <c r="AV288" s="14" t="s">
        <v>73</v>
      </c>
      <c r="AW288" s="14" t="s">
        <v>27</v>
      </c>
      <c r="AX288" s="14" t="s">
        <v>60</v>
      </c>
      <c r="AY288" s="155" t="s">
        <v>141</v>
      </c>
    </row>
    <row r="289" spans="2:51" s="14" customFormat="1" x14ac:dyDescent="0.2">
      <c r="B289" s="154"/>
      <c r="D289" s="148" t="s">
        <v>148</v>
      </c>
      <c r="E289" s="155" t="s">
        <v>1</v>
      </c>
      <c r="F289" s="156" t="s">
        <v>404</v>
      </c>
      <c r="H289" s="157">
        <v>2.306</v>
      </c>
      <c r="L289" s="154"/>
      <c r="M289" s="158"/>
      <c r="N289" s="159"/>
      <c r="O289" s="159"/>
      <c r="P289" s="159"/>
      <c r="Q289" s="159"/>
      <c r="R289" s="159"/>
      <c r="S289" s="159"/>
      <c r="T289" s="160"/>
      <c r="AT289" s="155" t="s">
        <v>148</v>
      </c>
      <c r="AU289" s="155" t="s">
        <v>73</v>
      </c>
      <c r="AV289" s="14" t="s">
        <v>73</v>
      </c>
      <c r="AW289" s="14" t="s">
        <v>27</v>
      </c>
      <c r="AX289" s="14" t="s">
        <v>60</v>
      </c>
      <c r="AY289" s="155" t="s">
        <v>141</v>
      </c>
    </row>
    <row r="290" spans="2:51" s="14" customFormat="1" x14ac:dyDescent="0.2">
      <c r="B290" s="154"/>
      <c r="D290" s="148" t="s">
        <v>148</v>
      </c>
      <c r="E290" s="155" t="s">
        <v>1</v>
      </c>
      <c r="F290" s="156" t="s">
        <v>405</v>
      </c>
      <c r="H290" s="157">
        <v>2.64</v>
      </c>
      <c r="L290" s="154"/>
      <c r="M290" s="158"/>
      <c r="N290" s="159"/>
      <c r="O290" s="159"/>
      <c r="P290" s="159"/>
      <c r="Q290" s="159"/>
      <c r="R290" s="159"/>
      <c r="S290" s="159"/>
      <c r="T290" s="160"/>
      <c r="AT290" s="155" t="s">
        <v>148</v>
      </c>
      <c r="AU290" s="155" t="s">
        <v>73</v>
      </c>
      <c r="AV290" s="14" t="s">
        <v>73</v>
      </c>
      <c r="AW290" s="14" t="s">
        <v>27</v>
      </c>
      <c r="AX290" s="14" t="s">
        <v>60</v>
      </c>
      <c r="AY290" s="155" t="s">
        <v>141</v>
      </c>
    </row>
    <row r="291" spans="2:51" s="14" customFormat="1" x14ac:dyDescent="0.2">
      <c r="B291" s="154"/>
      <c r="D291" s="148" t="s">
        <v>148</v>
      </c>
      <c r="E291" s="155" t="s">
        <v>1</v>
      </c>
      <c r="F291" s="156" t="s">
        <v>406</v>
      </c>
      <c r="H291" s="157">
        <v>3.66</v>
      </c>
      <c r="L291" s="154"/>
      <c r="M291" s="158"/>
      <c r="N291" s="159"/>
      <c r="O291" s="159"/>
      <c r="P291" s="159"/>
      <c r="Q291" s="159"/>
      <c r="R291" s="159"/>
      <c r="S291" s="159"/>
      <c r="T291" s="160"/>
      <c r="AT291" s="155" t="s">
        <v>148</v>
      </c>
      <c r="AU291" s="155" t="s">
        <v>73</v>
      </c>
      <c r="AV291" s="14" t="s">
        <v>73</v>
      </c>
      <c r="AW291" s="14" t="s">
        <v>27</v>
      </c>
      <c r="AX291" s="14" t="s">
        <v>60</v>
      </c>
      <c r="AY291" s="155" t="s">
        <v>141</v>
      </c>
    </row>
    <row r="292" spans="2:51" s="14" customFormat="1" x14ac:dyDescent="0.2">
      <c r="B292" s="154"/>
      <c r="D292" s="148" t="s">
        <v>148</v>
      </c>
      <c r="E292" s="155" t="s">
        <v>1</v>
      </c>
      <c r="F292" s="156" t="s">
        <v>407</v>
      </c>
      <c r="H292" s="157">
        <v>3.4</v>
      </c>
      <c r="L292" s="154"/>
      <c r="M292" s="158"/>
      <c r="N292" s="159"/>
      <c r="O292" s="159"/>
      <c r="P292" s="159"/>
      <c r="Q292" s="159"/>
      <c r="R292" s="159"/>
      <c r="S292" s="159"/>
      <c r="T292" s="160"/>
      <c r="AT292" s="155" t="s">
        <v>148</v>
      </c>
      <c r="AU292" s="155" t="s">
        <v>73</v>
      </c>
      <c r="AV292" s="14" t="s">
        <v>73</v>
      </c>
      <c r="AW292" s="14" t="s">
        <v>27</v>
      </c>
      <c r="AX292" s="14" t="s">
        <v>60</v>
      </c>
      <c r="AY292" s="155" t="s">
        <v>141</v>
      </c>
    </row>
    <row r="293" spans="2:51" s="14" customFormat="1" x14ac:dyDescent="0.2">
      <c r="B293" s="154"/>
      <c r="D293" s="148" t="s">
        <v>148</v>
      </c>
      <c r="E293" s="155" t="s">
        <v>1</v>
      </c>
      <c r="F293" s="156" t="s">
        <v>408</v>
      </c>
      <c r="H293" s="157">
        <v>7.08</v>
      </c>
      <c r="L293" s="154"/>
      <c r="M293" s="158"/>
      <c r="N293" s="159"/>
      <c r="O293" s="159"/>
      <c r="P293" s="159"/>
      <c r="Q293" s="159"/>
      <c r="R293" s="159"/>
      <c r="S293" s="159"/>
      <c r="T293" s="160"/>
      <c r="AT293" s="155" t="s">
        <v>148</v>
      </c>
      <c r="AU293" s="155" t="s">
        <v>73</v>
      </c>
      <c r="AV293" s="14" t="s">
        <v>73</v>
      </c>
      <c r="AW293" s="14" t="s">
        <v>27</v>
      </c>
      <c r="AX293" s="14" t="s">
        <v>60</v>
      </c>
      <c r="AY293" s="155" t="s">
        <v>141</v>
      </c>
    </row>
    <row r="294" spans="2:51" s="14" customFormat="1" x14ac:dyDescent="0.2">
      <c r="B294" s="154"/>
      <c r="D294" s="148" t="s">
        <v>148</v>
      </c>
      <c r="E294" s="155" t="s">
        <v>1</v>
      </c>
      <c r="F294" s="156" t="s">
        <v>409</v>
      </c>
      <c r="H294" s="157">
        <v>21.6</v>
      </c>
      <c r="L294" s="154"/>
      <c r="M294" s="158"/>
      <c r="N294" s="159"/>
      <c r="O294" s="159"/>
      <c r="P294" s="159"/>
      <c r="Q294" s="159"/>
      <c r="R294" s="159"/>
      <c r="S294" s="159"/>
      <c r="T294" s="160"/>
      <c r="AT294" s="155" t="s">
        <v>148</v>
      </c>
      <c r="AU294" s="155" t="s">
        <v>73</v>
      </c>
      <c r="AV294" s="14" t="s">
        <v>73</v>
      </c>
      <c r="AW294" s="14" t="s">
        <v>27</v>
      </c>
      <c r="AX294" s="14" t="s">
        <v>60</v>
      </c>
      <c r="AY294" s="155" t="s">
        <v>141</v>
      </c>
    </row>
    <row r="295" spans="2:51" s="14" customFormat="1" x14ac:dyDescent="0.2">
      <c r="B295" s="154"/>
      <c r="D295" s="148" t="s">
        <v>148</v>
      </c>
      <c r="E295" s="155" t="s">
        <v>1</v>
      </c>
      <c r="F295" s="156" t="s">
        <v>410</v>
      </c>
      <c r="H295" s="157">
        <v>2</v>
      </c>
      <c r="L295" s="154"/>
      <c r="M295" s="158"/>
      <c r="N295" s="159"/>
      <c r="O295" s="159"/>
      <c r="P295" s="159"/>
      <c r="Q295" s="159"/>
      <c r="R295" s="159"/>
      <c r="S295" s="159"/>
      <c r="T295" s="160"/>
      <c r="AT295" s="155" t="s">
        <v>148</v>
      </c>
      <c r="AU295" s="155" t="s">
        <v>73</v>
      </c>
      <c r="AV295" s="14" t="s">
        <v>73</v>
      </c>
      <c r="AW295" s="14" t="s">
        <v>27</v>
      </c>
      <c r="AX295" s="14" t="s">
        <v>60</v>
      </c>
      <c r="AY295" s="155" t="s">
        <v>141</v>
      </c>
    </row>
    <row r="296" spans="2:51" s="14" customFormat="1" x14ac:dyDescent="0.2">
      <c r="B296" s="154"/>
      <c r="D296" s="148" t="s">
        <v>148</v>
      </c>
      <c r="E296" s="155" t="s">
        <v>1</v>
      </c>
      <c r="F296" s="156" t="s">
        <v>411</v>
      </c>
      <c r="H296" s="157">
        <v>6.72</v>
      </c>
      <c r="L296" s="154"/>
      <c r="M296" s="158"/>
      <c r="N296" s="159"/>
      <c r="O296" s="159"/>
      <c r="P296" s="159"/>
      <c r="Q296" s="159"/>
      <c r="R296" s="159"/>
      <c r="S296" s="159"/>
      <c r="T296" s="160"/>
      <c r="AT296" s="155" t="s">
        <v>148</v>
      </c>
      <c r="AU296" s="155" t="s">
        <v>73</v>
      </c>
      <c r="AV296" s="14" t="s">
        <v>73</v>
      </c>
      <c r="AW296" s="14" t="s">
        <v>27</v>
      </c>
      <c r="AX296" s="14" t="s">
        <v>60</v>
      </c>
      <c r="AY296" s="155" t="s">
        <v>141</v>
      </c>
    </row>
    <row r="297" spans="2:51" s="14" customFormat="1" x14ac:dyDescent="0.2">
      <c r="B297" s="154"/>
      <c r="D297" s="148" t="s">
        <v>148</v>
      </c>
      <c r="E297" s="155" t="s">
        <v>1</v>
      </c>
      <c r="F297" s="156" t="s">
        <v>412</v>
      </c>
      <c r="H297" s="157">
        <v>0.80600000000000005</v>
      </c>
      <c r="L297" s="154"/>
      <c r="M297" s="158"/>
      <c r="N297" s="159"/>
      <c r="O297" s="159"/>
      <c r="P297" s="159"/>
      <c r="Q297" s="159"/>
      <c r="R297" s="159"/>
      <c r="S297" s="159"/>
      <c r="T297" s="160"/>
      <c r="AT297" s="155" t="s">
        <v>148</v>
      </c>
      <c r="AU297" s="155" t="s">
        <v>73</v>
      </c>
      <c r="AV297" s="14" t="s">
        <v>73</v>
      </c>
      <c r="AW297" s="14" t="s">
        <v>27</v>
      </c>
      <c r="AX297" s="14" t="s">
        <v>60</v>
      </c>
      <c r="AY297" s="155" t="s">
        <v>141</v>
      </c>
    </row>
    <row r="298" spans="2:51" s="13" customFormat="1" x14ac:dyDescent="0.2">
      <c r="B298" s="147"/>
      <c r="D298" s="148" t="s">
        <v>148</v>
      </c>
      <c r="E298" s="149" t="s">
        <v>1</v>
      </c>
      <c r="F298" s="150" t="s">
        <v>212</v>
      </c>
      <c r="H298" s="149" t="s">
        <v>1</v>
      </c>
      <c r="L298" s="147"/>
      <c r="M298" s="151"/>
      <c r="N298" s="152"/>
      <c r="O298" s="152"/>
      <c r="P298" s="152"/>
      <c r="Q298" s="152"/>
      <c r="R298" s="152"/>
      <c r="S298" s="152"/>
      <c r="T298" s="153"/>
      <c r="AT298" s="149" t="s">
        <v>148</v>
      </c>
      <c r="AU298" s="149" t="s">
        <v>73</v>
      </c>
      <c r="AV298" s="13" t="s">
        <v>67</v>
      </c>
      <c r="AW298" s="13" t="s">
        <v>27</v>
      </c>
      <c r="AX298" s="13" t="s">
        <v>60</v>
      </c>
      <c r="AY298" s="149" t="s">
        <v>141</v>
      </c>
    </row>
    <row r="299" spans="2:51" s="14" customFormat="1" x14ac:dyDescent="0.2">
      <c r="B299" s="154"/>
      <c r="D299" s="148" t="s">
        <v>148</v>
      </c>
      <c r="E299" s="155" t="s">
        <v>1</v>
      </c>
      <c r="F299" s="156" t="s">
        <v>413</v>
      </c>
      <c r="H299" s="157">
        <v>2.16</v>
      </c>
      <c r="L299" s="154"/>
      <c r="M299" s="158"/>
      <c r="N299" s="159"/>
      <c r="O299" s="159"/>
      <c r="P299" s="159"/>
      <c r="Q299" s="159"/>
      <c r="R299" s="159"/>
      <c r="S299" s="159"/>
      <c r="T299" s="160"/>
      <c r="AT299" s="155" t="s">
        <v>148</v>
      </c>
      <c r="AU299" s="155" t="s">
        <v>73</v>
      </c>
      <c r="AV299" s="14" t="s">
        <v>73</v>
      </c>
      <c r="AW299" s="14" t="s">
        <v>27</v>
      </c>
      <c r="AX299" s="14" t="s">
        <v>60</v>
      </c>
      <c r="AY299" s="155" t="s">
        <v>141</v>
      </c>
    </row>
    <row r="300" spans="2:51" s="14" customFormat="1" x14ac:dyDescent="0.2">
      <c r="B300" s="154"/>
      <c r="D300" s="148" t="s">
        <v>148</v>
      </c>
      <c r="E300" s="155" t="s">
        <v>1</v>
      </c>
      <c r="F300" s="156" t="s">
        <v>414</v>
      </c>
      <c r="H300" s="157">
        <v>2.16</v>
      </c>
      <c r="L300" s="154"/>
      <c r="M300" s="158"/>
      <c r="N300" s="159"/>
      <c r="O300" s="159"/>
      <c r="P300" s="159"/>
      <c r="Q300" s="159"/>
      <c r="R300" s="159"/>
      <c r="S300" s="159"/>
      <c r="T300" s="160"/>
      <c r="AT300" s="155" t="s">
        <v>148</v>
      </c>
      <c r="AU300" s="155" t="s">
        <v>73</v>
      </c>
      <c r="AV300" s="14" t="s">
        <v>73</v>
      </c>
      <c r="AW300" s="14" t="s">
        <v>27</v>
      </c>
      <c r="AX300" s="14" t="s">
        <v>60</v>
      </c>
      <c r="AY300" s="155" t="s">
        <v>141</v>
      </c>
    </row>
    <row r="301" spans="2:51" s="14" customFormat="1" x14ac:dyDescent="0.2">
      <c r="B301" s="154"/>
      <c r="D301" s="148" t="s">
        <v>148</v>
      </c>
      <c r="E301" s="155" t="s">
        <v>1</v>
      </c>
      <c r="F301" s="156" t="s">
        <v>415</v>
      </c>
      <c r="H301" s="157">
        <v>2.88</v>
      </c>
      <c r="L301" s="154"/>
      <c r="M301" s="158"/>
      <c r="N301" s="159"/>
      <c r="O301" s="159"/>
      <c r="P301" s="159"/>
      <c r="Q301" s="159"/>
      <c r="R301" s="159"/>
      <c r="S301" s="159"/>
      <c r="T301" s="160"/>
      <c r="AT301" s="155" t="s">
        <v>148</v>
      </c>
      <c r="AU301" s="155" t="s">
        <v>73</v>
      </c>
      <c r="AV301" s="14" t="s">
        <v>73</v>
      </c>
      <c r="AW301" s="14" t="s">
        <v>27</v>
      </c>
      <c r="AX301" s="14" t="s">
        <v>60</v>
      </c>
      <c r="AY301" s="155" t="s">
        <v>141</v>
      </c>
    </row>
    <row r="302" spans="2:51" s="14" customFormat="1" x14ac:dyDescent="0.2">
      <c r="B302" s="154"/>
      <c r="D302" s="148" t="s">
        <v>148</v>
      </c>
      <c r="E302" s="155" t="s">
        <v>1</v>
      </c>
      <c r="F302" s="156" t="s">
        <v>416</v>
      </c>
      <c r="H302" s="157">
        <v>1.08</v>
      </c>
      <c r="L302" s="154"/>
      <c r="M302" s="158"/>
      <c r="N302" s="159"/>
      <c r="O302" s="159"/>
      <c r="P302" s="159"/>
      <c r="Q302" s="159"/>
      <c r="R302" s="159"/>
      <c r="S302" s="159"/>
      <c r="T302" s="160"/>
      <c r="AT302" s="155" t="s">
        <v>148</v>
      </c>
      <c r="AU302" s="155" t="s">
        <v>73</v>
      </c>
      <c r="AV302" s="14" t="s">
        <v>73</v>
      </c>
      <c r="AW302" s="14" t="s">
        <v>27</v>
      </c>
      <c r="AX302" s="14" t="s">
        <v>60</v>
      </c>
      <c r="AY302" s="155" t="s">
        <v>141</v>
      </c>
    </row>
    <row r="303" spans="2:51" s="14" customFormat="1" x14ac:dyDescent="0.2">
      <c r="B303" s="154"/>
      <c r="D303" s="148" t="s">
        <v>148</v>
      </c>
      <c r="E303" s="155" t="s">
        <v>1</v>
      </c>
      <c r="F303" s="156" t="s">
        <v>417</v>
      </c>
      <c r="H303" s="157">
        <v>5.04</v>
      </c>
      <c r="L303" s="154"/>
      <c r="M303" s="158"/>
      <c r="N303" s="159"/>
      <c r="O303" s="159"/>
      <c r="P303" s="159"/>
      <c r="Q303" s="159"/>
      <c r="R303" s="159"/>
      <c r="S303" s="159"/>
      <c r="T303" s="160"/>
      <c r="AT303" s="155" t="s">
        <v>148</v>
      </c>
      <c r="AU303" s="155" t="s">
        <v>73</v>
      </c>
      <c r="AV303" s="14" t="s">
        <v>73</v>
      </c>
      <c r="AW303" s="14" t="s">
        <v>27</v>
      </c>
      <c r="AX303" s="14" t="s">
        <v>60</v>
      </c>
      <c r="AY303" s="155" t="s">
        <v>141</v>
      </c>
    </row>
    <row r="304" spans="2:51" s="14" customFormat="1" x14ac:dyDescent="0.2">
      <c r="B304" s="154"/>
      <c r="D304" s="148" t="s">
        <v>148</v>
      </c>
      <c r="E304" s="155" t="s">
        <v>1</v>
      </c>
      <c r="F304" s="156" t="s">
        <v>418</v>
      </c>
      <c r="H304" s="157">
        <v>7.12</v>
      </c>
      <c r="L304" s="154"/>
      <c r="M304" s="158"/>
      <c r="N304" s="159"/>
      <c r="O304" s="159"/>
      <c r="P304" s="159"/>
      <c r="Q304" s="159"/>
      <c r="R304" s="159"/>
      <c r="S304" s="159"/>
      <c r="T304" s="160"/>
      <c r="AT304" s="155" t="s">
        <v>148</v>
      </c>
      <c r="AU304" s="155" t="s">
        <v>73</v>
      </c>
      <c r="AV304" s="14" t="s">
        <v>73</v>
      </c>
      <c r="AW304" s="14" t="s">
        <v>27</v>
      </c>
      <c r="AX304" s="14" t="s">
        <v>60</v>
      </c>
      <c r="AY304" s="155" t="s">
        <v>141</v>
      </c>
    </row>
    <row r="305" spans="2:51" s="14" customFormat="1" x14ac:dyDescent="0.2">
      <c r="B305" s="154"/>
      <c r="D305" s="148" t="s">
        <v>148</v>
      </c>
      <c r="E305" s="155" t="s">
        <v>1</v>
      </c>
      <c r="F305" s="156" t="s">
        <v>419</v>
      </c>
      <c r="H305" s="157">
        <v>2.52</v>
      </c>
      <c r="L305" s="154"/>
      <c r="M305" s="158"/>
      <c r="N305" s="159"/>
      <c r="O305" s="159"/>
      <c r="P305" s="159"/>
      <c r="Q305" s="159"/>
      <c r="R305" s="159"/>
      <c r="S305" s="159"/>
      <c r="T305" s="160"/>
      <c r="AT305" s="155" t="s">
        <v>148</v>
      </c>
      <c r="AU305" s="155" t="s">
        <v>73</v>
      </c>
      <c r="AV305" s="14" t="s">
        <v>73</v>
      </c>
      <c r="AW305" s="14" t="s">
        <v>27</v>
      </c>
      <c r="AX305" s="14" t="s">
        <v>60</v>
      </c>
      <c r="AY305" s="155" t="s">
        <v>141</v>
      </c>
    </row>
    <row r="306" spans="2:51" s="14" customFormat="1" x14ac:dyDescent="0.2">
      <c r="B306" s="154"/>
      <c r="D306" s="148" t="s">
        <v>148</v>
      </c>
      <c r="E306" s="155" t="s">
        <v>1</v>
      </c>
      <c r="F306" s="156" t="s">
        <v>420</v>
      </c>
      <c r="H306" s="157">
        <v>2.64</v>
      </c>
      <c r="L306" s="154"/>
      <c r="M306" s="158"/>
      <c r="N306" s="159"/>
      <c r="O306" s="159"/>
      <c r="P306" s="159"/>
      <c r="Q306" s="159"/>
      <c r="R306" s="159"/>
      <c r="S306" s="159"/>
      <c r="T306" s="160"/>
      <c r="AT306" s="155" t="s">
        <v>148</v>
      </c>
      <c r="AU306" s="155" t="s">
        <v>73</v>
      </c>
      <c r="AV306" s="14" t="s">
        <v>73</v>
      </c>
      <c r="AW306" s="14" t="s">
        <v>27</v>
      </c>
      <c r="AX306" s="14" t="s">
        <v>60</v>
      </c>
      <c r="AY306" s="155" t="s">
        <v>141</v>
      </c>
    </row>
    <row r="307" spans="2:51" s="14" customFormat="1" x14ac:dyDescent="0.2">
      <c r="B307" s="154"/>
      <c r="D307" s="148" t="s">
        <v>148</v>
      </c>
      <c r="E307" s="155" t="s">
        <v>1</v>
      </c>
      <c r="F307" s="156" t="s">
        <v>421</v>
      </c>
      <c r="H307" s="157">
        <v>10.58</v>
      </c>
      <c r="L307" s="154"/>
      <c r="M307" s="158"/>
      <c r="N307" s="159"/>
      <c r="O307" s="159"/>
      <c r="P307" s="159"/>
      <c r="Q307" s="159"/>
      <c r="R307" s="159"/>
      <c r="S307" s="159"/>
      <c r="T307" s="160"/>
      <c r="AT307" s="155" t="s">
        <v>148</v>
      </c>
      <c r="AU307" s="155" t="s">
        <v>73</v>
      </c>
      <c r="AV307" s="14" t="s">
        <v>73</v>
      </c>
      <c r="AW307" s="14" t="s">
        <v>27</v>
      </c>
      <c r="AX307" s="14" t="s">
        <v>60</v>
      </c>
      <c r="AY307" s="155" t="s">
        <v>141</v>
      </c>
    </row>
    <row r="308" spans="2:51" s="14" customFormat="1" x14ac:dyDescent="0.2">
      <c r="B308" s="154"/>
      <c r="D308" s="148" t="s">
        <v>148</v>
      </c>
      <c r="E308" s="155" t="s">
        <v>1</v>
      </c>
      <c r="F308" s="156" t="s">
        <v>422</v>
      </c>
      <c r="H308" s="157">
        <v>4.32</v>
      </c>
      <c r="L308" s="154"/>
      <c r="M308" s="158"/>
      <c r="N308" s="159"/>
      <c r="O308" s="159"/>
      <c r="P308" s="159"/>
      <c r="Q308" s="159"/>
      <c r="R308" s="159"/>
      <c r="S308" s="159"/>
      <c r="T308" s="160"/>
      <c r="AT308" s="155" t="s">
        <v>148</v>
      </c>
      <c r="AU308" s="155" t="s">
        <v>73</v>
      </c>
      <c r="AV308" s="14" t="s">
        <v>73</v>
      </c>
      <c r="AW308" s="14" t="s">
        <v>27</v>
      </c>
      <c r="AX308" s="14" t="s">
        <v>60</v>
      </c>
      <c r="AY308" s="155" t="s">
        <v>141</v>
      </c>
    </row>
    <row r="309" spans="2:51" s="14" customFormat="1" x14ac:dyDescent="0.2">
      <c r="B309" s="154"/>
      <c r="D309" s="148" t="s">
        <v>148</v>
      </c>
      <c r="E309" s="155" t="s">
        <v>1</v>
      </c>
      <c r="F309" s="156" t="s">
        <v>423</v>
      </c>
      <c r="H309" s="157">
        <v>5.42</v>
      </c>
      <c r="L309" s="154"/>
      <c r="M309" s="158"/>
      <c r="N309" s="159"/>
      <c r="O309" s="159"/>
      <c r="P309" s="159"/>
      <c r="Q309" s="159"/>
      <c r="R309" s="159"/>
      <c r="S309" s="159"/>
      <c r="T309" s="160"/>
      <c r="AT309" s="155" t="s">
        <v>148</v>
      </c>
      <c r="AU309" s="155" t="s">
        <v>73</v>
      </c>
      <c r="AV309" s="14" t="s">
        <v>73</v>
      </c>
      <c r="AW309" s="14" t="s">
        <v>27</v>
      </c>
      <c r="AX309" s="14" t="s">
        <v>60</v>
      </c>
      <c r="AY309" s="155" t="s">
        <v>141</v>
      </c>
    </row>
    <row r="310" spans="2:51" s="13" customFormat="1" x14ac:dyDescent="0.2">
      <c r="B310" s="147"/>
      <c r="D310" s="148" t="s">
        <v>148</v>
      </c>
      <c r="E310" s="149" t="s">
        <v>1</v>
      </c>
      <c r="F310" s="150" t="s">
        <v>225</v>
      </c>
      <c r="H310" s="149" t="s">
        <v>1</v>
      </c>
      <c r="L310" s="147"/>
      <c r="M310" s="151"/>
      <c r="N310" s="152"/>
      <c r="O310" s="152"/>
      <c r="P310" s="152"/>
      <c r="Q310" s="152"/>
      <c r="R310" s="152"/>
      <c r="S310" s="152"/>
      <c r="T310" s="153"/>
      <c r="AT310" s="149" t="s">
        <v>148</v>
      </c>
      <c r="AU310" s="149" t="s">
        <v>73</v>
      </c>
      <c r="AV310" s="13" t="s">
        <v>67</v>
      </c>
      <c r="AW310" s="13" t="s">
        <v>27</v>
      </c>
      <c r="AX310" s="13" t="s">
        <v>60</v>
      </c>
      <c r="AY310" s="149" t="s">
        <v>141</v>
      </c>
    </row>
    <row r="311" spans="2:51" s="14" customFormat="1" x14ac:dyDescent="0.2">
      <c r="B311" s="154"/>
      <c r="D311" s="148" t="s">
        <v>148</v>
      </c>
      <c r="E311" s="155" t="s">
        <v>1</v>
      </c>
      <c r="F311" s="156" t="s">
        <v>424</v>
      </c>
      <c r="H311" s="157">
        <v>1.506</v>
      </c>
      <c r="L311" s="154"/>
      <c r="M311" s="158"/>
      <c r="N311" s="159"/>
      <c r="O311" s="159"/>
      <c r="P311" s="159"/>
      <c r="Q311" s="159"/>
      <c r="R311" s="159"/>
      <c r="S311" s="159"/>
      <c r="T311" s="160"/>
      <c r="AT311" s="155" t="s">
        <v>148</v>
      </c>
      <c r="AU311" s="155" t="s">
        <v>73</v>
      </c>
      <c r="AV311" s="14" t="s">
        <v>73</v>
      </c>
      <c r="AW311" s="14" t="s">
        <v>27</v>
      </c>
      <c r="AX311" s="14" t="s">
        <v>60</v>
      </c>
      <c r="AY311" s="155" t="s">
        <v>141</v>
      </c>
    </row>
    <row r="312" spans="2:51" s="14" customFormat="1" x14ac:dyDescent="0.2">
      <c r="B312" s="154"/>
      <c r="D312" s="148" t="s">
        <v>148</v>
      </c>
      <c r="E312" s="155" t="s">
        <v>1</v>
      </c>
      <c r="F312" s="156" t="s">
        <v>425</v>
      </c>
      <c r="H312" s="157">
        <v>1.7</v>
      </c>
      <c r="L312" s="154"/>
      <c r="M312" s="158"/>
      <c r="N312" s="159"/>
      <c r="O312" s="159"/>
      <c r="P312" s="159"/>
      <c r="Q312" s="159"/>
      <c r="R312" s="159"/>
      <c r="S312" s="159"/>
      <c r="T312" s="160"/>
      <c r="AT312" s="155" t="s">
        <v>148</v>
      </c>
      <c r="AU312" s="155" t="s">
        <v>73</v>
      </c>
      <c r="AV312" s="14" t="s">
        <v>73</v>
      </c>
      <c r="AW312" s="14" t="s">
        <v>27</v>
      </c>
      <c r="AX312" s="14" t="s">
        <v>60</v>
      </c>
      <c r="AY312" s="155" t="s">
        <v>141</v>
      </c>
    </row>
    <row r="313" spans="2:51" s="13" customFormat="1" x14ac:dyDescent="0.2">
      <c r="B313" s="147"/>
      <c r="D313" s="148" t="s">
        <v>148</v>
      </c>
      <c r="E313" s="149" t="s">
        <v>1</v>
      </c>
      <c r="F313" s="150" t="s">
        <v>228</v>
      </c>
      <c r="H313" s="149" t="s">
        <v>1</v>
      </c>
      <c r="L313" s="147"/>
      <c r="M313" s="151"/>
      <c r="N313" s="152"/>
      <c r="O313" s="152"/>
      <c r="P313" s="152"/>
      <c r="Q313" s="152"/>
      <c r="R313" s="152"/>
      <c r="S313" s="152"/>
      <c r="T313" s="153"/>
      <c r="AT313" s="149" t="s">
        <v>148</v>
      </c>
      <c r="AU313" s="149" t="s">
        <v>73</v>
      </c>
      <c r="AV313" s="13" t="s">
        <v>67</v>
      </c>
      <c r="AW313" s="13" t="s">
        <v>27</v>
      </c>
      <c r="AX313" s="13" t="s">
        <v>60</v>
      </c>
      <c r="AY313" s="149" t="s">
        <v>141</v>
      </c>
    </row>
    <row r="314" spans="2:51" s="14" customFormat="1" x14ac:dyDescent="0.2">
      <c r="B314" s="154"/>
      <c r="D314" s="148" t="s">
        <v>148</v>
      </c>
      <c r="E314" s="155" t="s">
        <v>1</v>
      </c>
      <c r="F314" s="156" t="s">
        <v>426</v>
      </c>
      <c r="H314" s="157">
        <v>2.48</v>
      </c>
      <c r="L314" s="154"/>
      <c r="M314" s="158"/>
      <c r="N314" s="159"/>
      <c r="O314" s="159"/>
      <c r="P314" s="159"/>
      <c r="Q314" s="159"/>
      <c r="R314" s="159"/>
      <c r="S314" s="159"/>
      <c r="T314" s="160"/>
      <c r="AT314" s="155" t="s">
        <v>148</v>
      </c>
      <c r="AU314" s="155" t="s">
        <v>73</v>
      </c>
      <c r="AV314" s="14" t="s">
        <v>73</v>
      </c>
      <c r="AW314" s="14" t="s">
        <v>27</v>
      </c>
      <c r="AX314" s="14" t="s">
        <v>60</v>
      </c>
      <c r="AY314" s="155" t="s">
        <v>141</v>
      </c>
    </row>
    <row r="315" spans="2:51" s="14" customFormat="1" x14ac:dyDescent="0.2">
      <c r="B315" s="154"/>
      <c r="D315" s="148" t="s">
        <v>148</v>
      </c>
      <c r="E315" s="155" t="s">
        <v>1</v>
      </c>
      <c r="F315" s="156" t="s">
        <v>427</v>
      </c>
      <c r="H315" s="157">
        <v>1.2</v>
      </c>
      <c r="L315" s="154"/>
      <c r="M315" s="158"/>
      <c r="N315" s="159"/>
      <c r="O315" s="159"/>
      <c r="P315" s="159"/>
      <c r="Q315" s="159"/>
      <c r="R315" s="159"/>
      <c r="S315" s="159"/>
      <c r="T315" s="160"/>
      <c r="AT315" s="155" t="s">
        <v>148</v>
      </c>
      <c r="AU315" s="155" t="s">
        <v>73</v>
      </c>
      <c r="AV315" s="14" t="s">
        <v>73</v>
      </c>
      <c r="AW315" s="14" t="s">
        <v>27</v>
      </c>
      <c r="AX315" s="14" t="s">
        <v>60</v>
      </c>
      <c r="AY315" s="155" t="s">
        <v>141</v>
      </c>
    </row>
    <row r="316" spans="2:51" s="14" customFormat="1" x14ac:dyDescent="0.2">
      <c r="B316" s="154"/>
      <c r="D316" s="148" t="s">
        <v>148</v>
      </c>
      <c r="E316" s="155" t="s">
        <v>1</v>
      </c>
      <c r="F316" s="156" t="s">
        <v>428</v>
      </c>
      <c r="H316" s="157">
        <v>1.58</v>
      </c>
      <c r="L316" s="154"/>
      <c r="M316" s="158"/>
      <c r="N316" s="159"/>
      <c r="O316" s="159"/>
      <c r="P316" s="159"/>
      <c r="Q316" s="159"/>
      <c r="R316" s="159"/>
      <c r="S316" s="159"/>
      <c r="T316" s="160"/>
      <c r="AT316" s="155" t="s">
        <v>148</v>
      </c>
      <c r="AU316" s="155" t="s">
        <v>73</v>
      </c>
      <c r="AV316" s="14" t="s">
        <v>73</v>
      </c>
      <c r="AW316" s="14" t="s">
        <v>27</v>
      </c>
      <c r="AX316" s="14" t="s">
        <v>60</v>
      </c>
      <c r="AY316" s="155" t="s">
        <v>141</v>
      </c>
    </row>
    <row r="317" spans="2:51" s="13" customFormat="1" x14ac:dyDescent="0.2">
      <c r="B317" s="147"/>
      <c r="D317" s="148" t="s">
        <v>148</v>
      </c>
      <c r="E317" s="149" t="s">
        <v>1</v>
      </c>
      <c r="F317" s="150" t="s">
        <v>232</v>
      </c>
      <c r="H317" s="149" t="s">
        <v>1</v>
      </c>
      <c r="L317" s="147"/>
      <c r="M317" s="151"/>
      <c r="N317" s="152"/>
      <c r="O317" s="152"/>
      <c r="P317" s="152"/>
      <c r="Q317" s="152"/>
      <c r="R317" s="152"/>
      <c r="S317" s="152"/>
      <c r="T317" s="153"/>
      <c r="AT317" s="149" t="s">
        <v>148</v>
      </c>
      <c r="AU317" s="149" t="s">
        <v>73</v>
      </c>
      <c r="AV317" s="13" t="s">
        <v>67</v>
      </c>
      <c r="AW317" s="13" t="s">
        <v>27</v>
      </c>
      <c r="AX317" s="13" t="s">
        <v>60</v>
      </c>
      <c r="AY317" s="149" t="s">
        <v>141</v>
      </c>
    </row>
    <row r="318" spans="2:51" s="14" customFormat="1" x14ac:dyDescent="0.2">
      <c r="B318" s="154"/>
      <c r="D318" s="148" t="s">
        <v>148</v>
      </c>
      <c r="E318" s="155" t="s">
        <v>1</v>
      </c>
      <c r="F318" s="156" t="s">
        <v>429</v>
      </c>
      <c r="H318" s="157">
        <v>2.2999999999999998</v>
      </c>
      <c r="L318" s="154"/>
      <c r="M318" s="158"/>
      <c r="N318" s="159"/>
      <c r="O318" s="159"/>
      <c r="P318" s="159"/>
      <c r="Q318" s="159"/>
      <c r="R318" s="159"/>
      <c r="S318" s="159"/>
      <c r="T318" s="160"/>
      <c r="AT318" s="155" t="s">
        <v>148</v>
      </c>
      <c r="AU318" s="155" t="s">
        <v>73</v>
      </c>
      <c r="AV318" s="14" t="s">
        <v>73</v>
      </c>
      <c r="AW318" s="14" t="s">
        <v>27</v>
      </c>
      <c r="AX318" s="14" t="s">
        <v>60</v>
      </c>
      <c r="AY318" s="155" t="s">
        <v>141</v>
      </c>
    </row>
    <row r="319" spans="2:51" s="14" customFormat="1" x14ac:dyDescent="0.2">
      <c r="B319" s="154"/>
      <c r="D319" s="148" t="s">
        <v>148</v>
      </c>
      <c r="E319" s="155" t="s">
        <v>1</v>
      </c>
      <c r="F319" s="156" t="s">
        <v>430</v>
      </c>
      <c r="H319" s="157">
        <v>1.8260000000000001</v>
      </c>
      <c r="L319" s="154"/>
      <c r="M319" s="158"/>
      <c r="N319" s="159"/>
      <c r="O319" s="159"/>
      <c r="P319" s="159"/>
      <c r="Q319" s="159"/>
      <c r="R319" s="159"/>
      <c r="S319" s="159"/>
      <c r="T319" s="160"/>
      <c r="AT319" s="155" t="s">
        <v>148</v>
      </c>
      <c r="AU319" s="155" t="s">
        <v>73</v>
      </c>
      <c r="AV319" s="14" t="s">
        <v>73</v>
      </c>
      <c r="AW319" s="14" t="s">
        <v>27</v>
      </c>
      <c r="AX319" s="14" t="s">
        <v>60</v>
      </c>
      <c r="AY319" s="155" t="s">
        <v>141</v>
      </c>
    </row>
    <row r="320" spans="2:51" s="14" customFormat="1" x14ac:dyDescent="0.2">
      <c r="B320" s="154"/>
      <c r="D320" s="148" t="s">
        <v>148</v>
      </c>
      <c r="E320" s="155" t="s">
        <v>1</v>
      </c>
      <c r="F320" s="156" t="s">
        <v>431</v>
      </c>
      <c r="H320" s="157">
        <v>3.38</v>
      </c>
      <c r="L320" s="154"/>
      <c r="M320" s="158"/>
      <c r="N320" s="159"/>
      <c r="O320" s="159"/>
      <c r="P320" s="159"/>
      <c r="Q320" s="159"/>
      <c r="R320" s="159"/>
      <c r="S320" s="159"/>
      <c r="T320" s="160"/>
      <c r="AT320" s="155" t="s">
        <v>148</v>
      </c>
      <c r="AU320" s="155" t="s">
        <v>73</v>
      </c>
      <c r="AV320" s="14" t="s">
        <v>73</v>
      </c>
      <c r="AW320" s="14" t="s">
        <v>27</v>
      </c>
      <c r="AX320" s="14" t="s">
        <v>60</v>
      </c>
      <c r="AY320" s="155" t="s">
        <v>141</v>
      </c>
    </row>
    <row r="321" spans="1:65" s="14" customFormat="1" x14ac:dyDescent="0.2">
      <c r="B321" s="154"/>
      <c r="D321" s="148" t="s">
        <v>148</v>
      </c>
      <c r="E321" s="155" t="s">
        <v>1</v>
      </c>
      <c r="F321" s="156" t="s">
        <v>432</v>
      </c>
      <c r="H321" s="157">
        <v>1.7</v>
      </c>
      <c r="L321" s="154"/>
      <c r="M321" s="158"/>
      <c r="N321" s="159"/>
      <c r="O321" s="159"/>
      <c r="P321" s="159"/>
      <c r="Q321" s="159"/>
      <c r="R321" s="159"/>
      <c r="S321" s="159"/>
      <c r="T321" s="160"/>
      <c r="AT321" s="155" t="s">
        <v>148</v>
      </c>
      <c r="AU321" s="155" t="s">
        <v>73</v>
      </c>
      <c r="AV321" s="14" t="s">
        <v>73</v>
      </c>
      <c r="AW321" s="14" t="s">
        <v>27</v>
      </c>
      <c r="AX321" s="14" t="s">
        <v>60</v>
      </c>
      <c r="AY321" s="155" t="s">
        <v>141</v>
      </c>
    </row>
    <row r="322" spans="1:65" s="15" customFormat="1" x14ac:dyDescent="0.2">
      <c r="B322" s="161"/>
      <c r="D322" s="148" t="s">
        <v>148</v>
      </c>
      <c r="E322" s="162" t="s">
        <v>1</v>
      </c>
      <c r="F322" s="163" t="s">
        <v>158</v>
      </c>
      <c r="H322" s="164">
        <v>379.44400000000002</v>
      </c>
      <c r="L322" s="161"/>
      <c r="M322" s="165"/>
      <c r="N322" s="166"/>
      <c r="O322" s="166"/>
      <c r="P322" s="166"/>
      <c r="Q322" s="166"/>
      <c r="R322" s="166"/>
      <c r="S322" s="166"/>
      <c r="T322" s="167"/>
      <c r="AT322" s="162" t="s">
        <v>148</v>
      </c>
      <c r="AU322" s="162" t="s">
        <v>73</v>
      </c>
      <c r="AV322" s="15" t="s">
        <v>146</v>
      </c>
      <c r="AW322" s="15" t="s">
        <v>27</v>
      </c>
      <c r="AX322" s="15" t="s">
        <v>67</v>
      </c>
      <c r="AY322" s="162" t="s">
        <v>141</v>
      </c>
    </row>
    <row r="323" spans="1:65" s="2" customFormat="1" ht="21.75" customHeight="1" x14ac:dyDescent="0.2">
      <c r="A323" s="31"/>
      <c r="B323" s="133"/>
      <c r="C323" s="134" t="s">
        <v>289</v>
      </c>
      <c r="D323" s="134" t="s">
        <v>143</v>
      </c>
      <c r="E323" s="135" t="s">
        <v>1360</v>
      </c>
      <c r="F323" s="136" t="s">
        <v>1361</v>
      </c>
      <c r="G323" s="137" t="s">
        <v>145</v>
      </c>
      <c r="H323" s="138">
        <v>152.54900000000001</v>
      </c>
      <c r="I323" s="139"/>
      <c r="J323" s="139"/>
      <c r="K323" s="140"/>
      <c r="L323" s="32"/>
      <c r="M323" s="141"/>
      <c r="N323" s="142"/>
      <c r="O323" s="143"/>
      <c r="P323" s="143"/>
      <c r="Q323" s="143"/>
      <c r="R323" s="143"/>
      <c r="S323" s="143"/>
      <c r="T323" s="144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45" t="s">
        <v>146</v>
      </c>
      <c r="AT323" s="145" t="s">
        <v>143</v>
      </c>
      <c r="AU323" s="145" t="s">
        <v>73</v>
      </c>
      <c r="AY323" s="18" t="s">
        <v>141</v>
      </c>
      <c r="BE323" s="146">
        <f>IF(N323="základná",J323,0)</f>
        <v>0</v>
      </c>
      <c r="BF323" s="146">
        <f>IF(N323="znížená",J323,0)</f>
        <v>0</v>
      </c>
      <c r="BG323" s="146">
        <f>IF(N323="zákl. prenesená",J323,0)</f>
        <v>0</v>
      </c>
      <c r="BH323" s="146">
        <f>IF(N323="zníž. prenesená",J323,0)</f>
        <v>0</v>
      </c>
      <c r="BI323" s="146">
        <f>IF(N323="nulová",J323,0)</f>
        <v>0</v>
      </c>
      <c r="BJ323" s="18" t="s">
        <v>73</v>
      </c>
      <c r="BK323" s="146">
        <f>ROUND(I323*H323,2)</f>
        <v>0</v>
      </c>
      <c r="BL323" s="18" t="s">
        <v>146</v>
      </c>
      <c r="BM323" s="145" t="s">
        <v>1365</v>
      </c>
    </row>
    <row r="324" spans="1:65" s="13" customFormat="1" x14ac:dyDescent="0.2">
      <c r="B324" s="147"/>
      <c r="D324" s="148" t="s">
        <v>148</v>
      </c>
      <c r="E324" s="149" t="s">
        <v>1</v>
      </c>
      <c r="F324" s="150" t="s">
        <v>1363</v>
      </c>
      <c r="H324" s="149" t="s">
        <v>1</v>
      </c>
      <c r="L324" s="147"/>
      <c r="M324" s="151"/>
      <c r="N324" s="152"/>
      <c r="O324" s="152"/>
      <c r="P324" s="152"/>
      <c r="Q324" s="152"/>
      <c r="R324" s="152"/>
      <c r="S324" s="152"/>
      <c r="T324" s="153"/>
      <c r="AT324" s="149" t="s">
        <v>148</v>
      </c>
      <c r="AU324" s="149" t="s">
        <v>73</v>
      </c>
      <c r="AV324" s="13" t="s">
        <v>67</v>
      </c>
      <c r="AW324" s="13" t="s">
        <v>27</v>
      </c>
      <c r="AX324" s="13" t="s">
        <v>60</v>
      </c>
      <c r="AY324" s="149" t="s">
        <v>141</v>
      </c>
    </row>
    <row r="325" spans="1:65" s="14" customFormat="1" x14ac:dyDescent="0.2">
      <c r="B325" s="154"/>
      <c r="D325" s="148" t="s">
        <v>148</v>
      </c>
      <c r="E325" s="155" t="s">
        <v>1</v>
      </c>
      <c r="F325" s="156" t="s">
        <v>1366</v>
      </c>
      <c r="H325" s="157">
        <v>150.864</v>
      </c>
      <c r="L325" s="154"/>
      <c r="M325" s="158"/>
      <c r="N325" s="159"/>
      <c r="O325" s="159"/>
      <c r="P325" s="159"/>
      <c r="Q325" s="159"/>
      <c r="R325" s="159"/>
      <c r="S325" s="159"/>
      <c r="T325" s="160"/>
      <c r="AT325" s="155" t="s">
        <v>148</v>
      </c>
      <c r="AU325" s="155" t="s">
        <v>73</v>
      </c>
      <c r="AV325" s="14" t="s">
        <v>73</v>
      </c>
      <c r="AW325" s="14" t="s">
        <v>27</v>
      </c>
      <c r="AX325" s="14" t="s">
        <v>60</v>
      </c>
      <c r="AY325" s="155" t="s">
        <v>141</v>
      </c>
    </row>
    <row r="326" spans="1:65" s="14" customFormat="1" x14ac:dyDescent="0.2">
      <c r="B326" s="154"/>
      <c r="D326" s="148" t="s">
        <v>148</v>
      </c>
      <c r="E326" s="155" t="s">
        <v>1</v>
      </c>
      <c r="F326" s="156" t="s">
        <v>1367</v>
      </c>
      <c r="H326" s="157">
        <v>1.6850000000000001</v>
      </c>
      <c r="L326" s="154"/>
      <c r="M326" s="158"/>
      <c r="N326" s="159"/>
      <c r="O326" s="159"/>
      <c r="P326" s="159"/>
      <c r="Q326" s="159"/>
      <c r="R326" s="159"/>
      <c r="S326" s="159"/>
      <c r="T326" s="160"/>
      <c r="AT326" s="155" t="s">
        <v>148</v>
      </c>
      <c r="AU326" s="155" t="s">
        <v>73</v>
      </c>
      <c r="AV326" s="14" t="s">
        <v>73</v>
      </c>
      <c r="AW326" s="14" t="s">
        <v>27</v>
      </c>
      <c r="AX326" s="14" t="s">
        <v>60</v>
      </c>
      <c r="AY326" s="155" t="s">
        <v>141</v>
      </c>
    </row>
    <row r="327" spans="1:65" s="15" customFormat="1" x14ac:dyDescent="0.2">
      <c r="B327" s="161"/>
      <c r="D327" s="148" t="s">
        <v>148</v>
      </c>
      <c r="E327" s="162" t="s">
        <v>1</v>
      </c>
      <c r="F327" s="163" t="s">
        <v>158</v>
      </c>
      <c r="H327" s="164">
        <v>152.54900000000001</v>
      </c>
      <c r="L327" s="161"/>
      <c r="M327" s="165"/>
      <c r="N327" s="166"/>
      <c r="O327" s="166"/>
      <c r="P327" s="166"/>
      <c r="Q327" s="166"/>
      <c r="R327" s="166"/>
      <c r="S327" s="166"/>
      <c r="T327" s="167"/>
      <c r="AT327" s="162" t="s">
        <v>148</v>
      </c>
      <c r="AU327" s="162" t="s">
        <v>73</v>
      </c>
      <c r="AV327" s="15" t="s">
        <v>146</v>
      </c>
      <c r="AW327" s="15" t="s">
        <v>27</v>
      </c>
      <c r="AX327" s="15" t="s">
        <v>67</v>
      </c>
      <c r="AY327" s="162" t="s">
        <v>141</v>
      </c>
    </row>
    <row r="328" spans="1:65" s="2" customFormat="1" ht="21.75" customHeight="1" x14ac:dyDescent="0.2">
      <c r="A328" s="31"/>
      <c r="B328" s="133"/>
      <c r="C328" s="134" t="s">
        <v>312</v>
      </c>
      <c r="D328" s="134" t="s">
        <v>143</v>
      </c>
      <c r="E328" s="135" t="s">
        <v>1368</v>
      </c>
      <c r="F328" s="136" t="s">
        <v>1369</v>
      </c>
      <c r="G328" s="137" t="s">
        <v>145</v>
      </c>
      <c r="H328" s="138">
        <v>1822.4639999999999</v>
      </c>
      <c r="I328" s="139"/>
      <c r="J328" s="139"/>
      <c r="K328" s="140"/>
      <c r="L328" s="32"/>
      <c r="M328" s="141"/>
      <c r="N328" s="142"/>
      <c r="O328" s="143"/>
      <c r="P328" s="143"/>
      <c r="Q328" s="143"/>
      <c r="R328" s="143"/>
      <c r="S328" s="143"/>
      <c r="T328" s="144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45" t="s">
        <v>146</v>
      </c>
      <c r="AT328" s="145" t="s">
        <v>143</v>
      </c>
      <c r="AU328" s="145" t="s">
        <v>73</v>
      </c>
      <c r="AY328" s="18" t="s">
        <v>141</v>
      </c>
      <c r="BE328" s="146">
        <f>IF(N328="základná",J328,0)</f>
        <v>0</v>
      </c>
      <c r="BF328" s="146">
        <f>IF(N328="znížená",J328,0)</f>
        <v>0</v>
      </c>
      <c r="BG328" s="146">
        <f>IF(N328="zákl. prenesená",J328,0)</f>
        <v>0</v>
      </c>
      <c r="BH328" s="146">
        <f>IF(N328="zníž. prenesená",J328,0)</f>
        <v>0</v>
      </c>
      <c r="BI328" s="146">
        <f>IF(N328="nulová",J328,0)</f>
        <v>0</v>
      </c>
      <c r="BJ328" s="18" t="s">
        <v>73</v>
      </c>
      <c r="BK328" s="146">
        <f>ROUND(I328*H328,2)</f>
        <v>0</v>
      </c>
      <c r="BL328" s="18" t="s">
        <v>146</v>
      </c>
      <c r="BM328" s="145" t="s">
        <v>1370</v>
      </c>
    </row>
    <row r="329" spans="1:65" s="13" customFormat="1" x14ac:dyDescent="0.2">
      <c r="B329" s="147"/>
      <c r="D329" s="148" t="s">
        <v>148</v>
      </c>
      <c r="E329" s="149" t="s">
        <v>1</v>
      </c>
      <c r="F329" s="150" t="s">
        <v>1312</v>
      </c>
      <c r="H329" s="149" t="s">
        <v>1</v>
      </c>
      <c r="L329" s="147"/>
      <c r="M329" s="151"/>
      <c r="N329" s="152"/>
      <c r="O329" s="152"/>
      <c r="P329" s="152"/>
      <c r="Q329" s="152"/>
      <c r="R329" s="152"/>
      <c r="S329" s="152"/>
      <c r="T329" s="153"/>
      <c r="AT329" s="149" t="s">
        <v>148</v>
      </c>
      <c r="AU329" s="149" t="s">
        <v>73</v>
      </c>
      <c r="AV329" s="13" t="s">
        <v>67</v>
      </c>
      <c r="AW329" s="13" t="s">
        <v>27</v>
      </c>
      <c r="AX329" s="13" t="s">
        <v>60</v>
      </c>
      <c r="AY329" s="149" t="s">
        <v>141</v>
      </c>
    </row>
    <row r="330" spans="1:65" s="13" customFormat="1" x14ac:dyDescent="0.2">
      <c r="B330" s="147"/>
      <c r="D330" s="148" t="s">
        <v>148</v>
      </c>
      <c r="E330" s="149" t="s">
        <v>1</v>
      </c>
      <c r="F330" s="150" t="s">
        <v>1313</v>
      </c>
      <c r="H330" s="149" t="s">
        <v>1</v>
      </c>
      <c r="L330" s="147"/>
      <c r="M330" s="151"/>
      <c r="N330" s="152"/>
      <c r="O330" s="152"/>
      <c r="P330" s="152"/>
      <c r="Q330" s="152"/>
      <c r="R330" s="152"/>
      <c r="S330" s="152"/>
      <c r="T330" s="153"/>
      <c r="AT330" s="149" t="s">
        <v>148</v>
      </c>
      <c r="AU330" s="149" t="s">
        <v>73</v>
      </c>
      <c r="AV330" s="13" t="s">
        <v>67</v>
      </c>
      <c r="AW330" s="13" t="s">
        <v>27</v>
      </c>
      <c r="AX330" s="13" t="s">
        <v>60</v>
      </c>
      <c r="AY330" s="149" t="s">
        <v>141</v>
      </c>
    </row>
    <row r="331" spans="1:65" s="13" customFormat="1" x14ac:dyDescent="0.2">
      <c r="B331" s="147"/>
      <c r="D331" s="148" t="s">
        <v>148</v>
      </c>
      <c r="E331" s="149" t="s">
        <v>1</v>
      </c>
      <c r="F331" s="150" t="s">
        <v>1371</v>
      </c>
      <c r="H331" s="149" t="s">
        <v>1</v>
      </c>
      <c r="L331" s="147"/>
      <c r="M331" s="151"/>
      <c r="N331" s="152"/>
      <c r="O331" s="152"/>
      <c r="P331" s="152"/>
      <c r="Q331" s="152"/>
      <c r="R331" s="152"/>
      <c r="S331" s="152"/>
      <c r="T331" s="153"/>
      <c r="AT331" s="149" t="s">
        <v>148</v>
      </c>
      <c r="AU331" s="149" t="s">
        <v>73</v>
      </c>
      <c r="AV331" s="13" t="s">
        <v>67</v>
      </c>
      <c r="AW331" s="13" t="s">
        <v>27</v>
      </c>
      <c r="AX331" s="13" t="s">
        <v>60</v>
      </c>
      <c r="AY331" s="149" t="s">
        <v>141</v>
      </c>
    </row>
    <row r="332" spans="1:65" s="14" customFormat="1" x14ac:dyDescent="0.2">
      <c r="B332" s="154"/>
      <c r="D332" s="148" t="s">
        <v>148</v>
      </c>
      <c r="E332" s="155" t="s">
        <v>1</v>
      </c>
      <c r="F332" s="156" t="s">
        <v>1372</v>
      </c>
      <c r="H332" s="157">
        <v>254.24799999999999</v>
      </c>
      <c r="L332" s="154"/>
      <c r="M332" s="158"/>
      <c r="N332" s="159"/>
      <c r="O332" s="159"/>
      <c r="P332" s="159"/>
      <c r="Q332" s="159"/>
      <c r="R332" s="159"/>
      <c r="S332" s="159"/>
      <c r="T332" s="160"/>
      <c r="AT332" s="155" t="s">
        <v>148</v>
      </c>
      <c r="AU332" s="155" t="s">
        <v>73</v>
      </c>
      <c r="AV332" s="14" t="s">
        <v>73</v>
      </c>
      <c r="AW332" s="14" t="s">
        <v>27</v>
      </c>
      <c r="AX332" s="14" t="s">
        <v>60</v>
      </c>
      <c r="AY332" s="155" t="s">
        <v>141</v>
      </c>
    </row>
    <row r="333" spans="1:65" s="14" customFormat="1" x14ac:dyDescent="0.2">
      <c r="B333" s="154"/>
      <c r="D333" s="148" t="s">
        <v>148</v>
      </c>
      <c r="E333" s="155" t="s">
        <v>1</v>
      </c>
      <c r="F333" s="156" t="s">
        <v>1373</v>
      </c>
      <c r="H333" s="157">
        <v>190.77500000000001</v>
      </c>
      <c r="L333" s="154"/>
      <c r="M333" s="158"/>
      <c r="N333" s="159"/>
      <c r="O333" s="159"/>
      <c r="P333" s="159"/>
      <c r="Q333" s="159"/>
      <c r="R333" s="159"/>
      <c r="S333" s="159"/>
      <c r="T333" s="160"/>
      <c r="AT333" s="155" t="s">
        <v>148</v>
      </c>
      <c r="AU333" s="155" t="s">
        <v>73</v>
      </c>
      <c r="AV333" s="14" t="s">
        <v>73</v>
      </c>
      <c r="AW333" s="14" t="s">
        <v>27</v>
      </c>
      <c r="AX333" s="14" t="s">
        <v>60</v>
      </c>
      <c r="AY333" s="155" t="s">
        <v>141</v>
      </c>
    </row>
    <row r="334" spans="1:65" s="14" customFormat="1" x14ac:dyDescent="0.2">
      <c r="B334" s="154"/>
      <c r="D334" s="148" t="s">
        <v>148</v>
      </c>
      <c r="E334" s="155" t="s">
        <v>1</v>
      </c>
      <c r="F334" s="156" t="s">
        <v>1374</v>
      </c>
      <c r="H334" s="157">
        <v>457.113</v>
      </c>
      <c r="L334" s="154"/>
      <c r="M334" s="158"/>
      <c r="N334" s="159"/>
      <c r="O334" s="159"/>
      <c r="P334" s="159"/>
      <c r="Q334" s="159"/>
      <c r="R334" s="159"/>
      <c r="S334" s="159"/>
      <c r="T334" s="160"/>
      <c r="AT334" s="155" t="s">
        <v>148</v>
      </c>
      <c r="AU334" s="155" t="s">
        <v>73</v>
      </c>
      <c r="AV334" s="14" t="s">
        <v>73</v>
      </c>
      <c r="AW334" s="14" t="s">
        <v>27</v>
      </c>
      <c r="AX334" s="14" t="s">
        <v>60</v>
      </c>
      <c r="AY334" s="155" t="s">
        <v>141</v>
      </c>
    </row>
    <row r="335" spans="1:65" s="14" customFormat="1" x14ac:dyDescent="0.2">
      <c r="B335" s="154"/>
      <c r="D335" s="148" t="s">
        <v>148</v>
      </c>
      <c r="E335" s="155" t="s">
        <v>1</v>
      </c>
      <c r="F335" s="156" t="s">
        <v>1375</v>
      </c>
      <c r="H335" s="157">
        <v>657.47500000000002</v>
      </c>
      <c r="L335" s="154"/>
      <c r="M335" s="158"/>
      <c r="N335" s="159"/>
      <c r="O335" s="159"/>
      <c r="P335" s="159"/>
      <c r="Q335" s="159"/>
      <c r="R335" s="159"/>
      <c r="S335" s="159"/>
      <c r="T335" s="160"/>
      <c r="AT335" s="155" t="s">
        <v>148</v>
      </c>
      <c r="AU335" s="155" t="s">
        <v>73</v>
      </c>
      <c r="AV335" s="14" t="s">
        <v>73</v>
      </c>
      <c r="AW335" s="14" t="s">
        <v>27</v>
      </c>
      <c r="AX335" s="14" t="s">
        <v>60</v>
      </c>
      <c r="AY335" s="155" t="s">
        <v>141</v>
      </c>
    </row>
    <row r="336" spans="1:65" s="14" customFormat="1" x14ac:dyDescent="0.2">
      <c r="B336" s="154"/>
      <c r="D336" s="148" t="s">
        <v>148</v>
      </c>
      <c r="E336" s="155" t="s">
        <v>1</v>
      </c>
      <c r="F336" s="156" t="s">
        <v>1376</v>
      </c>
      <c r="H336" s="157">
        <v>423.60500000000002</v>
      </c>
      <c r="L336" s="154"/>
      <c r="M336" s="158"/>
      <c r="N336" s="159"/>
      <c r="O336" s="159"/>
      <c r="P336" s="159"/>
      <c r="Q336" s="159"/>
      <c r="R336" s="159"/>
      <c r="S336" s="159"/>
      <c r="T336" s="160"/>
      <c r="AT336" s="155" t="s">
        <v>148</v>
      </c>
      <c r="AU336" s="155" t="s">
        <v>73</v>
      </c>
      <c r="AV336" s="14" t="s">
        <v>73</v>
      </c>
      <c r="AW336" s="14" t="s">
        <v>27</v>
      </c>
      <c r="AX336" s="14" t="s">
        <v>60</v>
      </c>
      <c r="AY336" s="155" t="s">
        <v>141</v>
      </c>
    </row>
    <row r="337" spans="1:65" s="16" customFormat="1" x14ac:dyDescent="0.2">
      <c r="B337" s="178"/>
      <c r="D337" s="148" t="s">
        <v>148</v>
      </c>
      <c r="E337" s="179" t="s">
        <v>1</v>
      </c>
      <c r="F337" s="180" t="s">
        <v>224</v>
      </c>
      <c r="H337" s="181">
        <v>1983.2159999999999</v>
      </c>
      <c r="L337" s="178"/>
      <c r="M337" s="182"/>
      <c r="N337" s="183"/>
      <c r="O337" s="183"/>
      <c r="P337" s="183"/>
      <c r="Q337" s="183"/>
      <c r="R337" s="183"/>
      <c r="S337" s="183"/>
      <c r="T337" s="184"/>
      <c r="AT337" s="179" t="s">
        <v>148</v>
      </c>
      <c r="AU337" s="179" t="s">
        <v>73</v>
      </c>
      <c r="AV337" s="16" t="s">
        <v>85</v>
      </c>
      <c r="AW337" s="16" t="s">
        <v>27</v>
      </c>
      <c r="AX337" s="16" t="s">
        <v>60</v>
      </c>
      <c r="AY337" s="179" t="s">
        <v>141</v>
      </c>
    </row>
    <row r="338" spans="1:65" s="13" customFormat="1" x14ac:dyDescent="0.2">
      <c r="B338" s="147"/>
      <c r="D338" s="148" t="s">
        <v>148</v>
      </c>
      <c r="E338" s="149" t="s">
        <v>1</v>
      </c>
      <c r="F338" s="150" t="s">
        <v>1354</v>
      </c>
      <c r="H338" s="149" t="s">
        <v>1</v>
      </c>
      <c r="L338" s="147"/>
      <c r="M338" s="151"/>
      <c r="N338" s="152"/>
      <c r="O338" s="152"/>
      <c r="P338" s="152"/>
      <c r="Q338" s="152"/>
      <c r="R338" s="152"/>
      <c r="S338" s="152"/>
      <c r="T338" s="153"/>
      <c r="AT338" s="149" t="s">
        <v>148</v>
      </c>
      <c r="AU338" s="149" t="s">
        <v>73</v>
      </c>
      <c r="AV338" s="13" t="s">
        <v>67</v>
      </c>
      <c r="AW338" s="13" t="s">
        <v>27</v>
      </c>
      <c r="AX338" s="13" t="s">
        <v>60</v>
      </c>
      <c r="AY338" s="149" t="s">
        <v>141</v>
      </c>
    </row>
    <row r="339" spans="1:65" s="14" customFormat="1" x14ac:dyDescent="0.2">
      <c r="B339" s="154"/>
      <c r="D339" s="148" t="s">
        <v>148</v>
      </c>
      <c r="E339" s="155" t="s">
        <v>1</v>
      </c>
      <c r="F339" s="156" t="s">
        <v>1377</v>
      </c>
      <c r="H339" s="157">
        <v>-116.624</v>
      </c>
      <c r="L339" s="154"/>
      <c r="M339" s="158"/>
      <c r="N339" s="159"/>
      <c r="O339" s="159"/>
      <c r="P339" s="159"/>
      <c r="Q339" s="159"/>
      <c r="R339" s="159"/>
      <c r="S339" s="159"/>
      <c r="T339" s="160"/>
      <c r="AT339" s="155" t="s">
        <v>148</v>
      </c>
      <c r="AU339" s="155" t="s">
        <v>73</v>
      </c>
      <c r="AV339" s="14" t="s">
        <v>73</v>
      </c>
      <c r="AW339" s="14" t="s">
        <v>27</v>
      </c>
      <c r="AX339" s="14" t="s">
        <v>60</v>
      </c>
      <c r="AY339" s="155" t="s">
        <v>141</v>
      </c>
    </row>
    <row r="340" spans="1:65" s="14" customFormat="1" x14ac:dyDescent="0.2">
      <c r="B340" s="154"/>
      <c r="D340" s="148" t="s">
        <v>148</v>
      </c>
      <c r="E340" s="155" t="s">
        <v>1</v>
      </c>
      <c r="F340" s="156" t="s">
        <v>1378</v>
      </c>
      <c r="H340" s="157">
        <v>-44.128</v>
      </c>
      <c r="L340" s="154"/>
      <c r="M340" s="158"/>
      <c r="N340" s="159"/>
      <c r="O340" s="159"/>
      <c r="P340" s="159"/>
      <c r="Q340" s="159"/>
      <c r="R340" s="159"/>
      <c r="S340" s="159"/>
      <c r="T340" s="160"/>
      <c r="AT340" s="155" t="s">
        <v>148</v>
      </c>
      <c r="AU340" s="155" t="s">
        <v>73</v>
      </c>
      <c r="AV340" s="14" t="s">
        <v>73</v>
      </c>
      <c r="AW340" s="14" t="s">
        <v>27</v>
      </c>
      <c r="AX340" s="14" t="s">
        <v>60</v>
      </c>
      <c r="AY340" s="155" t="s">
        <v>141</v>
      </c>
    </row>
    <row r="341" spans="1:65" s="16" customFormat="1" x14ac:dyDescent="0.2">
      <c r="B341" s="178"/>
      <c r="D341" s="148" t="s">
        <v>148</v>
      </c>
      <c r="E341" s="179" t="s">
        <v>1</v>
      </c>
      <c r="F341" s="180" t="s">
        <v>224</v>
      </c>
      <c r="H341" s="181">
        <v>-160.75200000000001</v>
      </c>
      <c r="L341" s="178"/>
      <c r="M341" s="182"/>
      <c r="N341" s="183"/>
      <c r="O341" s="183"/>
      <c r="P341" s="183"/>
      <c r="Q341" s="183"/>
      <c r="R341" s="183"/>
      <c r="S341" s="183"/>
      <c r="T341" s="184"/>
      <c r="AT341" s="179" t="s">
        <v>148</v>
      </c>
      <c r="AU341" s="179" t="s">
        <v>73</v>
      </c>
      <c r="AV341" s="16" t="s">
        <v>85</v>
      </c>
      <c r="AW341" s="16" t="s">
        <v>27</v>
      </c>
      <c r="AX341" s="16" t="s">
        <v>60</v>
      </c>
      <c r="AY341" s="179" t="s">
        <v>141</v>
      </c>
    </row>
    <row r="342" spans="1:65" s="15" customFormat="1" x14ac:dyDescent="0.2">
      <c r="B342" s="161"/>
      <c r="D342" s="148" t="s">
        <v>148</v>
      </c>
      <c r="E342" s="162" t="s">
        <v>1</v>
      </c>
      <c r="F342" s="163" t="s">
        <v>158</v>
      </c>
      <c r="H342" s="164">
        <v>1822.4639999999999</v>
      </c>
      <c r="L342" s="161"/>
      <c r="M342" s="165"/>
      <c r="N342" s="166"/>
      <c r="O342" s="166"/>
      <c r="P342" s="166"/>
      <c r="Q342" s="166"/>
      <c r="R342" s="166"/>
      <c r="S342" s="166"/>
      <c r="T342" s="167"/>
      <c r="AT342" s="162" t="s">
        <v>148</v>
      </c>
      <c r="AU342" s="162" t="s">
        <v>73</v>
      </c>
      <c r="AV342" s="15" t="s">
        <v>146</v>
      </c>
      <c r="AW342" s="15" t="s">
        <v>27</v>
      </c>
      <c r="AX342" s="15" t="s">
        <v>67</v>
      </c>
      <c r="AY342" s="162" t="s">
        <v>141</v>
      </c>
    </row>
    <row r="343" spans="1:65" s="2" customFormat="1" ht="16.5" customHeight="1" x14ac:dyDescent="0.2">
      <c r="A343" s="31"/>
      <c r="B343" s="133"/>
      <c r="C343" s="134" t="s">
        <v>326</v>
      </c>
      <c r="D343" s="134" t="s">
        <v>143</v>
      </c>
      <c r="E343" s="135" t="s">
        <v>1379</v>
      </c>
      <c r="F343" s="136" t="s">
        <v>1380</v>
      </c>
      <c r="G343" s="137" t="s">
        <v>357</v>
      </c>
      <c r="H343" s="138">
        <v>2</v>
      </c>
      <c r="I343" s="139"/>
      <c r="J343" s="139"/>
      <c r="K343" s="140"/>
      <c r="L343" s="32"/>
      <c r="M343" s="141"/>
      <c r="N343" s="142"/>
      <c r="O343" s="143"/>
      <c r="P343" s="143"/>
      <c r="Q343" s="143"/>
      <c r="R343" s="143"/>
      <c r="S343" s="143"/>
      <c r="T343" s="144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45" t="s">
        <v>146</v>
      </c>
      <c r="AT343" s="145" t="s">
        <v>143</v>
      </c>
      <c r="AU343" s="145" t="s">
        <v>73</v>
      </c>
      <c r="AY343" s="18" t="s">
        <v>141</v>
      </c>
      <c r="BE343" s="146">
        <f>IF(N343="základná",J343,0)</f>
        <v>0</v>
      </c>
      <c r="BF343" s="146">
        <f>IF(N343="znížená",J343,0)</f>
        <v>0</v>
      </c>
      <c r="BG343" s="146">
        <f>IF(N343="zákl. prenesená",J343,0)</f>
        <v>0</v>
      </c>
      <c r="BH343" s="146">
        <f>IF(N343="zníž. prenesená",J343,0)</f>
        <v>0</v>
      </c>
      <c r="BI343" s="146">
        <f>IF(N343="nulová",J343,0)</f>
        <v>0</v>
      </c>
      <c r="BJ343" s="18" t="s">
        <v>73</v>
      </c>
      <c r="BK343" s="146">
        <f>ROUND(I343*H343,2)</f>
        <v>0</v>
      </c>
      <c r="BL343" s="18" t="s">
        <v>146</v>
      </c>
      <c r="BM343" s="145" t="s">
        <v>1381</v>
      </c>
    </row>
    <row r="344" spans="1:65" s="13" customFormat="1" x14ac:dyDescent="0.2">
      <c r="B344" s="147"/>
      <c r="D344" s="148" t="s">
        <v>148</v>
      </c>
      <c r="E344" s="149" t="s">
        <v>1</v>
      </c>
      <c r="F344" s="150" t="s">
        <v>1382</v>
      </c>
      <c r="H344" s="149" t="s">
        <v>1</v>
      </c>
      <c r="L344" s="147"/>
      <c r="M344" s="151"/>
      <c r="N344" s="152"/>
      <c r="O344" s="152"/>
      <c r="P344" s="152"/>
      <c r="Q344" s="152"/>
      <c r="R344" s="152"/>
      <c r="S344" s="152"/>
      <c r="T344" s="153"/>
      <c r="AT344" s="149" t="s">
        <v>148</v>
      </c>
      <c r="AU344" s="149" t="s">
        <v>73</v>
      </c>
      <c r="AV344" s="13" t="s">
        <v>67</v>
      </c>
      <c r="AW344" s="13" t="s">
        <v>27</v>
      </c>
      <c r="AX344" s="13" t="s">
        <v>60</v>
      </c>
      <c r="AY344" s="149" t="s">
        <v>141</v>
      </c>
    </row>
    <row r="345" spans="1:65" s="14" customFormat="1" x14ac:dyDescent="0.2">
      <c r="B345" s="154"/>
      <c r="D345" s="148" t="s">
        <v>148</v>
      </c>
      <c r="E345" s="155" t="s">
        <v>1</v>
      </c>
      <c r="F345" s="156" t="s">
        <v>73</v>
      </c>
      <c r="H345" s="157">
        <v>2</v>
      </c>
      <c r="L345" s="154"/>
      <c r="M345" s="158"/>
      <c r="N345" s="159"/>
      <c r="O345" s="159"/>
      <c r="P345" s="159"/>
      <c r="Q345" s="159"/>
      <c r="R345" s="159"/>
      <c r="S345" s="159"/>
      <c r="T345" s="160"/>
      <c r="AT345" s="155" t="s">
        <v>148</v>
      </c>
      <c r="AU345" s="155" t="s">
        <v>73</v>
      </c>
      <c r="AV345" s="14" t="s">
        <v>73</v>
      </c>
      <c r="AW345" s="14" t="s">
        <v>27</v>
      </c>
      <c r="AX345" s="14" t="s">
        <v>60</v>
      </c>
      <c r="AY345" s="155" t="s">
        <v>141</v>
      </c>
    </row>
    <row r="346" spans="1:65" s="15" customFormat="1" x14ac:dyDescent="0.2">
      <c r="B346" s="161"/>
      <c r="D346" s="148" t="s">
        <v>148</v>
      </c>
      <c r="E346" s="162" t="s">
        <v>1</v>
      </c>
      <c r="F346" s="163" t="s">
        <v>158</v>
      </c>
      <c r="H346" s="164">
        <v>2</v>
      </c>
      <c r="L346" s="161"/>
      <c r="M346" s="165"/>
      <c r="N346" s="166"/>
      <c r="O346" s="166"/>
      <c r="P346" s="166"/>
      <c r="Q346" s="166"/>
      <c r="R346" s="166"/>
      <c r="S346" s="166"/>
      <c r="T346" s="167"/>
      <c r="AT346" s="162" t="s">
        <v>148</v>
      </c>
      <c r="AU346" s="162" t="s">
        <v>73</v>
      </c>
      <c r="AV346" s="15" t="s">
        <v>146</v>
      </c>
      <c r="AW346" s="15" t="s">
        <v>27</v>
      </c>
      <c r="AX346" s="15" t="s">
        <v>67</v>
      </c>
      <c r="AY346" s="162" t="s">
        <v>141</v>
      </c>
    </row>
    <row r="347" spans="1:65" s="2" customFormat="1" ht="33" customHeight="1" x14ac:dyDescent="0.2">
      <c r="A347" s="31"/>
      <c r="B347" s="133"/>
      <c r="C347" s="134" t="s">
        <v>332</v>
      </c>
      <c r="D347" s="134" t="s">
        <v>143</v>
      </c>
      <c r="E347" s="135" t="s">
        <v>1383</v>
      </c>
      <c r="F347" s="136" t="s">
        <v>3312</v>
      </c>
      <c r="G347" s="137" t="s">
        <v>145</v>
      </c>
      <c r="H347" s="138">
        <v>71.801000000000002</v>
      </c>
      <c r="I347" s="139"/>
      <c r="J347" s="139"/>
      <c r="K347" s="140"/>
      <c r="L347" s="32"/>
      <c r="M347" s="141"/>
      <c r="N347" s="142"/>
      <c r="O347" s="143"/>
      <c r="P347" s="143"/>
      <c r="Q347" s="143"/>
      <c r="R347" s="143"/>
      <c r="S347" s="143"/>
      <c r="T347" s="144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45" t="s">
        <v>146</v>
      </c>
      <c r="AT347" s="145" t="s">
        <v>143</v>
      </c>
      <c r="AU347" s="145" t="s">
        <v>73</v>
      </c>
      <c r="AY347" s="18" t="s">
        <v>141</v>
      </c>
      <c r="BE347" s="146">
        <f>IF(N347="základná",J347,0)</f>
        <v>0</v>
      </c>
      <c r="BF347" s="146">
        <f>IF(N347="znížená",J347,0)</f>
        <v>0</v>
      </c>
      <c r="BG347" s="146">
        <f>IF(N347="zákl. prenesená",J347,0)</f>
        <v>0</v>
      </c>
      <c r="BH347" s="146">
        <f>IF(N347="zníž. prenesená",J347,0)</f>
        <v>0</v>
      </c>
      <c r="BI347" s="146">
        <f>IF(N347="nulová",J347,0)</f>
        <v>0</v>
      </c>
      <c r="BJ347" s="18" t="s">
        <v>73</v>
      </c>
      <c r="BK347" s="146">
        <f>ROUND(I347*H347,2)</f>
        <v>0</v>
      </c>
      <c r="BL347" s="18" t="s">
        <v>146</v>
      </c>
      <c r="BM347" s="145" t="s">
        <v>1384</v>
      </c>
    </row>
    <row r="348" spans="1:65" s="13" customFormat="1" x14ac:dyDescent="0.2">
      <c r="B348" s="147"/>
      <c r="D348" s="148" t="s">
        <v>148</v>
      </c>
      <c r="E348" s="149" t="s">
        <v>1</v>
      </c>
      <c r="F348" s="150" t="s">
        <v>1385</v>
      </c>
      <c r="H348" s="149" t="s">
        <v>1</v>
      </c>
      <c r="L348" s="147"/>
      <c r="M348" s="151"/>
      <c r="N348" s="152"/>
      <c r="O348" s="152"/>
      <c r="P348" s="152"/>
      <c r="Q348" s="152"/>
      <c r="R348" s="152"/>
      <c r="S348" s="152"/>
      <c r="T348" s="153"/>
      <c r="AT348" s="149" t="s">
        <v>148</v>
      </c>
      <c r="AU348" s="149" t="s">
        <v>73</v>
      </c>
      <c r="AV348" s="13" t="s">
        <v>67</v>
      </c>
      <c r="AW348" s="13" t="s">
        <v>27</v>
      </c>
      <c r="AX348" s="13" t="s">
        <v>60</v>
      </c>
      <c r="AY348" s="149" t="s">
        <v>141</v>
      </c>
    </row>
    <row r="349" spans="1:65" s="13" customFormat="1" x14ac:dyDescent="0.2">
      <c r="B349" s="147"/>
      <c r="D349" s="148" t="s">
        <v>148</v>
      </c>
      <c r="E349" s="149" t="s">
        <v>1</v>
      </c>
      <c r="F349" s="150" t="s">
        <v>1386</v>
      </c>
      <c r="H349" s="149" t="s">
        <v>1</v>
      </c>
      <c r="L349" s="147"/>
      <c r="M349" s="151"/>
      <c r="N349" s="152"/>
      <c r="O349" s="152"/>
      <c r="P349" s="152"/>
      <c r="Q349" s="152"/>
      <c r="R349" s="152"/>
      <c r="S349" s="152"/>
      <c r="T349" s="153"/>
      <c r="AT349" s="149" t="s">
        <v>148</v>
      </c>
      <c r="AU349" s="149" t="s">
        <v>73</v>
      </c>
      <c r="AV349" s="13" t="s">
        <v>67</v>
      </c>
      <c r="AW349" s="13" t="s">
        <v>27</v>
      </c>
      <c r="AX349" s="13" t="s">
        <v>60</v>
      </c>
      <c r="AY349" s="149" t="s">
        <v>141</v>
      </c>
    </row>
    <row r="350" spans="1:65" s="13" customFormat="1" x14ac:dyDescent="0.2">
      <c r="B350" s="147"/>
      <c r="D350" s="148" t="s">
        <v>148</v>
      </c>
      <c r="E350" s="149" t="s">
        <v>1</v>
      </c>
      <c r="F350" s="150" t="s">
        <v>1387</v>
      </c>
      <c r="H350" s="149" t="s">
        <v>1</v>
      </c>
      <c r="L350" s="147"/>
      <c r="M350" s="151"/>
      <c r="N350" s="152"/>
      <c r="O350" s="152"/>
      <c r="P350" s="152"/>
      <c r="Q350" s="152"/>
      <c r="R350" s="152"/>
      <c r="S350" s="152"/>
      <c r="T350" s="153"/>
      <c r="AT350" s="149" t="s">
        <v>148</v>
      </c>
      <c r="AU350" s="149" t="s">
        <v>73</v>
      </c>
      <c r="AV350" s="13" t="s">
        <v>67</v>
      </c>
      <c r="AW350" s="13" t="s">
        <v>27</v>
      </c>
      <c r="AX350" s="13" t="s">
        <v>60</v>
      </c>
      <c r="AY350" s="149" t="s">
        <v>141</v>
      </c>
    </row>
    <row r="351" spans="1:65" s="14" customFormat="1" x14ac:dyDescent="0.2">
      <c r="B351" s="154"/>
      <c r="D351" s="148" t="s">
        <v>148</v>
      </c>
      <c r="E351" s="155" t="s">
        <v>1</v>
      </c>
      <c r="F351" s="156" t="s">
        <v>1388</v>
      </c>
      <c r="H351" s="157">
        <v>5.415</v>
      </c>
      <c r="L351" s="154"/>
      <c r="M351" s="158"/>
      <c r="N351" s="159"/>
      <c r="O351" s="159"/>
      <c r="P351" s="159"/>
      <c r="Q351" s="159"/>
      <c r="R351" s="159"/>
      <c r="S351" s="159"/>
      <c r="T351" s="160"/>
      <c r="AT351" s="155" t="s">
        <v>148</v>
      </c>
      <c r="AU351" s="155" t="s">
        <v>73</v>
      </c>
      <c r="AV351" s="14" t="s">
        <v>73</v>
      </c>
      <c r="AW351" s="14" t="s">
        <v>27</v>
      </c>
      <c r="AX351" s="14" t="s">
        <v>60</v>
      </c>
      <c r="AY351" s="155" t="s">
        <v>141</v>
      </c>
    </row>
    <row r="352" spans="1:65" s="13" customFormat="1" x14ac:dyDescent="0.2">
      <c r="B352" s="147"/>
      <c r="D352" s="148" t="s">
        <v>148</v>
      </c>
      <c r="E352" s="149" t="s">
        <v>1</v>
      </c>
      <c r="F352" s="150" t="s">
        <v>1389</v>
      </c>
      <c r="H352" s="149" t="s">
        <v>1</v>
      </c>
      <c r="L352" s="147"/>
      <c r="M352" s="151"/>
      <c r="N352" s="152"/>
      <c r="O352" s="152"/>
      <c r="P352" s="152"/>
      <c r="Q352" s="152"/>
      <c r="R352" s="152"/>
      <c r="S352" s="152"/>
      <c r="T352" s="153"/>
      <c r="AT352" s="149" t="s">
        <v>148</v>
      </c>
      <c r="AU352" s="149" t="s">
        <v>73</v>
      </c>
      <c r="AV352" s="13" t="s">
        <v>67</v>
      </c>
      <c r="AW352" s="13" t="s">
        <v>27</v>
      </c>
      <c r="AX352" s="13" t="s">
        <v>60</v>
      </c>
      <c r="AY352" s="149" t="s">
        <v>141</v>
      </c>
    </row>
    <row r="353" spans="2:51" s="14" customFormat="1" x14ac:dyDescent="0.2">
      <c r="B353" s="154"/>
      <c r="D353" s="148" t="s">
        <v>148</v>
      </c>
      <c r="E353" s="155" t="s">
        <v>1</v>
      </c>
      <c r="F353" s="156" t="s">
        <v>1390</v>
      </c>
      <c r="H353" s="157">
        <v>2.3279999999999998</v>
      </c>
      <c r="L353" s="154"/>
      <c r="M353" s="158"/>
      <c r="N353" s="159"/>
      <c r="O353" s="159"/>
      <c r="P353" s="159"/>
      <c r="Q353" s="159"/>
      <c r="R353" s="159"/>
      <c r="S353" s="159"/>
      <c r="T353" s="160"/>
      <c r="AT353" s="155" t="s">
        <v>148</v>
      </c>
      <c r="AU353" s="155" t="s">
        <v>73</v>
      </c>
      <c r="AV353" s="14" t="s">
        <v>73</v>
      </c>
      <c r="AW353" s="14" t="s">
        <v>27</v>
      </c>
      <c r="AX353" s="14" t="s">
        <v>60</v>
      </c>
      <c r="AY353" s="155" t="s">
        <v>141</v>
      </c>
    </row>
    <row r="354" spans="2:51" s="16" customFormat="1" x14ac:dyDescent="0.2">
      <c r="B354" s="178"/>
      <c r="D354" s="148" t="s">
        <v>148</v>
      </c>
      <c r="E354" s="179" t="s">
        <v>1</v>
      </c>
      <c r="F354" s="180" t="s">
        <v>224</v>
      </c>
      <c r="H354" s="181">
        <v>7.7430000000000003</v>
      </c>
      <c r="L354" s="178"/>
      <c r="M354" s="182"/>
      <c r="N354" s="183"/>
      <c r="O354" s="183"/>
      <c r="P354" s="183"/>
      <c r="Q354" s="183"/>
      <c r="R354" s="183"/>
      <c r="S354" s="183"/>
      <c r="T354" s="184"/>
      <c r="AT354" s="179" t="s">
        <v>148</v>
      </c>
      <c r="AU354" s="179" t="s">
        <v>73</v>
      </c>
      <c r="AV354" s="16" t="s">
        <v>85</v>
      </c>
      <c r="AW354" s="16" t="s">
        <v>27</v>
      </c>
      <c r="AX354" s="16" t="s">
        <v>60</v>
      </c>
      <c r="AY354" s="179" t="s">
        <v>141</v>
      </c>
    </row>
    <row r="355" spans="2:51" s="13" customFormat="1" x14ac:dyDescent="0.2">
      <c r="B355" s="147"/>
      <c r="D355" s="148" t="s">
        <v>148</v>
      </c>
      <c r="E355" s="149" t="s">
        <v>1</v>
      </c>
      <c r="F355" s="150" t="s">
        <v>1391</v>
      </c>
      <c r="H355" s="149" t="s">
        <v>1</v>
      </c>
      <c r="L355" s="147"/>
      <c r="M355" s="151"/>
      <c r="N355" s="152"/>
      <c r="O355" s="152"/>
      <c r="P355" s="152"/>
      <c r="Q355" s="152"/>
      <c r="R355" s="152"/>
      <c r="S355" s="152"/>
      <c r="T355" s="153"/>
      <c r="AT355" s="149" t="s">
        <v>148</v>
      </c>
      <c r="AU355" s="149" t="s">
        <v>73</v>
      </c>
      <c r="AV355" s="13" t="s">
        <v>67</v>
      </c>
      <c r="AW355" s="13" t="s">
        <v>27</v>
      </c>
      <c r="AX355" s="13" t="s">
        <v>60</v>
      </c>
      <c r="AY355" s="149" t="s">
        <v>141</v>
      </c>
    </row>
    <row r="356" spans="2:51" s="14" customFormat="1" x14ac:dyDescent="0.2">
      <c r="B356" s="154"/>
      <c r="D356" s="148" t="s">
        <v>148</v>
      </c>
      <c r="E356" s="155" t="s">
        <v>1</v>
      </c>
      <c r="F356" s="156" t="s">
        <v>1392</v>
      </c>
      <c r="H356" s="157">
        <v>8.5500000000000007</v>
      </c>
      <c r="L356" s="154"/>
      <c r="M356" s="158"/>
      <c r="N356" s="159"/>
      <c r="O356" s="159"/>
      <c r="P356" s="159"/>
      <c r="Q356" s="159"/>
      <c r="R356" s="159"/>
      <c r="S356" s="159"/>
      <c r="T356" s="160"/>
      <c r="AT356" s="155" t="s">
        <v>148</v>
      </c>
      <c r="AU356" s="155" t="s">
        <v>73</v>
      </c>
      <c r="AV356" s="14" t="s">
        <v>73</v>
      </c>
      <c r="AW356" s="14" t="s">
        <v>27</v>
      </c>
      <c r="AX356" s="14" t="s">
        <v>60</v>
      </c>
      <c r="AY356" s="155" t="s">
        <v>141</v>
      </c>
    </row>
    <row r="357" spans="2:51" s="13" customFormat="1" x14ac:dyDescent="0.2">
      <c r="B357" s="147"/>
      <c r="D357" s="148" t="s">
        <v>148</v>
      </c>
      <c r="E357" s="149" t="s">
        <v>1</v>
      </c>
      <c r="F357" s="150" t="s">
        <v>1389</v>
      </c>
      <c r="H357" s="149" t="s">
        <v>1</v>
      </c>
      <c r="L357" s="147"/>
      <c r="M357" s="151"/>
      <c r="N357" s="152"/>
      <c r="O357" s="152"/>
      <c r="P357" s="152"/>
      <c r="Q357" s="152"/>
      <c r="R357" s="152"/>
      <c r="S357" s="152"/>
      <c r="T357" s="153"/>
      <c r="AT357" s="149" t="s">
        <v>148</v>
      </c>
      <c r="AU357" s="149" t="s">
        <v>73</v>
      </c>
      <c r="AV357" s="13" t="s">
        <v>67</v>
      </c>
      <c r="AW357" s="13" t="s">
        <v>27</v>
      </c>
      <c r="AX357" s="13" t="s">
        <v>60</v>
      </c>
      <c r="AY357" s="149" t="s">
        <v>141</v>
      </c>
    </row>
    <row r="358" spans="2:51" s="14" customFormat="1" x14ac:dyDescent="0.2">
      <c r="B358" s="154"/>
      <c r="D358" s="148" t="s">
        <v>148</v>
      </c>
      <c r="E358" s="155" t="s">
        <v>1</v>
      </c>
      <c r="F358" s="156" t="s">
        <v>1393</v>
      </c>
      <c r="H358" s="157">
        <v>4.1100000000000003</v>
      </c>
      <c r="L358" s="154"/>
      <c r="M358" s="158"/>
      <c r="N358" s="159"/>
      <c r="O358" s="159"/>
      <c r="P358" s="159"/>
      <c r="Q358" s="159"/>
      <c r="R358" s="159"/>
      <c r="S358" s="159"/>
      <c r="T358" s="160"/>
      <c r="AT358" s="155" t="s">
        <v>148</v>
      </c>
      <c r="AU358" s="155" t="s">
        <v>73</v>
      </c>
      <c r="AV358" s="14" t="s">
        <v>73</v>
      </c>
      <c r="AW358" s="14" t="s">
        <v>27</v>
      </c>
      <c r="AX358" s="14" t="s">
        <v>60</v>
      </c>
      <c r="AY358" s="155" t="s">
        <v>141</v>
      </c>
    </row>
    <row r="359" spans="2:51" s="16" customFormat="1" x14ac:dyDescent="0.2">
      <c r="B359" s="178"/>
      <c r="D359" s="148" t="s">
        <v>148</v>
      </c>
      <c r="E359" s="179" t="s">
        <v>1</v>
      </c>
      <c r="F359" s="180" t="s">
        <v>224</v>
      </c>
      <c r="H359" s="181">
        <v>12.66</v>
      </c>
      <c r="L359" s="178"/>
      <c r="M359" s="182"/>
      <c r="N359" s="183"/>
      <c r="O359" s="183"/>
      <c r="P359" s="183"/>
      <c r="Q359" s="183"/>
      <c r="R359" s="183"/>
      <c r="S359" s="183"/>
      <c r="T359" s="184"/>
      <c r="AT359" s="179" t="s">
        <v>148</v>
      </c>
      <c r="AU359" s="179" t="s">
        <v>73</v>
      </c>
      <c r="AV359" s="16" t="s">
        <v>85</v>
      </c>
      <c r="AW359" s="16" t="s">
        <v>27</v>
      </c>
      <c r="AX359" s="16" t="s">
        <v>60</v>
      </c>
      <c r="AY359" s="179" t="s">
        <v>141</v>
      </c>
    </row>
    <row r="360" spans="2:51" s="13" customFormat="1" x14ac:dyDescent="0.2">
      <c r="B360" s="147"/>
      <c r="D360" s="148" t="s">
        <v>148</v>
      </c>
      <c r="E360" s="149" t="s">
        <v>1</v>
      </c>
      <c r="F360" s="150" t="s">
        <v>1394</v>
      </c>
      <c r="H360" s="149" t="s">
        <v>1</v>
      </c>
      <c r="L360" s="147"/>
      <c r="M360" s="151"/>
      <c r="N360" s="152"/>
      <c r="O360" s="152"/>
      <c r="P360" s="152"/>
      <c r="Q360" s="152"/>
      <c r="R360" s="152"/>
      <c r="S360" s="152"/>
      <c r="T360" s="153"/>
      <c r="AT360" s="149" t="s">
        <v>148</v>
      </c>
      <c r="AU360" s="149" t="s">
        <v>73</v>
      </c>
      <c r="AV360" s="13" t="s">
        <v>67</v>
      </c>
      <c r="AW360" s="13" t="s">
        <v>27</v>
      </c>
      <c r="AX360" s="13" t="s">
        <v>60</v>
      </c>
      <c r="AY360" s="149" t="s">
        <v>141</v>
      </c>
    </row>
    <row r="361" spans="2:51" s="14" customFormat="1" x14ac:dyDescent="0.2">
      <c r="B361" s="154"/>
      <c r="D361" s="148" t="s">
        <v>148</v>
      </c>
      <c r="E361" s="155" t="s">
        <v>1</v>
      </c>
      <c r="F361" s="156" t="s">
        <v>1395</v>
      </c>
      <c r="H361" s="157">
        <v>3.99</v>
      </c>
      <c r="L361" s="154"/>
      <c r="M361" s="158"/>
      <c r="N361" s="159"/>
      <c r="O361" s="159"/>
      <c r="P361" s="159"/>
      <c r="Q361" s="159"/>
      <c r="R361" s="159"/>
      <c r="S361" s="159"/>
      <c r="T361" s="160"/>
      <c r="AT361" s="155" t="s">
        <v>148</v>
      </c>
      <c r="AU361" s="155" t="s">
        <v>73</v>
      </c>
      <c r="AV361" s="14" t="s">
        <v>73</v>
      </c>
      <c r="AW361" s="14" t="s">
        <v>27</v>
      </c>
      <c r="AX361" s="14" t="s">
        <v>60</v>
      </c>
      <c r="AY361" s="155" t="s">
        <v>141</v>
      </c>
    </row>
    <row r="362" spans="2:51" s="13" customFormat="1" x14ac:dyDescent="0.2">
      <c r="B362" s="147"/>
      <c r="D362" s="148" t="s">
        <v>148</v>
      </c>
      <c r="E362" s="149" t="s">
        <v>1</v>
      </c>
      <c r="F362" s="150" t="s">
        <v>1389</v>
      </c>
      <c r="H362" s="149" t="s">
        <v>1</v>
      </c>
      <c r="L362" s="147"/>
      <c r="M362" s="151"/>
      <c r="N362" s="152"/>
      <c r="O362" s="152"/>
      <c r="P362" s="152"/>
      <c r="Q362" s="152"/>
      <c r="R362" s="152"/>
      <c r="S362" s="152"/>
      <c r="T362" s="153"/>
      <c r="AT362" s="149" t="s">
        <v>148</v>
      </c>
      <c r="AU362" s="149" t="s">
        <v>73</v>
      </c>
      <c r="AV362" s="13" t="s">
        <v>67</v>
      </c>
      <c r="AW362" s="13" t="s">
        <v>27</v>
      </c>
      <c r="AX362" s="13" t="s">
        <v>60</v>
      </c>
      <c r="AY362" s="149" t="s">
        <v>141</v>
      </c>
    </row>
    <row r="363" spans="2:51" s="14" customFormat="1" x14ac:dyDescent="0.2">
      <c r="B363" s="154"/>
      <c r="D363" s="148" t="s">
        <v>148</v>
      </c>
      <c r="E363" s="155" t="s">
        <v>1</v>
      </c>
      <c r="F363" s="156" t="s">
        <v>1396</v>
      </c>
      <c r="H363" s="157">
        <v>7</v>
      </c>
      <c r="L363" s="154"/>
      <c r="M363" s="158"/>
      <c r="N363" s="159"/>
      <c r="O363" s="159"/>
      <c r="P363" s="159"/>
      <c r="Q363" s="159"/>
      <c r="R363" s="159"/>
      <c r="S363" s="159"/>
      <c r="T363" s="160"/>
      <c r="AT363" s="155" t="s">
        <v>148</v>
      </c>
      <c r="AU363" s="155" t="s">
        <v>73</v>
      </c>
      <c r="AV363" s="14" t="s">
        <v>73</v>
      </c>
      <c r="AW363" s="14" t="s">
        <v>27</v>
      </c>
      <c r="AX363" s="14" t="s">
        <v>60</v>
      </c>
      <c r="AY363" s="155" t="s">
        <v>141</v>
      </c>
    </row>
    <row r="364" spans="2:51" s="16" customFormat="1" x14ac:dyDescent="0.2">
      <c r="B364" s="178"/>
      <c r="D364" s="148" t="s">
        <v>148</v>
      </c>
      <c r="E364" s="179" t="s">
        <v>1</v>
      </c>
      <c r="F364" s="180" t="s">
        <v>224</v>
      </c>
      <c r="H364" s="181">
        <v>10.99</v>
      </c>
      <c r="L364" s="178"/>
      <c r="M364" s="182"/>
      <c r="N364" s="183"/>
      <c r="O364" s="183"/>
      <c r="P364" s="183"/>
      <c r="Q364" s="183"/>
      <c r="R364" s="183"/>
      <c r="S364" s="183"/>
      <c r="T364" s="184"/>
      <c r="AT364" s="179" t="s">
        <v>148</v>
      </c>
      <c r="AU364" s="179" t="s">
        <v>73</v>
      </c>
      <c r="AV364" s="16" t="s">
        <v>85</v>
      </c>
      <c r="AW364" s="16" t="s">
        <v>27</v>
      </c>
      <c r="AX364" s="16" t="s">
        <v>60</v>
      </c>
      <c r="AY364" s="179" t="s">
        <v>141</v>
      </c>
    </row>
    <row r="365" spans="2:51" s="13" customFormat="1" x14ac:dyDescent="0.2">
      <c r="B365" s="147"/>
      <c r="D365" s="148" t="s">
        <v>148</v>
      </c>
      <c r="E365" s="149" t="s">
        <v>1</v>
      </c>
      <c r="F365" s="150" t="s">
        <v>1397</v>
      </c>
      <c r="H365" s="149" t="s">
        <v>1</v>
      </c>
      <c r="L365" s="147"/>
      <c r="M365" s="151"/>
      <c r="N365" s="152"/>
      <c r="O365" s="152"/>
      <c r="P365" s="152"/>
      <c r="Q365" s="152"/>
      <c r="R365" s="152"/>
      <c r="S365" s="152"/>
      <c r="T365" s="153"/>
      <c r="AT365" s="149" t="s">
        <v>148</v>
      </c>
      <c r="AU365" s="149" t="s">
        <v>73</v>
      </c>
      <c r="AV365" s="13" t="s">
        <v>67</v>
      </c>
      <c r="AW365" s="13" t="s">
        <v>27</v>
      </c>
      <c r="AX365" s="13" t="s">
        <v>60</v>
      </c>
      <c r="AY365" s="149" t="s">
        <v>141</v>
      </c>
    </row>
    <row r="366" spans="2:51" s="14" customFormat="1" x14ac:dyDescent="0.2">
      <c r="B366" s="154"/>
      <c r="D366" s="148" t="s">
        <v>148</v>
      </c>
      <c r="E366" s="155" t="s">
        <v>1</v>
      </c>
      <c r="F366" s="156" t="s">
        <v>1398</v>
      </c>
      <c r="H366" s="157">
        <v>2.585</v>
      </c>
      <c r="L366" s="154"/>
      <c r="M366" s="158"/>
      <c r="N366" s="159"/>
      <c r="O366" s="159"/>
      <c r="P366" s="159"/>
      <c r="Q366" s="159"/>
      <c r="R366" s="159"/>
      <c r="S366" s="159"/>
      <c r="T366" s="160"/>
      <c r="AT366" s="155" t="s">
        <v>148</v>
      </c>
      <c r="AU366" s="155" t="s">
        <v>73</v>
      </c>
      <c r="AV366" s="14" t="s">
        <v>73</v>
      </c>
      <c r="AW366" s="14" t="s">
        <v>27</v>
      </c>
      <c r="AX366" s="14" t="s">
        <v>60</v>
      </c>
      <c r="AY366" s="155" t="s">
        <v>141</v>
      </c>
    </row>
    <row r="367" spans="2:51" s="13" customFormat="1" x14ac:dyDescent="0.2">
      <c r="B367" s="147"/>
      <c r="D367" s="148" t="s">
        <v>148</v>
      </c>
      <c r="E367" s="149" t="s">
        <v>1</v>
      </c>
      <c r="F367" s="150" t="s">
        <v>1389</v>
      </c>
      <c r="H367" s="149" t="s">
        <v>1</v>
      </c>
      <c r="L367" s="147"/>
      <c r="M367" s="151"/>
      <c r="N367" s="152"/>
      <c r="O367" s="152"/>
      <c r="P367" s="152"/>
      <c r="Q367" s="152"/>
      <c r="R367" s="152"/>
      <c r="S367" s="152"/>
      <c r="T367" s="153"/>
      <c r="AT367" s="149" t="s">
        <v>148</v>
      </c>
      <c r="AU367" s="149" t="s">
        <v>73</v>
      </c>
      <c r="AV367" s="13" t="s">
        <v>67</v>
      </c>
      <c r="AW367" s="13" t="s">
        <v>27</v>
      </c>
      <c r="AX367" s="13" t="s">
        <v>60</v>
      </c>
      <c r="AY367" s="149" t="s">
        <v>141</v>
      </c>
    </row>
    <row r="368" spans="2:51" s="14" customFormat="1" x14ac:dyDescent="0.2">
      <c r="B368" s="154"/>
      <c r="D368" s="148" t="s">
        <v>148</v>
      </c>
      <c r="E368" s="155" t="s">
        <v>1</v>
      </c>
      <c r="F368" s="156" t="s">
        <v>1399</v>
      </c>
      <c r="H368" s="157">
        <v>17.29</v>
      </c>
      <c r="L368" s="154"/>
      <c r="M368" s="158"/>
      <c r="N368" s="159"/>
      <c r="O368" s="159"/>
      <c r="P368" s="159"/>
      <c r="Q368" s="159"/>
      <c r="R368" s="159"/>
      <c r="S368" s="159"/>
      <c r="T368" s="160"/>
      <c r="AT368" s="155" t="s">
        <v>148</v>
      </c>
      <c r="AU368" s="155" t="s">
        <v>73</v>
      </c>
      <c r="AV368" s="14" t="s">
        <v>73</v>
      </c>
      <c r="AW368" s="14" t="s">
        <v>27</v>
      </c>
      <c r="AX368" s="14" t="s">
        <v>60</v>
      </c>
      <c r="AY368" s="155" t="s">
        <v>141</v>
      </c>
    </row>
    <row r="369" spans="1:65" s="16" customFormat="1" x14ac:dyDescent="0.2">
      <c r="B369" s="178"/>
      <c r="D369" s="148" t="s">
        <v>148</v>
      </c>
      <c r="E369" s="179" t="s">
        <v>1</v>
      </c>
      <c r="F369" s="180" t="s">
        <v>224</v>
      </c>
      <c r="H369" s="181">
        <v>19.875</v>
      </c>
      <c r="L369" s="178"/>
      <c r="M369" s="182"/>
      <c r="N369" s="183"/>
      <c r="O369" s="183"/>
      <c r="P369" s="183"/>
      <c r="Q369" s="183"/>
      <c r="R369" s="183"/>
      <c r="S369" s="183"/>
      <c r="T369" s="184"/>
      <c r="AT369" s="179" t="s">
        <v>148</v>
      </c>
      <c r="AU369" s="179" t="s">
        <v>73</v>
      </c>
      <c r="AV369" s="16" t="s">
        <v>85</v>
      </c>
      <c r="AW369" s="16" t="s">
        <v>27</v>
      </c>
      <c r="AX369" s="16" t="s">
        <v>60</v>
      </c>
      <c r="AY369" s="179" t="s">
        <v>141</v>
      </c>
    </row>
    <row r="370" spans="1:65" s="13" customFormat="1" x14ac:dyDescent="0.2">
      <c r="B370" s="147"/>
      <c r="D370" s="148" t="s">
        <v>148</v>
      </c>
      <c r="E370" s="149" t="s">
        <v>1</v>
      </c>
      <c r="F370" s="150" t="s">
        <v>1400</v>
      </c>
      <c r="H370" s="149" t="s">
        <v>1</v>
      </c>
      <c r="L370" s="147"/>
      <c r="M370" s="151"/>
      <c r="N370" s="152"/>
      <c r="O370" s="152"/>
      <c r="P370" s="152"/>
      <c r="Q370" s="152"/>
      <c r="R370" s="152"/>
      <c r="S370" s="152"/>
      <c r="T370" s="153"/>
      <c r="AT370" s="149" t="s">
        <v>148</v>
      </c>
      <c r="AU370" s="149" t="s">
        <v>73</v>
      </c>
      <c r="AV370" s="13" t="s">
        <v>67</v>
      </c>
      <c r="AW370" s="13" t="s">
        <v>27</v>
      </c>
      <c r="AX370" s="13" t="s">
        <v>60</v>
      </c>
      <c r="AY370" s="149" t="s">
        <v>141</v>
      </c>
    </row>
    <row r="371" spans="1:65" s="14" customFormat="1" x14ac:dyDescent="0.2">
      <c r="B371" s="154"/>
      <c r="D371" s="148" t="s">
        <v>148</v>
      </c>
      <c r="E371" s="155" t="s">
        <v>1</v>
      </c>
      <c r="F371" s="156" t="s">
        <v>1401</v>
      </c>
      <c r="H371" s="157">
        <v>9.77</v>
      </c>
      <c r="L371" s="154"/>
      <c r="M371" s="158"/>
      <c r="N371" s="159"/>
      <c r="O371" s="159"/>
      <c r="P371" s="159"/>
      <c r="Q371" s="159"/>
      <c r="R371" s="159"/>
      <c r="S371" s="159"/>
      <c r="T371" s="160"/>
      <c r="AT371" s="155" t="s">
        <v>148</v>
      </c>
      <c r="AU371" s="155" t="s">
        <v>73</v>
      </c>
      <c r="AV371" s="14" t="s">
        <v>73</v>
      </c>
      <c r="AW371" s="14" t="s">
        <v>27</v>
      </c>
      <c r="AX371" s="14" t="s">
        <v>60</v>
      </c>
      <c r="AY371" s="155" t="s">
        <v>141</v>
      </c>
    </row>
    <row r="372" spans="1:65" s="13" customFormat="1" x14ac:dyDescent="0.2">
      <c r="B372" s="147"/>
      <c r="D372" s="148" t="s">
        <v>148</v>
      </c>
      <c r="E372" s="149" t="s">
        <v>1</v>
      </c>
      <c r="F372" s="150" t="s">
        <v>1389</v>
      </c>
      <c r="H372" s="149" t="s">
        <v>1</v>
      </c>
      <c r="L372" s="147"/>
      <c r="M372" s="151"/>
      <c r="N372" s="152"/>
      <c r="O372" s="152"/>
      <c r="P372" s="152"/>
      <c r="Q372" s="152"/>
      <c r="R372" s="152"/>
      <c r="S372" s="152"/>
      <c r="T372" s="153"/>
      <c r="AT372" s="149" t="s">
        <v>148</v>
      </c>
      <c r="AU372" s="149" t="s">
        <v>73</v>
      </c>
      <c r="AV372" s="13" t="s">
        <v>67</v>
      </c>
      <c r="AW372" s="13" t="s">
        <v>27</v>
      </c>
      <c r="AX372" s="13" t="s">
        <v>60</v>
      </c>
      <c r="AY372" s="149" t="s">
        <v>141</v>
      </c>
    </row>
    <row r="373" spans="1:65" s="14" customFormat="1" x14ac:dyDescent="0.2">
      <c r="B373" s="154"/>
      <c r="D373" s="148" t="s">
        <v>148</v>
      </c>
      <c r="E373" s="155" t="s">
        <v>1</v>
      </c>
      <c r="F373" s="156" t="s">
        <v>1402</v>
      </c>
      <c r="H373" s="157">
        <v>10.763</v>
      </c>
      <c r="L373" s="154"/>
      <c r="M373" s="158"/>
      <c r="N373" s="159"/>
      <c r="O373" s="159"/>
      <c r="P373" s="159"/>
      <c r="Q373" s="159"/>
      <c r="R373" s="159"/>
      <c r="S373" s="159"/>
      <c r="T373" s="160"/>
      <c r="AT373" s="155" t="s">
        <v>148</v>
      </c>
      <c r="AU373" s="155" t="s">
        <v>73</v>
      </c>
      <c r="AV373" s="14" t="s">
        <v>73</v>
      </c>
      <c r="AW373" s="14" t="s">
        <v>27</v>
      </c>
      <c r="AX373" s="14" t="s">
        <v>60</v>
      </c>
      <c r="AY373" s="155" t="s">
        <v>141</v>
      </c>
    </row>
    <row r="374" spans="1:65" s="16" customFormat="1" x14ac:dyDescent="0.2">
      <c r="B374" s="178"/>
      <c r="D374" s="148" t="s">
        <v>148</v>
      </c>
      <c r="E374" s="179" t="s">
        <v>1</v>
      </c>
      <c r="F374" s="180" t="s">
        <v>224</v>
      </c>
      <c r="H374" s="181">
        <v>20.533000000000001</v>
      </c>
      <c r="L374" s="178"/>
      <c r="M374" s="182"/>
      <c r="N374" s="183"/>
      <c r="O374" s="183"/>
      <c r="P374" s="183"/>
      <c r="Q374" s="183"/>
      <c r="R374" s="183"/>
      <c r="S374" s="183"/>
      <c r="T374" s="184"/>
      <c r="AT374" s="179" t="s">
        <v>148</v>
      </c>
      <c r="AU374" s="179" t="s">
        <v>73</v>
      </c>
      <c r="AV374" s="16" t="s">
        <v>85</v>
      </c>
      <c r="AW374" s="16" t="s">
        <v>27</v>
      </c>
      <c r="AX374" s="16" t="s">
        <v>60</v>
      </c>
      <c r="AY374" s="179" t="s">
        <v>141</v>
      </c>
    </row>
    <row r="375" spans="1:65" s="15" customFormat="1" x14ac:dyDescent="0.2">
      <c r="B375" s="161"/>
      <c r="D375" s="148" t="s">
        <v>148</v>
      </c>
      <c r="E375" s="162" t="s">
        <v>1</v>
      </c>
      <c r="F375" s="163" t="s">
        <v>158</v>
      </c>
      <c r="H375" s="164">
        <v>71.801000000000002</v>
      </c>
      <c r="L375" s="161"/>
      <c r="M375" s="165"/>
      <c r="N375" s="166"/>
      <c r="O375" s="166"/>
      <c r="P375" s="166"/>
      <c r="Q375" s="166"/>
      <c r="R375" s="166"/>
      <c r="S375" s="166"/>
      <c r="T375" s="167"/>
      <c r="AT375" s="162" t="s">
        <v>148</v>
      </c>
      <c r="AU375" s="162" t="s">
        <v>73</v>
      </c>
      <c r="AV375" s="15" t="s">
        <v>146</v>
      </c>
      <c r="AW375" s="15" t="s">
        <v>27</v>
      </c>
      <c r="AX375" s="15" t="s">
        <v>67</v>
      </c>
      <c r="AY375" s="162" t="s">
        <v>141</v>
      </c>
    </row>
    <row r="376" spans="1:65" s="2" customFormat="1" ht="33" customHeight="1" x14ac:dyDescent="0.2">
      <c r="A376" s="31"/>
      <c r="B376" s="133"/>
      <c r="C376" s="134" t="s">
        <v>337</v>
      </c>
      <c r="D376" s="134" t="s">
        <v>143</v>
      </c>
      <c r="E376" s="135" t="s">
        <v>1403</v>
      </c>
      <c r="F376" s="136" t="s">
        <v>3313</v>
      </c>
      <c r="G376" s="137" t="s">
        <v>145</v>
      </c>
      <c r="H376" s="138">
        <v>187.714</v>
      </c>
      <c r="I376" s="139"/>
      <c r="J376" s="139"/>
      <c r="K376" s="140"/>
      <c r="L376" s="32"/>
      <c r="M376" s="141"/>
      <c r="N376" s="142"/>
      <c r="O376" s="143"/>
      <c r="P376" s="143"/>
      <c r="Q376" s="143"/>
      <c r="R376" s="143"/>
      <c r="S376" s="143"/>
      <c r="T376" s="144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R376" s="145" t="s">
        <v>146</v>
      </c>
      <c r="AT376" s="145" t="s">
        <v>143</v>
      </c>
      <c r="AU376" s="145" t="s">
        <v>73</v>
      </c>
      <c r="AY376" s="18" t="s">
        <v>141</v>
      </c>
      <c r="BE376" s="146">
        <f>IF(N376="základná",J376,0)</f>
        <v>0</v>
      </c>
      <c r="BF376" s="146">
        <f>IF(N376="znížená",J376,0)</f>
        <v>0</v>
      </c>
      <c r="BG376" s="146">
        <f>IF(N376="zákl. prenesená",J376,0)</f>
        <v>0</v>
      </c>
      <c r="BH376" s="146">
        <f>IF(N376="zníž. prenesená",J376,0)</f>
        <v>0</v>
      </c>
      <c r="BI376" s="146">
        <f>IF(N376="nulová",J376,0)</f>
        <v>0</v>
      </c>
      <c r="BJ376" s="18" t="s">
        <v>73</v>
      </c>
      <c r="BK376" s="146">
        <f>ROUND(I376*H376,2)</f>
        <v>0</v>
      </c>
      <c r="BL376" s="18" t="s">
        <v>146</v>
      </c>
      <c r="BM376" s="145" t="s">
        <v>1404</v>
      </c>
    </row>
    <row r="377" spans="1:65" s="13" customFormat="1" x14ac:dyDescent="0.2">
      <c r="B377" s="147"/>
      <c r="D377" s="148" t="s">
        <v>148</v>
      </c>
      <c r="E377" s="149" t="s">
        <v>1</v>
      </c>
      <c r="F377" s="150" t="s">
        <v>1405</v>
      </c>
      <c r="H377" s="149" t="s">
        <v>1</v>
      </c>
      <c r="L377" s="147"/>
      <c r="M377" s="151"/>
      <c r="N377" s="152"/>
      <c r="O377" s="152"/>
      <c r="P377" s="152"/>
      <c r="Q377" s="152"/>
      <c r="R377" s="152"/>
      <c r="S377" s="152"/>
      <c r="T377" s="153"/>
      <c r="AT377" s="149" t="s">
        <v>148</v>
      </c>
      <c r="AU377" s="149" t="s">
        <v>73</v>
      </c>
      <c r="AV377" s="13" t="s">
        <v>67</v>
      </c>
      <c r="AW377" s="13" t="s">
        <v>27</v>
      </c>
      <c r="AX377" s="13" t="s">
        <v>60</v>
      </c>
      <c r="AY377" s="149" t="s">
        <v>141</v>
      </c>
    </row>
    <row r="378" spans="1:65" s="13" customFormat="1" x14ac:dyDescent="0.2">
      <c r="B378" s="147"/>
      <c r="D378" s="148" t="s">
        <v>148</v>
      </c>
      <c r="E378" s="149" t="s">
        <v>1</v>
      </c>
      <c r="F378" s="150" t="s">
        <v>1406</v>
      </c>
      <c r="H378" s="149" t="s">
        <v>1</v>
      </c>
      <c r="L378" s="147"/>
      <c r="M378" s="151"/>
      <c r="N378" s="152"/>
      <c r="O378" s="152"/>
      <c r="P378" s="152"/>
      <c r="Q378" s="152"/>
      <c r="R378" s="152"/>
      <c r="S378" s="152"/>
      <c r="T378" s="153"/>
      <c r="AT378" s="149" t="s">
        <v>148</v>
      </c>
      <c r="AU378" s="149" t="s">
        <v>73</v>
      </c>
      <c r="AV378" s="13" t="s">
        <v>67</v>
      </c>
      <c r="AW378" s="13" t="s">
        <v>27</v>
      </c>
      <c r="AX378" s="13" t="s">
        <v>60</v>
      </c>
      <c r="AY378" s="149" t="s">
        <v>141</v>
      </c>
    </row>
    <row r="379" spans="1:65" s="13" customFormat="1" x14ac:dyDescent="0.2">
      <c r="B379" s="147"/>
      <c r="D379" s="148" t="s">
        <v>148</v>
      </c>
      <c r="E379" s="149" t="s">
        <v>1</v>
      </c>
      <c r="F379" s="150" t="s">
        <v>1407</v>
      </c>
      <c r="H379" s="149" t="s">
        <v>1</v>
      </c>
      <c r="L379" s="147"/>
      <c r="M379" s="151"/>
      <c r="N379" s="152"/>
      <c r="O379" s="152"/>
      <c r="P379" s="152"/>
      <c r="Q379" s="152"/>
      <c r="R379" s="152"/>
      <c r="S379" s="152"/>
      <c r="T379" s="153"/>
      <c r="AT379" s="149" t="s">
        <v>148</v>
      </c>
      <c r="AU379" s="149" t="s">
        <v>73</v>
      </c>
      <c r="AV379" s="13" t="s">
        <v>67</v>
      </c>
      <c r="AW379" s="13" t="s">
        <v>27</v>
      </c>
      <c r="AX379" s="13" t="s">
        <v>60</v>
      </c>
      <c r="AY379" s="149" t="s">
        <v>141</v>
      </c>
    </row>
    <row r="380" spans="1:65" s="14" customFormat="1" x14ac:dyDescent="0.2">
      <c r="B380" s="154"/>
      <c r="D380" s="148" t="s">
        <v>148</v>
      </c>
      <c r="E380" s="155" t="s">
        <v>1</v>
      </c>
      <c r="F380" s="156" t="s">
        <v>1408</v>
      </c>
      <c r="H380" s="157">
        <v>174.10599999999999</v>
      </c>
      <c r="L380" s="154"/>
      <c r="M380" s="158"/>
      <c r="N380" s="159"/>
      <c r="O380" s="159"/>
      <c r="P380" s="159"/>
      <c r="Q380" s="159"/>
      <c r="R380" s="159"/>
      <c r="S380" s="159"/>
      <c r="T380" s="160"/>
      <c r="AT380" s="155" t="s">
        <v>148</v>
      </c>
      <c r="AU380" s="155" t="s">
        <v>73</v>
      </c>
      <c r="AV380" s="14" t="s">
        <v>73</v>
      </c>
      <c r="AW380" s="14" t="s">
        <v>27</v>
      </c>
      <c r="AX380" s="14" t="s">
        <v>60</v>
      </c>
      <c r="AY380" s="155" t="s">
        <v>141</v>
      </c>
    </row>
    <row r="381" spans="1:65" s="13" customFormat="1" x14ac:dyDescent="0.2">
      <c r="B381" s="147"/>
      <c r="D381" s="148" t="s">
        <v>148</v>
      </c>
      <c r="E381" s="149" t="s">
        <v>1</v>
      </c>
      <c r="F381" s="150" t="s">
        <v>1409</v>
      </c>
      <c r="H381" s="149" t="s">
        <v>1</v>
      </c>
      <c r="L381" s="147"/>
      <c r="M381" s="151"/>
      <c r="N381" s="152"/>
      <c r="O381" s="152"/>
      <c r="P381" s="152"/>
      <c r="Q381" s="152"/>
      <c r="R381" s="152"/>
      <c r="S381" s="152"/>
      <c r="T381" s="153"/>
      <c r="AT381" s="149" t="s">
        <v>148</v>
      </c>
      <c r="AU381" s="149" t="s">
        <v>73</v>
      </c>
      <c r="AV381" s="13" t="s">
        <v>67</v>
      </c>
      <c r="AW381" s="13" t="s">
        <v>27</v>
      </c>
      <c r="AX381" s="13" t="s">
        <v>60</v>
      </c>
      <c r="AY381" s="149" t="s">
        <v>141</v>
      </c>
    </row>
    <row r="382" spans="1:65" s="14" customFormat="1" x14ac:dyDescent="0.2">
      <c r="B382" s="154"/>
      <c r="D382" s="148" t="s">
        <v>148</v>
      </c>
      <c r="E382" s="155" t="s">
        <v>1</v>
      </c>
      <c r="F382" s="156" t="s">
        <v>1410</v>
      </c>
      <c r="H382" s="157">
        <v>13.608000000000001</v>
      </c>
      <c r="L382" s="154"/>
      <c r="M382" s="158"/>
      <c r="N382" s="159"/>
      <c r="O382" s="159"/>
      <c r="P382" s="159"/>
      <c r="Q382" s="159"/>
      <c r="R382" s="159"/>
      <c r="S382" s="159"/>
      <c r="T382" s="160"/>
      <c r="AT382" s="155" t="s">
        <v>148</v>
      </c>
      <c r="AU382" s="155" t="s">
        <v>73</v>
      </c>
      <c r="AV382" s="14" t="s">
        <v>73</v>
      </c>
      <c r="AW382" s="14" t="s">
        <v>27</v>
      </c>
      <c r="AX382" s="14" t="s">
        <v>60</v>
      </c>
      <c r="AY382" s="155" t="s">
        <v>141</v>
      </c>
    </row>
    <row r="383" spans="1:65" s="15" customFormat="1" x14ac:dyDescent="0.2">
      <c r="B383" s="161"/>
      <c r="D383" s="148" t="s">
        <v>148</v>
      </c>
      <c r="E383" s="162" t="s">
        <v>1</v>
      </c>
      <c r="F383" s="163" t="s">
        <v>158</v>
      </c>
      <c r="H383" s="164">
        <v>187.714</v>
      </c>
      <c r="L383" s="161"/>
      <c r="M383" s="165"/>
      <c r="N383" s="166"/>
      <c r="O383" s="166"/>
      <c r="P383" s="166"/>
      <c r="Q383" s="166"/>
      <c r="R383" s="166"/>
      <c r="S383" s="166"/>
      <c r="T383" s="167"/>
      <c r="AT383" s="162" t="s">
        <v>148</v>
      </c>
      <c r="AU383" s="162" t="s">
        <v>73</v>
      </c>
      <c r="AV383" s="15" t="s">
        <v>146</v>
      </c>
      <c r="AW383" s="15" t="s">
        <v>27</v>
      </c>
      <c r="AX383" s="15" t="s">
        <v>67</v>
      </c>
      <c r="AY383" s="162" t="s">
        <v>141</v>
      </c>
    </row>
    <row r="384" spans="1:65" s="12" customFormat="1" ht="22.9" customHeight="1" x14ac:dyDescent="0.2">
      <c r="B384" s="121"/>
      <c r="D384" s="122" t="s">
        <v>59</v>
      </c>
      <c r="E384" s="131" t="s">
        <v>248</v>
      </c>
      <c r="F384" s="131" t="s">
        <v>437</v>
      </c>
      <c r="J384" s="132"/>
      <c r="L384" s="121"/>
      <c r="M384" s="125"/>
      <c r="N384" s="126"/>
      <c r="O384" s="126"/>
      <c r="P384" s="127"/>
      <c r="Q384" s="126"/>
      <c r="R384" s="127"/>
      <c r="S384" s="126"/>
      <c r="T384" s="128"/>
      <c r="AR384" s="122" t="s">
        <v>67</v>
      </c>
      <c r="AT384" s="129" t="s">
        <v>59</v>
      </c>
      <c r="AU384" s="129" t="s">
        <v>67</v>
      </c>
      <c r="AY384" s="122" t="s">
        <v>141</v>
      </c>
      <c r="BK384" s="130">
        <f>SUM(BK385:BK539)</f>
        <v>0</v>
      </c>
    </row>
    <row r="385" spans="1:65" s="2" customFormat="1" ht="21.75" customHeight="1" x14ac:dyDescent="0.2">
      <c r="A385" s="31"/>
      <c r="B385" s="133"/>
      <c r="C385" s="134" t="s">
        <v>354</v>
      </c>
      <c r="D385" s="134" t="s">
        <v>143</v>
      </c>
      <c r="E385" s="135" t="s">
        <v>1411</v>
      </c>
      <c r="F385" s="136" t="s">
        <v>1412</v>
      </c>
      <c r="G385" s="137" t="s">
        <v>357</v>
      </c>
      <c r="H385" s="138">
        <v>84.593000000000004</v>
      </c>
      <c r="I385" s="139"/>
      <c r="J385" s="139"/>
      <c r="K385" s="140"/>
      <c r="L385" s="32"/>
      <c r="M385" s="141"/>
      <c r="N385" s="142"/>
      <c r="O385" s="143"/>
      <c r="P385" s="143"/>
      <c r="Q385" s="143"/>
      <c r="R385" s="143"/>
      <c r="S385" s="143"/>
      <c r="T385" s="144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R385" s="145" t="s">
        <v>146</v>
      </c>
      <c r="AT385" s="145" t="s">
        <v>143</v>
      </c>
      <c r="AU385" s="145" t="s">
        <v>73</v>
      </c>
      <c r="AY385" s="18" t="s">
        <v>141</v>
      </c>
      <c r="BE385" s="146">
        <f>IF(N385="základná",J385,0)</f>
        <v>0</v>
      </c>
      <c r="BF385" s="146">
        <f>IF(N385="znížená",J385,0)</f>
        <v>0</v>
      </c>
      <c r="BG385" s="146">
        <f>IF(N385="zákl. prenesená",J385,0)</f>
        <v>0</v>
      </c>
      <c r="BH385" s="146">
        <f>IF(N385="zníž. prenesená",J385,0)</f>
        <v>0</v>
      </c>
      <c r="BI385" s="146">
        <f>IF(N385="nulová",J385,0)</f>
        <v>0</v>
      </c>
      <c r="BJ385" s="18" t="s">
        <v>73</v>
      </c>
      <c r="BK385" s="146">
        <f>ROUND(I385*H385,2)</f>
        <v>0</v>
      </c>
      <c r="BL385" s="18" t="s">
        <v>146</v>
      </c>
      <c r="BM385" s="145" t="s">
        <v>1413</v>
      </c>
    </row>
    <row r="386" spans="1:65" s="13" customFormat="1" x14ac:dyDescent="0.2">
      <c r="B386" s="147"/>
      <c r="D386" s="148" t="s">
        <v>148</v>
      </c>
      <c r="E386" s="149" t="s">
        <v>1</v>
      </c>
      <c r="F386" s="150" t="s">
        <v>1414</v>
      </c>
      <c r="H386" s="149" t="s">
        <v>1</v>
      </c>
      <c r="L386" s="147"/>
      <c r="M386" s="151"/>
      <c r="N386" s="152"/>
      <c r="O386" s="152"/>
      <c r="P386" s="152"/>
      <c r="Q386" s="152"/>
      <c r="R386" s="152"/>
      <c r="S386" s="152"/>
      <c r="T386" s="153"/>
      <c r="AT386" s="149" t="s">
        <v>148</v>
      </c>
      <c r="AU386" s="149" t="s">
        <v>73</v>
      </c>
      <c r="AV386" s="13" t="s">
        <v>67</v>
      </c>
      <c r="AW386" s="13" t="s">
        <v>27</v>
      </c>
      <c r="AX386" s="13" t="s">
        <v>60</v>
      </c>
      <c r="AY386" s="149" t="s">
        <v>141</v>
      </c>
    </row>
    <row r="387" spans="1:65" s="14" customFormat="1" x14ac:dyDescent="0.2">
      <c r="B387" s="154"/>
      <c r="D387" s="148" t="s">
        <v>148</v>
      </c>
      <c r="E387" s="155" t="s">
        <v>1</v>
      </c>
      <c r="F387" s="156" t="s">
        <v>1415</v>
      </c>
      <c r="H387" s="157">
        <v>84.593000000000004</v>
      </c>
      <c r="L387" s="154"/>
      <c r="M387" s="158"/>
      <c r="N387" s="159"/>
      <c r="O387" s="159"/>
      <c r="P387" s="159"/>
      <c r="Q387" s="159"/>
      <c r="R387" s="159"/>
      <c r="S387" s="159"/>
      <c r="T387" s="160"/>
      <c r="AT387" s="155" t="s">
        <v>148</v>
      </c>
      <c r="AU387" s="155" t="s">
        <v>73</v>
      </c>
      <c r="AV387" s="14" t="s">
        <v>73</v>
      </c>
      <c r="AW387" s="14" t="s">
        <v>27</v>
      </c>
      <c r="AX387" s="14" t="s">
        <v>60</v>
      </c>
      <c r="AY387" s="155" t="s">
        <v>141</v>
      </c>
    </row>
    <row r="388" spans="1:65" s="15" customFormat="1" x14ac:dyDescent="0.2">
      <c r="B388" s="161"/>
      <c r="D388" s="148" t="s">
        <v>148</v>
      </c>
      <c r="E388" s="162" t="s">
        <v>1</v>
      </c>
      <c r="F388" s="163" t="s">
        <v>158</v>
      </c>
      <c r="H388" s="164">
        <v>84.593000000000004</v>
      </c>
      <c r="L388" s="161"/>
      <c r="M388" s="165"/>
      <c r="N388" s="166"/>
      <c r="O388" s="166"/>
      <c r="P388" s="166"/>
      <c r="Q388" s="166"/>
      <c r="R388" s="166"/>
      <c r="S388" s="166"/>
      <c r="T388" s="167"/>
      <c r="AT388" s="162" t="s">
        <v>148</v>
      </c>
      <c r="AU388" s="162" t="s">
        <v>73</v>
      </c>
      <c r="AV388" s="15" t="s">
        <v>146</v>
      </c>
      <c r="AW388" s="15" t="s">
        <v>27</v>
      </c>
      <c r="AX388" s="15" t="s">
        <v>67</v>
      </c>
      <c r="AY388" s="162" t="s">
        <v>141</v>
      </c>
    </row>
    <row r="389" spans="1:65" s="2" customFormat="1" ht="21.75" customHeight="1" x14ac:dyDescent="0.2">
      <c r="A389" s="31"/>
      <c r="B389" s="133"/>
      <c r="C389" s="168" t="s">
        <v>365</v>
      </c>
      <c r="D389" s="168" t="s">
        <v>159</v>
      </c>
      <c r="E389" s="169" t="s">
        <v>1416</v>
      </c>
      <c r="F389" s="170" t="s">
        <v>3314</v>
      </c>
      <c r="G389" s="171" t="s">
        <v>161</v>
      </c>
      <c r="H389" s="172">
        <v>84.593000000000004</v>
      </c>
      <c r="I389" s="173"/>
      <c r="J389" s="173"/>
      <c r="K389" s="174"/>
      <c r="L389" s="175"/>
      <c r="M389" s="176"/>
      <c r="N389" s="177"/>
      <c r="O389" s="143"/>
      <c r="P389" s="143"/>
      <c r="Q389" s="143"/>
      <c r="R389" s="143"/>
      <c r="S389" s="143"/>
      <c r="T389" s="144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45" t="s">
        <v>162</v>
      </c>
      <c r="AT389" s="145" t="s">
        <v>159</v>
      </c>
      <c r="AU389" s="145" t="s">
        <v>73</v>
      </c>
      <c r="AY389" s="18" t="s">
        <v>141</v>
      </c>
      <c r="BE389" s="146">
        <f>IF(N389="základná",J389,0)</f>
        <v>0</v>
      </c>
      <c r="BF389" s="146">
        <f>IF(N389="znížená",J389,0)</f>
        <v>0</v>
      </c>
      <c r="BG389" s="146">
        <f>IF(N389="zákl. prenesená",J389,0)</f>
        <v>0</v>
      </c>
      <c r="BH389" s="146">
        <f>IF(N389="zníž. prenesená",J389,0)</f>
        <v>0</v>
      </c>
      <c r="BI389" s="146">
        <f>IF(N389="nulová",J389,0)</f>
        <v>0</v>
      </c>
      <c r="BJ389" s="18" t="s">
        <v>73</v>
      </c>
      <c r="BK389" s="146">
        <f>ROUND(I389*H389,2)</f>
        <v>0</v>
      </c>
      <c r="BL389" s="18" t="s">
        <v>146</v>
      </c>
      <c r="BM389" s="145" t="s">
        <v>1417</v>
      </c>
    </row>
    <row r="390" spans="1:65" s="13" customFormat="1" x14ac:dyDescent="0.2">
      <c r="B390" s="147"/>
      <c r="D390" s="148" t="s">
        <v>148</v>
      </c>
      <c r="E390" s="149" t="s">
        <v>1</v>
      </c>
      <c r="F390" s="150" t="s">
        <v>1414</v>
      </c>
      <c r="H390" s="149" t="s">
        <v>1</v>
      </c>
      <c r="L390" s="147"/>
      <c r="M390" s="151"/>
      <c r="N390" s="152"/>
      <c r="O390" s="152"/>
      <c r="P390" s="152"/>
      <c r="Q390" s="152"/>
      <c r="R390" s="152"/>
      <c r="S390" s="152"/>
      <c r="T390" s="153"/>
      <c r="AT390" s="149" t="s">
        <v>148</v>
      </c>
      <c r="AU390" s="149" t="s">
        <v>73</v>
      </c>
      <c r="AV390" s="13" t="s">
        <v>67</v>
      </c>
      <c r="AW390" s="13" t="s">
        <v>27</v>
      </c>
      <c r="AX390" s="13" t="s">
        <v>60</v>
      </c>
      <c r="AY390" s="149" t="s">
        <v>141</v>
      </c>
    </row>
    <row r="391" spans="1:65" s="14" customFormat="1" x14ac:dyDescent="0.2">
      <c r="B391" s="154"/>
      <c r="D391" s="148" t="s">
        <v>148</v>
      </c>
      <c r="E391" s="155" t="s">
        <v>1</v>
      </c>
      <c r="F391" s="156" t="s">
        <v>1415</v>
      </c>
      <c r="H391" s="157">
        <v>84.593000000000004</v>
      </c>
      <c r="L391" s="154"/>
      <c r="M391" s="158"/>
      <c r="N391" s="159"/>
      <c r="O391" s="159"/>
      <c r="P391" s="159"/>
      <c r="Q391" s="159"/>
      <c r="R391" s="159"/>
      <c r="S391" s="159"/>
      <c r="T391" s="160"/>
      <c r="AT391" s="155" t="s">
        <v>148</v>
      </c>
      <c r="AU391" s="155" t="s">
        <v>73</v>
      </c>
      <c r="AV391" s="14" t="s">
        <v>73</v>
      </c>
      <c r="AW391" s="14" t="s">
        <v>27</v>
      </c>
      <c r="AX391" s="14" t="s">
        <v>60</v>
      </c>
      <c r="AY391" s="155" t="s">
        <v>141</v>
      </c>
    </row>
    <row r="392" spans="1:65" s="15" customFormat="1" x14ac:dyDescent="0.2">
      <c r="B392" s="161"/>
      <c r="D392" s="148" t="s">
        <v>148</v>
      </c>
      <c r="E392" s="162" t="s">
        <v>1</v>
      </c>
      <c r="F392" s="163" t="s">
        <v>158</v>
      </c>
      <c r="H392" s="164">
        <v>84.593000000000004</v>
      </c>
      <c r="L392" s="161"/>
      <c r="M392" s="165"/>
      <c r="N392" s="166"/>
      <c r="O392" s="166"/>
      <c r="P392" s="166"/>
      <c r="Q392" s="166"/>
      <c r="R392" s="166"/>
      <c r="S392" s="166"/>
      <c r="T392" s="167"/>
      <c r="AT392" s="162" t="s">
        <v>148</v>
      </c>
      <c r="AU392" s="162" t="s">
        <v>73</v>
      </c>
      <c r="AV392" s="15" t="s">
        <v>146</v>
      </c>
      <c r="AW392" s="15" t="s">
        <v>27</v>
      </c>
      <c r="AX392" s="15" t="s">
        <v>67</v>
      </c>
      <c r="AY392" s="162" t="s">
        <v>141</v>
      </c>
    </row>
    <row r="393" spans="1:65" s="2" customFormat="1" ht="21.75" customHeight="1" x14ac:dyDescent="0.2">
      <c r="A393" s="31"/>
      <c r="B393" s="133"/>
      <c r="C393" s="134" t="s">
        <v>5</v>
      </c>
      <c r="D393" s="134" t="s">
        <v>143</v>
      </c>
      <c r="E393" s="135" t="s">
        <v>1418</v>
      </c>
      <c r="F393" s="136" t="s">
        <v>1419</v>
      </c>
      <c r="G393" s="137" t="s">
        <v>555</v>
      </c>
      <c r="H393" s="138">
        <v>3.8069999999999999</v>
      </c>
      <c r="I393" s="139"/>
      <c r="J393" s="139"/>
      <c r="K393" s="140"/>
      <c r="L393" s="32"/>
      <c r="M393" s="141"/>
      <c r="N393" s="142"/>
      <c r="O393" s="143"/>
      <c r="P393" s="143"/>
      <c r="Q393" s="143"/>
      <c r="R393" s="143"/>
      <c r="S393" s="143"/>
      <c r="T393" s="144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45" t="s">
        <v>146</v>
      </c>
      <c r="AT393" s="145" t="s">
        <v>143</v>
      </c>
      <c r="AU393" s="145" t="s">
        <v>73</v>
      </c>
      <c r="AY393" s="18" t="s">
        <v>141</v>
      </c>
      <c r="BE393" s="146">
        <f>IF(N393="základná",J393,0)</f>
        <v>0</v>
      </c>
      <c r="BF393" s="146">
        <f>IF(N393="znížená",J393,0)</f>
        <v>0</v>
      </c>
      <c r="BG393" s="146">
        <f>IF(N393="zákl. prenesená",J393,0)</f>
        <v>0</v>
      </c>
      <c r="BH393" s="146">
        <f>IF(N393="zníž. prenesená",J393,0)</f>
        <v>0</v>
      </c>
      <c r="BI393" s="146">
        <f>IF(N393="nulová",J393,0)</f>
        <v>0</v>
      </c>
      <c r="BJ393" s="18" t="s">
        <v>73</v>
      </c>
      <c r="BK393" s="146">
        <f>ROUND(I393*H393,2)</f>
        <v>0</v>
      </c>
      <c r="BL393" s="18" t="s">
        <v>146</v>
      </c>
      <c r="BM393" s="145" t="s">
        <v>1420</v>
      </c>
    </row>
    <row r="394" spans="1:65" s="13" customFormat="1" x14ac:dyDescent="0.2">
      <c r="B394" s="147"/>
      <c r="D394" s="148" t="s">
        <v>148</v>
      </c>
      <c r="E394" s="149" t="s">
        <v>1</v>
      </c>
      <c r="F394" s="150" t="s">
        <v>1414</v>
      </c>
      <c r="H394" s="149" t="s">
        <v>1</v>
      </c>
      <c r="L394" s="147"/>
      <c r="M394" s="151"/>
      <c r="N394" s="152"/>
      <c r="O394" s="152"/>
      <c r="P394" s="152"/>
      <c r="Q394" s="152"/>
      <c r="R394" s="152"/>
      <c r="S394" s="152"/>
      <c r="T394" s="153"/>
      <c r="AT394" s="149" t="s">
        <v>148</v>
      </c>
      <c r="AU394" s="149" t="s">
        <v>73</v>
      </c>
      <c r="AV394" s="13" t="s">
        <v>67</v>
      </c>
      <c r="AW394" s="13" t="s">
        <v>27</v>
      </c>
      <c r="AX394" s="13" t="s">
        <v>60</v>
      </c>
      <c r="AY394" s="149" t="s">
        <v>141</v>
      </c>
    </row>
    <row r="395" spans="1:65" s="13" customFormat="1" x14ac:dyDescent="0.2">
      <c r="B395" s="147"/>
      <c r="D395" s="148" t="s">
        <v>148</v>
      </c>
      <c r="E395" s="149" t="s">
        <v>1</v>
      </c>
      <c r="F395" s="150" t="s">
        <v>1421</v>
      </c>
      <c r="H395" s="149" t="s">
        <v>1</v>
      </c>
      <c r="L395" s="147"/>
      <c r="M395" s="151"/>
      <c r="N395" s="152"/>
      <c r="O395" s="152"/>
      <c r="P395" s="152"/>
      <c r="Q395" s="152"/>
      <c r="R395" s="152"/>
      <c r="S395" s="152"/>
      <c r="T395" s="153"/>
      <c r="AT395" s="149" t="s">
        <v>148</v>
      </c>
      <c r="AU395" s="149" t="s">
        <v>73</v>
      </c>
      <c r="AV395" s="13" t="s">
        <v>67</v>
      </c>
      <c r="AW395" s="13" t="s">
        <v>27</v>
      </c>
      <c r="AX395" s="13" t="s">
        <v>60</v>
      </c>
      <c r="AY395" s="149" t="s">
        <v>141</v>
      </c>
    </row>
    <row r="396" spans="1:65" s="14" customFormat="1" x14ac:dyDescent="0.2">
      <c r="B396" s="154"/>
      <c r="D396" s="148" t="s">
        <v>148</v>
      </c>
      <c r="E396" s="155" t="s">
        <v>1</v>
      </c>
      <c r="F396" s="156" t="s">
        <v>1422</v>
      </c>
      <c r="H396" s="157">
        <v>3.8069999999999999</v>
      </c>
      <c r="L396" s="154"/>
      <c r="M396" s="158"/>
      <c r="N396" s="159"/>
      <c r="O396" s="159"/>
      <c r="P396" s="159"/>
      <c r="Q396" s="159"/>
      <c r="R396" s="159"/>
      <c r="S396" s="159"/>
      <c r="T396" s="160"/>
      <c r="AT396" s="155" t="s">
        <v>148</v>
      </c>
      <c r="AU396" s="155" t="s">
        <v>73</v>
      </c>
      <c r="AV396" s="14" t="s">
        <v>73</v>
      </c>
      <c r="AW396" s="14" t="s">
        <v>27</v>
      </c>
      <c r="AX396" s="14" t="s">
        <v>60</v>
      </c>
      <c r="AY396" s="155" t="s">
        <v>141</v>
      </c>
    </row>
    <row r="397" spans="1:65" s="15" customFormat="1" x14ac:dyDescent="0.2">
      <c r="B397" s="161"/>
      <c r="D397" s="148" t="s">
        <v>148</v>
      </c>
      <c r="E397" s="162" t="s">
        <v>1</v>
      </c>
      <c r="F397" s="163" t="s">
        <v>158</v>
      </c>
      <c r="H397" s="164">
        <v>3.8069999999999999</v>
      </c>
      <c r="L397" s="161"/>
      <c r="M397" s="165"/>
      <c r="N397" s="166"/>
      <c r="O397" s="166"/>
      <c r="P397" s="166"/>
      <c r="Q397" s="166"/>
      <c r="R397" s="166"/>
      <c r="S397" s="166"/>
      <c r="T397" s="167"/>
      <c r="AT397" s="162" t="s">
        <v>148</v>
      </c>
      <c r="AU397" s="162" t="s">
        <v>73</v>
      </c>
      <c r="AV397" s="15" t="s">
        <v>146</v>
      </c>
      <c r="AW397" s="15" t="s">
        <v>27</v>
      </c>
      <c r="AX397" s="15" t="s">
        <v>67</v>
      </c>
      <c r="AY397" s="162" t="s">
        <v>141</v>
      </c>
    </row>
    <row r="398" spans="1:65" s="2" customFormat="1" ht="21.75" customHeight="1" x14ac:dyDescent="0.2">
      <c r="A398" s="31"/>
      <c r="B398" s="133"/>
      <c r="C398" s="134" t="s">
        <v>379</v>
      </c>
      <c r="D398" s="134" t="s">
        <v>143</v>
      </c>
      <c r="E398" s="135" t="s">
        <v>1423</v>
      </c>
      <c r="F398" s="136" t="s">
        <v>1424</v>
      </c>
      <c r="G398" s="137" t="s">
        <v>145</v>
      </c>
      <c r="H398" s="138">
        <v>187.714</v>
      </c>
      <c r="I398" s="139"/>
      <c r="J398" s="139"/>
      <c r="K398" s="140"/>
      <c r="L398" s="32"/>
      <c r="M398" s="141"/>
      <c r="N398" s="142"/>
      <c r="O398" s="143"/>
      <c r="P398" s="143"/>
      <c r="Q398" s="143"/>
      <c r="R398" s="143"/>
      <c r="S398" s="143"/>
      <c r="T398" s="144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45" t="s">
        <v>146</v>
      </c>
      <c r="AT398" s="145" t="s">
        <v>143</v>
      </c>
      <c r="AU398" s="145" t="s">
        <v>73</v>
      </c>
      <c r="AY398" s="18" t="s">
        <v>141</v>
      </c>
      <c r="BE398" s="146">
        <f>IF(N398="základná",J398,0)</f>
        <v>0</v>
      </c>
      <c r="BF398" s="146">
        <f>IF(N398="znížená",J398,0)</f>
        <v>0</v>
      </c>
      <c r="BG398" s="146">
        <f>IF(N398="zákl. prenesená",J398,0)</f>
        <v>0</v>
      </c>
      <c r="BH398" s="146">
        <f>IF(N398="zníž. prenesená",J398,0)</f>
        <v>0</v>
      </c>
      <c r="BI398" s="146">
        <f>IF(N398="nulová",J398,0)</f>
        <v>0</v>
      </c>
      <c r="BJ398" s="18" t="s">
        <v>73</v>
      </c>
      <c r="BK398" s="146">
        <f>ROUND(I398*H398,2)</f>
        <v>0</v>
      </c>
      <c r="BL398" s="18" t="s">
        <v>146</v>
      </c>
      <c r="BM398" s="145" t="s">
        <v>1425</v>
      </c>
    </row>
    <row r="399" spans="1:65" s="13" customFormat="1" x14ac:dyDescent="0.2">
      <c r="B399" s="147"/>
      <c r="D399" s="148" t="s">
        <v>148</v>
      </c>
      <c r="E399" s="149" t="s">
        <v>1</v>
      </c>
      <c r="F399" s="150" t="s">
        <v>1426</v>
      </c>
      <c r="H399" s="149" t="s">
        <v>1</v>
      </c>
      <c r="L399" s="147"/>
      <c r="M399" s="151"/>
      <c r="N399" s="152"/>
      <c r="O399" s="152"/>
      <c r="P399" s="152"/>
      <c r="Q399" s="152"/>
      <c r="R399" s="152"/>
      <c r="S399" s="152"/>
      <c r="T399" s="153"/>
      <c r="AT399" s="149" t="s">
        <v>148</v>
      </c>
      <c r="AU399" s="149" t="s">
        <v>73</v>
      </c>
      <c r="AV399" s="13" t="s">
        <v>67</v>
      </c>
      <c r="AW399" s="13" t="s">
        <v>27</v>
      </c>
      <c r="AX399" s="13" t="s">
        <v>60</v>
      </c>
      <c r="AY399" s="149" t="s">
        <v>141</v>
      </c>
    </row>
    <row r="400" spans="1:65" s="13" customFormat="1" x14ac:dyDescent="0.2">
      <c r="B400" s="147"/>
      <c r="D400" s="148" t="s">
        <v>148</v>
      </c>
      <c r="E400" s="149" t="s">
        <v>1</v>
      </c>
      <c r="F400" s="150" t="s">
        <v>1407</v>
      </c>
      <c r="H400" s="149" t="s">
        <v>1</v>
      </c>
      <c r="L400" s="147"/>
      <c r="M400" s="151"/>
      <c r="N400" s="152"/>
      <c r="O400" s="152"/>
      <c r="P400" s="152"/>
      <c r="Q400" s="152"/>
      <c r="R400" s="152"/>
      <c r="S400" s="152"/>
      <c r="T400" s="153"/>
      <c r="AT400" s="149" t="s">
        <v>148</v>
      </c>
      <c r="AU400" s="149" t="s">
        <v>73</v>
      </c>
      <c r="AV400" s="13" t="s">
        <v>67</v>
      </c>
      <c r="AW400" s="13" t="s">
        <v>27</v>
      </c>
      <c r="AX400" s="13" t="s">
        <v>60</v>
      </c>
      <c r="AY400" s="149" t="s">
        <v>141</v>
      </c>
    </row>
    <row r="401" spans="1:65" s="14" customFormat="1" x14ac:dyDescent="0.2">
      <c r="B401" s="154"/>
      <c r="D401" s="148" t="s">
        <v>148</v>
      </c>
      <c r="E401" s="155" t="s">
        <v>1</v>
      </c>
      <c r="F401" s="156" t="s">
        <v>1408</v>
      </c>
      <c r="H401" s="157">
        <v>174.10599999999999</v>
      </c>
      <c r="L401" s="154"/>
      <c r="M401" s="158"/>
      <c r="N401" s="159"/>
      <c r="O401" s="159"/>
      <c r="P401" s="159"/>
      <c r="Q401" s="159"/>
      <c r="R401" s="159"/>
      <c r="S401" s="159"/>
      <c r="T401" s="160"/>
      <c r="AT401" s="155" t="s">
        <v>148</v>
      </c>
      <c r="AU401" s="155" t="s">
        <v>73</v>
      </c>
      <c r="AV401" s="14" t="s">
        <v>73</v>
      </c>
      <c r="AW401" s="14" t="s">
        <v>27</v>
      </c>
      <c r="AX401" s="14" t="s">
        <v>60</v>
      </c>
      <c r="AY401" s="155" t="s">
        <v>141</v>
      </c>
    </row>
    <row r="402" spans="1:65" s="13" customFormat="1" x14ac:dyDescent="0.2">
      <c r="B402" s="147"/>
      <c r="D402" s="148" t="s">
        <v>148</v>
      </c>
      <c r="E402" s="149" t="s">
        <v>1</v>
      </c>
      <c r="F402" s="150" t="s">
        <v>1409</v>
      </c>
      <c r="H402" s="149" t="s">
        <v>1</v>
      </c>
      <c r="L402" s="147"/>
      <c r="M402" s="151"/>
      <c r="N402" s="152"/>
      <c r="O402" s="152"/>
      <c r="P402" s="152"/>
      <c r="Q402" s="152"/>
      <c r="R402" s="152"/>
      <c r="S402" s="152"/>
      <c r="T402" s="153"/>
      <c r="AT402" s="149" t="s">
        <v>148</v>
      </c>
      <c r="AU402" s="149" t="s">
        <v>73</v>
      </c>
      <c r="AV402" s="13" t="s">
        <v>67</v>
      </c>
      <c r="AW402" s="13" t="s">
        <v>27</v>
      </c>
      <c r="AX402" s="13" t="s">
        <v>60</v>
      </c>
      <c r="AY402" s="149" t="s">
        <v>141</v>
      </c>
    </row>
    <row r="403" spans="1:65" s="14" customFormat="1" x14ac:dyDescent="0.2">
      <c r="B403" s="154"/>
      <c r="D403" s="148" t="s">
        <v>148</v>
      </c>
      <c r="E403" s="155" t="s">
        <v>1</v>
      </c>
      <c r="F403" s="156" t="s">
        <v>1410</v>
      </c>
      <c r="H403" s="157">
        <v>13.608000000000001</v>
      </c>
      <c r="L403" s="154"/>
      <c r="M403" s="158"/>
      <c r="N403" s="159"/>
      <c r="O403" s="159"/>
      <c r="P403" s="159"/>
      <c r="Q403" s="159"/>
      <c r="R403" s="159"/>
      <c r="S403" s="159"/>
      <c r="T403" s="160"/>
      <c r="AT403" s="155" t="s">
        <v>148</v>
      </c>
      <c r="AU403" s="155" t="s">
        <v>73</v>
      </c>
      <c r="AV403" s="14" t="s">
        <v>73</v>
      </c>
      <c r="AW403" s="14" t="s">
        <v>27</v>
      </c>
      <c r="AX403" s="14" t="s">
        <v>60</v>
      </c>
      <c r="AY403" s="155" t="s">
        <v>141</v>
      </c>
    </row>
    <row r="404" spans="1:65" s="15" customFormat="1" x14ac:dyDescent="0.2">
      <c r="B404" s="161"/>
      <c r="D404" s="148" t="s">
        <v>148</v>
      </c>
      <c r="E404" s="162" t="s">
        <v>1</v>
      </c>
      <c r="F404" s="163" t="s">
        <v>158</v>
      </c>
      <c r="H404" s="164">
        <v>187.714</v>
      </c>
      <c r="L404" s="161"/>
      <c r="M404" s="165"/>
      <c r="N404" s="166"/>
      <c r="O404" s="166"/>
      <c r="P404" s="166"/>
      <c r="Q404" s="166"/>
      <c r="R404" s="166"/>
      <c r="S404" s="166"/>
      <c r="T404" s="167"/>
      <c r="AT404" s="162" t="s">
        <v>148</v>
      </c>
      <c r="AU404" s="162" t="s">
        <v>73</v>
      </c>
      <c r="AV404" s="15" t="s">
        <v>146</v>
      </c>
      <c r="AW404" s="15" t="s">
        <v>27</v>
      </c>
      <c r="AX404" s="15" t="s">
        <v>67</v>
      </c>
      <c r="AY404" s="162" t="s">
        <v>141</v>
      </c>
    </row>
    <row r="405" spans="1:65" s="2" customFormat="1" ht="21.75" customHeight="1" x14ac:dyDescent="0.2">
      <c r="A405" s="31"/>
      <c r="B405" s="133"/>
      <c r="C405" s="134" t="s">
        <v>433</v>
      </c>
      <c r="D405" s="134" t="s">
        <v>143</v>
      </c>
      <c r="E405" s="135" t="s">
        <v>1427</v>
      </c>
      <c r="F405" s="136" t="s">
        <v>1428</v>
      </c>
      <c r="G405" s="137" t="s">
        <v>145</v>
      </c>
      <c r="H405" s="138">
        <v>187.714</v>
      </c>
      <c r="I405" s="139"/>
      <c r="J405" s="139"/>
      <c r="K405" s="140"/>
      <c r="L405" s="32"/>
      <c r="M405" s="141"/>
      <c r="N405" s="142"/>
      <c r="O405" s="143"/>
      <c r="P405" s="143"/>
      <c r="Q405" s="143"/>
      <c r="R405" s="143"/>
      <c r="S405" s="143"/>
      <c r="T405" s="144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45" t="s">
        <v>146</v>
      </c>
      <c r="AT405" s="145" t="s">
        <v>143</v>
      </c>
      <c r="AU405" s="145" t="s">
        <v>73</v>
      </c>
      <c r="AY405" s="18" t="s">
        <v>141</v>
      </c>
      <c r="BE405" s="146">
        <f>IF(N405="základná",J405,0)</f>
        <v>0</v>
      </c>
      <c r="BF405" s="146">
        <f>IF(N405="znížená",J405,0)</f>
        <v>0</v>
      </c>
      <c r="BG405" s="146">
        <f>IF(N405="zákl. prenesená",J405,0)</f>
        <v>0</v>
      </c>
      <c r="BH405" s="146">
        <f>IF(N405="zníž. prenesená",J405,0)</f>
        <v>0</v>
      </c>
      <c r="BI405" s="146">
        <f>IF(N405="nulová",J405,0)</f>
        <v>0</v>
      </c>
      <c r="BJ405" s="18" t="s">
        <v>73</v>
      </c>
      <c r="BK405" s="146">
        <f>ROUND(I405*H405,2)</f>
        <v>0</v>
      </c>
      <c r="BL405" s="18" t="s">
        <v>146</v>
      </c>
      <c r="BM405" s="145" t="s">
        <v>1429</v>
      </c>
    </row>
    <row r="406" spans="1:65" s="13" customFormat="1" x14ac:dyDescent="0.2">
      <c r="B406" s="147"/>
      <c r="D406" s="148" t="s">
        <v>148</v>
      </c>
      <c r="E406" s="149" t="s">
        <v>1</v>
      </c>
      <c r="F406" s="150" t="s">
        <v>1430</v>
      </c>
      <c r="H406" s="149" t="s">
        <v>1</v>
      </c>
      <c r="L406" s="147"/>
      <c r="M406" s="151"/>
      <c r="N406" s="152"/>
      <c r="O406" s="152"/>
      <c r="P406" s="152"/>
      <c r="Q406" s="152"/>
      <c r="R406" s="152"/>
      <c r="S406" s="152"/>
      <c r="T406" s="153"/>
      <c r="AT406" s="149" t="s">
        <v>148</v>
      </c>
      <c r="AU406" s="149" t="s">
        <v>73</v>
      </c>
      <c r="AV406" s="13" t="s">
        <v>67</v>
      </c>
      <c r="AW406" s="13" t="s">
        <v>27</v>
      </c>
      <c r="AX406" s="13" t="s">
        <v>60</v>
      </c>
      <c r="AY406" s="149" t="s">
        <v>141</v>
      </c>
    </row>
    <row r="407" spans="1:65" s="13" customFormat="1" x14ac:dyDescent="0.2">
      <c r="B407" s="147"/>
      <c r="D407" s="148" t="s">
        <v>148</v>
      </c>
      <c r="E407" s="149" t="s">
        <v>1</v>
      </c>
      <c r="F407" s="150" t="s">
        <v>1431</v>
      </c>
      <c r="H407" s="149" t="s">
        <v>1</v>
      </c>
      <c r="L407" s="147"/>
      <c r="M407" s="151"/>
      <c r="N407" s="152"/>
      <c r="O407" s="152"/>
      <c r="P407" s="152"/>
      <c r="Q407" s="152"/>
      <c r="R407" s="152"/>
      <c r="S407" s="152"/>
      <c r="T407" s="153"/>
      <c r="AT407" s="149" t="s">
        <v>148</v>
      </c>
      <c r="AU407" s="149" t="s">
        <v>73</v>
      </c>
      <c r="AV407" s="13" t="s">
        <v>67</v>
      </c>
      <c r="AW407" s="13" t="s">
        <v>27</v>
      </c>
      <c r="AX407" s="13" t="s">
        <v>60</v>
      </c>
      <c r="AY407" s="149" t="s">
        <v>141</v>
      </c>
    </row>
    <row r="408" spans="1:65" s="13" customFormat="1" x14ac:dyDescent="0.2">
      <c r="B408" s="147"/>
      <c r="D408" s="148" t="s">
        <v>148</v>
      </c>
      <c r="E408" s="149" t="s">
        <v>1</v>
      </c>
      <c r="F408" s="150" t="s">
        <v>1432</v>
      </c>
      <c r="H408" s="149" t="s">
        <v>1</v>
      </c>
      <c r="L408" s="147"/>
      <c r="M408" s="151"/>
      <c r="N408" s="152"/>
      <c r="O408" s="152"/>
      <c r="P408" s="152"/>
      <c r="Q408" s="152"/>
      <c r="R408" s="152"/>
      <c r="S408" s="152"/>
      <c r="T408" s="153"/>
      <c r="AT408" s="149" t="s">
        <v>148</v>
      </c>
      <c r="AU408" s="149" t="s">
        <v>73</v>
      </c>
      <c r="AV408" s="13" t="s">
        <v>67</v>
      </c>
      <c r="AW408" s="13" t="s">
        <v>27</v>
      </c>
      <c r="AX408" s="13" t="s">
        <v>60</v>
      </c>
      <c r="AY408" s="149" t="s">
        <v>141</v>
      </c>
    </row>
    <row r="409" spans="1:65" s="14" customFormat="1" x14ac:dyDescent="0.2">
      <c r="B409" s="154"/>
      <c r="D409" s="148" t="s">
        <v>148</v>
      </c>
      <c r="E409" s="155" t="s">
        <v>1</v>
      </c>
      <c r="F409" s="156" t="s">
        <v>1433</v>
      </c>
      <c r="H409" s="157">
        <v>187.714</v>
      </c>
      <c r="L409" s="154"/>
      <c r="M409" s="158"/>
      <c r="N409" s="159"/>
      <c r="O409" s="159"/>
      <c r="P409" s="159"/>
      <c r="Q409" s="159"/>
      <c r="R409" s="159"/>
      <c r="S409" s="159"/>
      <c r="T409" s="160"/>
      <c r="AT409" s="155" t="s">
        <v>148</v>
      </c>
      <c r="AU409" s="155" t="s">
        <v>73</v>
      </c>
      <c r="AV409" s="14" t="s">
        <v>73</v>
      </c>
      <c r="AW409" s="14" t="s">
        <v>27</v>
      </c>
      <c r="AX409" s="14" t="s">
        <v>60</v>
      </c>
      <c r="AY409" s="155" t="s">
        <v>141</v>
      </c>
    </row>
    <row r="410" spans="1:65" s="15" customFormat="1" x14ac:dyDescent="0.2">
      <c r="B410" s="161"/>
      <c r="D410" s="148" t="s">
        <v>148</v>
      </c>
      <c r="E410" s="162" t="s">
        <v>1</v>
      </c>
      <c r="F410" s="163" t="s">
        <v>158</v>
      </c>
      <c r="H410" s="164">
        <v>187.714</v>
      </c>
      <c r="L410" s="161"/>
      <c r="M410" s="165"/>
      <c r="N410" s="166"/>
      <c r="O410" s="166"/>
      <c r="P410" s="166"/>
      <c r="Q410" s="166"/>
      <c r="R410" s="166"/>
      <c r="S410" s="166"/>
      <c r="T410" s="167"/>
      <c r="AT410" s="162" t="s">
        <v>148</v>
      </c>
      <c r="AU410" s="162" t="s">
        <v>73</v>
      </c>
      <c r="AV410" s="15" t="s">
        <v>146</v>
      </c>
      <c r="AW410" s="15" t="s">
        <v>27</v>
      </c>
      <c r="AX410" s="15" t="s">
        <v>67</v>
      </c>
      <c r="AY410" s="162" t="s">
        <v>141</v>
      </c>
    </row>
    <row r="411" spans="1:65" s="2" customFormat="1" ht="21.75" customHeight="1" x14ac:dyDescent="0.2">
      <c r="A411" s="31"/>
      <c r="B411" s="133"/>
      <c r="C411" s="134" t="s">
        <v>438</v>
      </c>
      <c r="D411" s="134" t="s">
        <v>143</v>
      </c>
      <c r="E411" s="135" t="s">
        <v>1434</v>
      </c>
      <c r="F411" s="136" t="s">
        <v>1435</v>
      </c>
      <c r="G411" s="137" t="s">
        <v>145</v>
      </c>
      <c r="H411" s="138">
        <v>187.714</v>
      </c>
      <c r="I411" s="139"/>
      <c r="J411" s="139"/>
      <c r="K411" s="140"/>
      <c r="L411" s="32"/>
      <c r="M411" s="141"/>
      <c r="N411" s="142"/>
      <c r="O411" s="143"/>
      <c r="P411" s="143"/>
      <c r="Q411" s="143"/>
      <c r="R411" s="143"/>
      <c r="S411" s="143"/>
      <c r="T411" s="144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45" t="s">
        <v>146</v>
      </c>
      <c r="AT411" s="145" t="s">
        <v>143</v>
      </c>
      <c r="AU411" s="145" t="s">
        <v>73</v>
      </c>
      <c r="AY411" s="18" t="s">
        <v>141</v>
      </c>
      <c r="BE411" s="146">
        <f>IF(N411="základná",J411,0)</f>
        <v>0</v>
      </c>
      <c r="BF411" s="146">
        <f>IF(N411="znížená",J411,0)</f>
        <v>0</v>
      </c>
      <c r="BG411" s="146">
        <f>IF(N411="zákl. prenesená",J411,0)</f>
        <v>0</v>
      </c>
      <c r="BH411" s="146">
        <f>IF(N411="zníž. prenesená",J411,0)</f>
        <v>0</v>
      </c>
      <c r="BI411" s="146">
        <f>IF(N411="nulová",J411,0)</f>
        <v>0</v>
      </c>
      <c r="BJ411" s="18" t="s">
        <v>73</v>
      </c>
      <c r="BK411" s="146">
        <f>ROUND(I411*H411,2)</f>
        <v>0</v>
      </c>
      <c r="BL411" s="18" t="s">
        <v>146</v>
      </c>
      <c r="BM411" s="145" t="s">
        <v>1436</v>
      </c>
    </row>
    <row r="412" spans="1:65" s="13" customFormat="1" x14ac:dyDescent="0.2">
      <c r="B412" s="147"/>
      <c r="D412" s="148" t="s">
        <v>148</v>
      </c>
      <c r="E412" s="149" t="s">
        <v>1</v>
      </c>
      <c r="F412" s="150" t="s">
        <v>1430</v>
      </c>
      <c r="H412" s="149" t="s">
        <v>1</v>
      </c>
      <c r="L412" s="147"/>
      <c r="M412" s="151"/>
      <c r="N412" s="152"/>
      <c r="O412" s="152"/>
      <c r="P412" s="152"/>
      <c r="Q412" s="152"/>
      <c r="R412" s="152"/>
      <c r="S412" s="152"/>
      <c r="T412" s="153"/>
      <c r="AT412" s="149" t="s">
        <v>148</v>
      </c>
      <c r="AU412" s="149" t="s">
        <v>73</v>
      </c>
      <c r="AV412" s="13" t="s">
        <v>67</v>
      </c>
      <c r="AW412" s="13" t="s">
        <v>27</v>
      </c>
      <c r="AX412" s="13" t="s">
        <v>60</v>
      </c>
      <c r="AY412" s="149" t="s">
        <v>141</v>
      </c>
    </row>
    <row r="413" spans="1:65" s="13" customFormat="1" x14ac:dyDescent="0.2">
      <c r="B413" s="147"/>
      <c r="D413" s="148" t="s">
        <v>148</v>
      </c>
      <c r="E413" s="149" t="s">
        <v>1</v>
      </c>
      <c r="F413" s="150" t="s">
        <v>1431</v>
      </c>
      <c r="H413" s="149" t="s">
        <v>1</v>
      </c>
      <c r="L413" s="147"/>
      <c r="M413" s="151"/>
      <c r="N413" s="152"/>
      <c r="O413" s="152"/>
      <c r="P413" s="152"/>
      <c r="Q413" s="152"/>
      <c r="R413" s="152"/>
      <c r="S413" s="152"/>
      <c r="T413" s="153"/>
      <c r="AT413" s="149" t="s">
        <v>148</v>
      </c>
      <c r="AU413" s="149" t="s">
        <v>73</v>
      </c>
      <c r="AV413" s="13" t="s">
        <v>67</v>
      </c>
      <c r="AW413" s="13" t="s">
        <v>27</v>
      </c>
      <c r="AX413" s="13" t="s">
        <v>60</v>
      </c>
      <c r="AY413" s="149" t="s">
        <v>141</v>
      </c>
    </row>
    <row r="414" spans="1:65" s="13" customFormat="1" x14ac:dyDescent="0.2">
      <c r="B414" s="147"/>
      <c r="D414" s="148" t="s">
        <v>148</v>
      </c>
      <c r="E414" s="149" t="s">
        <v>1</v>
      </c>
      <c r="F414" s="150" t="s">
        <v>1432</v>
      </c>
      <c r="H414" s="149" t="s">
        <v>1</v>
      </c>
      <c r="L414" s="147"/>
      <c r="M414" s="151"/>
      <c r="N414" s="152"/>
      <c r="O414" s="152"/>
      <c r="P414" s="152"/>
      <c r="Q414" s="152"/>
      <c r="R414" s="152"/>
      <c r="S414" s="152"/>
      <c r="T414" s="153"/>
      <c r="AT414" s="149" t="s">
        <v>148</v>
      </c>
      <c r="AU414" s="149" t="s">
        <v>73</v>
      </c>
      <c r="AV414" s="13" t="s">
        <v>67</v>
      </c>
      <c r="AW414" s="13" t="s">
        <v>27</v>
      </c>
      <c r="AX414" s="13" t="s">
        <v>60</v>
      </c>
      <c r="AY414" s="149" t="s">
        <v>141</v>
      </c>
    </row>
    <row r="415" spans="1:65" s="14" customFormat="1" x14ac:dyDescent="0.2">
      <c r="B415" s="154"/>
      <c r="D415" s="148" t="s">
        <v>148</v>
      </c>
      <c r="E415" s="155" t="s">
        <v>1</v>
      </c>
      <c r="F415" s="156" t="s">
        <v>1433</v>
      </c>
      <c r="H415" s="157">
        <v>187.714</v>
      </c>
      <c r="L415" s="154"/>
      <c r="M415" s="158"/>
      <c r="N415" s="159"/>
      <c r="O415" s="159"/>
      <c r="P415" s="159"/>
      <c r="Q415" s="159"/>
      <c r="R415" s="159"/>
      <c r="S415" s="159"/>
      <c r="T415" s="160"/>
      <c r="AT415" s="155" t="s">
        <v>148</v>
      </c>
      <c r="AU415" s="155" t="s">
        <v>73</v>
      </c>
      <c r="AV415" s="14" t="s">
        <v>73</v>
      </c>
      <c r="AW415" s="14" t="s">
        <v>27</v>
      </c>
      <c r="AX415" s="14" t="s">
        <v>60</v>
      </c>
      <c r="AY415" s="155" t="s">
        <v>141</v>
      </c>
    </row>
    <row r="416" spans="1:65" s="15" customFormat="1" x14ac:dyDescent="0.2">
      <c r="B416" s="161"/>
      <c r="D416" s="148" t="s">
        <v>148</v>
      </c>
      <c r="E416" s="162" t="s">
        <v>1</v>
      </c>
      <c r="F416" s="163" t="s">
        <v>158</v>
      </c>
      <c r="H416" s="164">
        <v>187.714</v>
      </c>
      <c r="L416" s="161"/>
      <c r="M416" s="165"/>
      <c r="N416" s="166"/>
      <c r="O416" s="166"/>
      <c r="P416" s="166"/>
      <c r="Q416" s="166"/>
      <c r="R416" s="166"/>
      <c r="S416" s="166"/>
      <c r="T416" s="167"/>
      <c r="AT416" s="162" t="s">
        <v>148</v>
      </c>
      <c r="AU416" s="162" t="s">
        <v>73</v>
      </c>
      <c r="AV416" s="15" t="s">
        <v>146</v>
      </c>
      <c r="AW416" s="15" t="s">
        <v>27</v>
      </c>
      <c r="AX416" s="15" t="s">
        <v>67</v>
      </c>
      <c r="AY416" s="162" t="s">
        <v>141</v>
      </c>
    </row>
    <row r="417" spans="1:65" s="2" customFormat="1" ht="33" customHeight="1" x14ac:dyDescent="0.2">
      <c r="A417" s="31"/>
      <c r="B417" s="133"/>
      <c r="C417" s="134" t="s">
        <v>443</v>
      </c>
      <c r="D417" s="134" t="s">
        <v>143</v>
      </c>
      <c r="E417" s="135" t="s">
        <v>1437</v>
      </c>
      <c r="F417" s="136" t="s">
        <v>1438</v>
      </c>
      <c r="G417" s="137" t="s">
        <v>145</v>
      </c>
      <c r="H417" s="138">
        <v>4616.4579999999996</v>
      </c>
      <c r="I417" s="139"/>
      <c r="J417" s="139"/>
      <c r="K417" s="140"/>
      <c r="L417" s="32"/>
      <c r="M417" s="141"/>
      <c r="N417" s="142"/>
      <c r="O417" s="143"/>
      <c r="P417" s="143"/>
      <c r="Q417" s="143"/>
      <c r="R417" s="143"/>
      <c r="S417" s="143"/>
      <c r="T417" s="144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R417" s="145" t="s">
        <v>146</v>
      </c>
      <c r="AT417" s="145" t="s">
        <v>143</v>
      </c>
      <c r="AU417" s="145" t="s">
        <v>73</v>
      </c>
      <c r="AY417" s="18" t="s">
        <v>141</v>
      </c>
      <c r="BE417" s="146">
        <f>IF(N417="základná",J417,0)</f>
        <v>0</v>
      </c>
      <c r="BF417" s="146">
        <f>IF(N417="znížená",J417,0)</f>
        <v>0</v>
      </c>
      <c r="BG417" s="146">
        <f>IF(N417="zákl. prenesená",J417,0)</f>
        <v>0</v>
      </c>
      <c r="BH417" s="146">
        <f>IF(N417="zníž. prenesená",J417,0)</f>
        <v>0</v>
      </c>
      <c r="BI417" s="146">
        <f>IF(N417="nulová",J417,0)</f>
        <v>0</v>
      </c>
      <c r="BJ417" s="18" t="s">
        <v>73</v>
      </c>
      <c r="BK417" s="146">
        <f>ROUND(I417*H417,2)</f>
        <v>0</v>
      </c>
      <c r="BL417" s="18" t="s">
        <v>146</v>
      </c>
      <c r="BM417" s="145" t="s">
        <v>1439</v>
      </c>
    </row>
    <row r="418" spans="1:65" s="13" customFormat="1" x14ac:dyDescent="0.2">
      <c r="B418" s="147"/>
      <c r="D418" s="148" t="s">
        <v>148</v>
      </c>
      <c r="E418" s="149" t="s">
        <v>1</v>
      </c>
      <c r="F418" s="150" t="s">
        <v>1440</v>
      </c>
      <c r="H418" s="149" t="s">
        <v>1</v>
      </c>
      <c r="L418" s="147"/>
      <c r="M418" s="151"/>
      <c r="N418" s="152"/>
      <c r="O418" s="152"/>
      <c r="P418" s="152"/>
      <c r="Q418" s="152"/>
      <c r="R418" s="152"/>
      <c r="S418" s="152"/>
      <c r="T418" s="153"/>
      <c r="AT418" s="149" t="s">
        <v>148</v>
      </c>
      <c r="AU418" s="149" t="s">
        <v>73</v>
      </c>
      <c r="AV418" s="13" t="s">
        <v>67</v>
      </c>
      <c r="AW418" s="13" t="s">
        <v>27</v>
      </c>
      <c r="AX418" s="13" t="s">
        <v>60</v>
      </c>
      <c r="AY418" s="149" t="s">
        <v>141</v>
      </c>
    </row>
    <row r="419" spans="1:65" s="14" customFormat="1" x14ac:dyDescent="0.2">
      <c r="B419" s="154"/>
      <c r="D419" s="148" t="s">
        <v>148</v>
      </c>
      <c r="E419" s="155" t="s">
        <v>1</v>
      </c>
      <c r="F419" s="156" t="s">
        <v>1441</v>
      </c>
      <c r="H419" s="157">
        <v>2853.598</v>
      </c>
      <c r="L419" s="154"/>
      <c r="M419" s="158"/>
      <c r="N419" s="159"/>
      <c r="O419" s="159"/>
      <c r="P419" s="159"/>
      <c r="Q419" s="159"/>
      <c r="R419" s="159"/>
      <c r="S419" s="159"/>
      <c r="T419" s="160"/>
      <c r="AT419" s="155" t="s">
        <v>148</v>
      </c>
      <c r="AU419" s="155" t="s">
        <v>73</v>
      </c>
      <c r="AV419" s="14" t="s">
        <v>73</v>
      </c>
      <c r="AW419" s="14" t="s">
        <v>27</v>
      </c>
      <c r="AX419" s="14" t="s">
        <v>60</v>
      </c>
      <c r="AY419" s="155" t="s">
        <v>141</v>
      </c>
    </row>
    <row r="420" spans="1:65" s="14" customFormat="1" x14ac:dyDescent="0.2">
      <c r="B420" s="154"/>
      <c r="D420" s="148" t="s">
        <v>148</v>
      </c>
      <c r="E420" s="155" t="s">
        <v>1</v>
      </c>
      <c r="F420" s="156" t="s">
        <v>1442</v>
      </c>
      <c r="H420" s="157">
        <v>196.25</v>
      </c>
      <c r="L420" s="154"/>
      <c r="M420" s="158"/>
      <c r="N420" s="159"/>
      <c r="O420" s="159"/>
      <c r="P420" s="159"/>
      <c r="Q420" s="159"/>
      <c r="R420" s="159"/>
      <c r="S420" s="159"/>
      <c r="T420" s="160"/>
      <c r="AT420" s="155" t="s">
        <v>148</v>
      </c>
      <c r="AU420" s="155" t="s">
        <v>73</v>
      </c>
      <c r="AV420" s="14" t="s">
        <v>73</v>
      </c>
      <c r="AW420" s="14" t="s">
        <v>27</v>
      </c>
      <c r="AX420" s="14" t="s">
        <v>60</v>
      </c>
      <c r="AY420" s="155" t="s">
        <v>141</v>
      </c>
    </row>
    <row r="421" spans="1:65" s="14" customFormat="1" x14ac:dyDescent="0.2">
      <c r="B421" s="154"/>
      <c r="D421" s="148" t="s">
        <v>148</v>
      </c>
      <c r="E421" s="155" t="s">
        <v>1</v>
      </c>
      <c r="F421" s="156" t="s">
        <v>1443</v>
      </c>
      <c r="H421" s="157">
        <v>138.655</v>
      </c>
      <c r="L421" s="154"/>
      <c r="M421" s="158"/>
      <c r="N421" s="159"/>
      <c r="O421" s="159"/>
      <c r="P421" s="159"/>
      <c r="Q421" s="159"/>
      <c r="R421" s="159"/>
      <c r="S421" s="159"/>
      <c r="T421" s="160"/>
      <c r="AT421" s="155" t="s">
        <v>148</v>
      </c>
      <c r="AU421" s="155" t="s">
        <v>73</v>
      </c>
      <c r="AV421" s="14" t="s">
        <v>73</v>
      </c>
      <c r="AW421" s="14" t="s">
        <v>27</v>
      </c>
      <c r="AX421" s="14" t="s">
        <v>60</v>
      </c>
      <c r="AY421" s="155" t="s">
        <v>141</v>
      </c>
    </row>
    <row r="422" spans="1:65" s="14" customFormat="1" x14ac:dyDescent="0.2">
      <c r="B422" s="154"/>
      <c r="D422" s="148" t="s">
        <v>148</v>
      </c>
      <c r="E422" s="155" t="s">
        <v>1</v>
      </c>
      <c r="F422" s="156" t="s">
        <v>1444</v>
      </c>
      <c r="H422" s="157">
        <v>1190.9749999999999</v>
      </c>
      <c r="L422" s="154"/>
      <c r="M422" s="158"/>
      <c r="N422" s="159"/>
      <c r="O422" s="159"/>
      <c r="P422" s="159"/>
      <c r="Q422" s="159"/>
      <c r="R422" s="159"/>
      <c r="S422" s="159"/>
      <c r="T422" s="160"/>
      <c r="AT422" s="155" t="s">
        <v>148</v>
      </c>
      <c r="AU422" s="155" t="s">
        <v>73</v>
      </c>
      <c r="AV422" s="14" t="s">
        <v>73</v>
      </c>
      <c r="AW422" s="14" t="s">
        <v>27</v>
      </c>
      <c r="AX422" s="14" t="s">
        <v>60</v>
      </c>
      <c r="AY422" s="155" t="s">
        <v>141</v>
      </c>
    </row>
    <row r="423" spans="1:65" s="14" customFormat="1" x14ac:dyDescent="0.2">
      <c r="B423" s="154"/>
      <c r="D423" s="148" t="s">
        <v>148</v>
      </c>
      <c r="E423" s="155" t="s">
        <v>1</v>
      </c>
      <c r="F423" s="156" t="s">
        <v>1445</v>
      </c>
      <c r="H423" s="157">
        <v>236.98</v>
      </c>
      <c r="L423" s="154"/>
      <c r="M423" s="158"/>
      <c r="N423" s="159"/>
      <c r="O423" s="159"/>
      <c r="P423" s="159"/>
      <c r="Q423" s="159"/>
      <c r="R423" s="159"/>
      <c r="S423" s="159"/>
      <c r="T423" s="160"/>
      <c r="AT423" s="155" t="s">
        <v>148</v>
      </c>
      <c r="AU423" s="155" t="s">
        <v>73</v>
      </c>
      <c r="AV423" s="14" t="s">
        <v>73</v>
      </c>
      <c r="AW423" s="14" t="s">
        <v>27</v>
      </c>
      <c r="AX423" s="14" t="s">
        <v>60</v>
      </c>
      <c r="AY423" s="155" t="s">
        <v>141</v>
      </c>
    </row>
    <row r="424" spans="1:65" s="15" customFormat="1" x14ac:dyDescent="0.2">
      <c r="B424" s="161"/>
      <c r="D424" s="148" t="s">
        <v>148</v>
      </c>
      <c r="E424" s="162" t="s">
        <v>1</v>
      </c>
      <c r="F424" s="163" t="s">
        <v>158</v>
      </c>
      <c r="H424" s="164">
        <v>4616.4579999999996</v>
      </c>
      <c r="L424" s="161"/>
      <c r="M424" s="165"/>
      <c r="N424" s="166"/>
      <c r="O424" s="166"/>
      <c r="P424" s="166"/>
      <c r="Q424" s="166"/>
      <c r="R424" s="166"/>
      <c r="S424" s="166"/>
      <c r="T424" s="167"/>
      <c r="AT424" s="162" t="s">
        <v>148</v>
      </c>
      <c r="AU424" s="162" t="s">
        <v>73</v>
      </c>
      <c r="AV424" s="15" t="s">
        <v>146</v>
      </c>
      <c r="AW424" s="15" t="s">
        <v>27</v>
      </c>
      <c r="AX424" s="15" t="s">
        <v>67</v>
      </c>
      <c r="AY424" s="162" t="s">
        <v>141</v>
      </c>
    </row>
    <row r="425" spans="1:65" s="2" customFormat="1" ht="33" customHeight="1" x14ac:dyDescent="0.2">
      <c r="A425" s="31"/>
      <c r="B425" s="133"/>
      <c r="C425" s="134" t="s">
        <v>461</v>
      </c>
      <c r="D425" s="134" t="s">
        <v>143</v>
      </c>
      <c r="E425" s="135" t="s">
        <v>1446</v>
      </c>
      <c r="F425" s="136" t="s">
        <v>1447</v>
      </c>
      <c r="G425" s="137" t="s">
        <v>145</v>
      </c>
      <c r="H425" s="138">
        <v>9232.9159999999993</v>
      </c>
      <c r="I425" s="139"/>
      <c r="J425" s="139"/>
      <c r="K425" s="140"/>
      <c r="L425" s="32"/>
      <c r="M425" s="141"/>
      <c r="N425" s="142"/>
      <c r="O425" s="143"/>
      <c r="P425" s="143"/>
      <c r="Q425" s="143"/>
      <c r="R425" s="143"/>
      <c r="S425" s="143"/>
      <c r="T425" s="144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45" t="s">
        <v>146</v>
      </c>
      <c r="AT425" s="145" t="s">
        <v>143</v>
      </c>
      <c r="AU425" s="145" t="s">
        <v>73</v>
      </c>
      <c r="AY425" s="18" t="s">
        <v>141</v>
      </c>
      <c r="BE425" s="146">
        <f>IF(N425="základná",J425,0)</f>
        <v>0</v>
      </c>
      <c r="BF425" s="146">
        <f>IF(N425="znížená",J425,0)</f>
        <v>0</v>
      </c>
      <c r="BG425" s="146">
        <f>IF(N425="zákl. prenesená",J425,0)</f>
        <v>0</v>
      </c>
      <c r="BH425" s="146">
        <f>IF(N425="zníž. prenesená",J425,0)</f>
        <v>0</v>
      </c>
      <c r="BI425" s="146">
        <f>IF(N425="nulová",J425,0)</f>
        <v>0</v>
      </c>
      <c r="BJ425" s="18" t="s">
        <v>73</v>
      </c>
      <c r="BK425" s="146">
        <f>ROUND(I425*H425,2)</f>
        <v>0</v>
      </c>
      <c r="BL425" s="18" t="s">
        <v>146</v>
      </c>
      <c r="BM425" s="145" t="s">
        <v>1448</v>
      </c>
    </row>
    <row r="426" spans="1:65" s="13" customFormat="1" x14ac:dyDescent="0.2">
      <c r="B426" s="147"/>
      <c r="D426" s="148" t="s">
        <v>148</v>
      </c>
      <c r="E426" s="149" t="s">
        <v>1</v>
      </c>
      <c r="F426" s="150" t="s">
        <v>1440</v>
      </c>
      <c r="H426" s="149" t="s">
        <v>1</v>
      </c>
      <c r="L426" s="147"/>
      <c r="M426" s="151"/>
      <c r="N426" s="152"/>
      <c r="O426" s="152"/>
      <c r="P426" s="152"/>
      <c r="Q426" s="152"/>
      <c r="R426" s="152"/>
      <c r="S426" s="152"/>
      <c r="T426" s="153"/>
      <c r="AT426" s="149" t="s">
        <v>148</v>
      </c>
      <c r="AU426" s="149" t="s">
        <v>73</v>
      </c>
      <c r="AV426" s="13" t="s">
        <v>67</v>
      </c>
      <c r="AW426" s="13" t="s">
        <v>27</v>
      </c>
      <c r="AX426" s="13" t="s">
        <v>60</v>
      </c>
      <c r="AY426" s="149" t="s">
        <v>141</v>
      </c>
    </row>
    <row r="427" spans="1:65" s="14" customFormat="1" x14ac:dyDescent="0.2">
      <c r="B427" s="154"/>
      <c r="D427" s="148" t="s">
        <v>148</v>
      </c>
      <c r="E427" s="155" t="s">
        <v>1</v>
      </c>
      <c r="F427" s="156" t="s">
        <v>1441</v>
      </c>
      <c r="H427" s="157">
        <v>2853.598</v>
      </c>
      <c r="L427" s="154"/>
      <c r="M427" s="158"/>
      <c r="N427" s="159"/>
      <c r="O427" s="159"/>
      <c r="P427" s="159"/>
      <c r="Q427" s="159"/>
      <c r="R427" s="159"/>
      <c r="S427" s="159"/>
      <c r="T427" s="160"/>
      <c r="AT427" s="155" t="s">
        <v>148</v>
      </c>
      <c r="AU427" s="155" t="s">
        <v>73</v>
      </c>
      <c r="AV427" s="14" t="s">
        <v>73</v>
      </c>
      <c r="AW427" s="14" t="s">
        <v>27</v>
      </c>
      <c r="AX427" s="14" t="s">
        <v>60</v>
      </c>
      <c r="AY427" s="155" t="s">
        <v>141</v>
      </c>
    </row>
    <row r="428" spans="1:65" s="14" customFormat="1" x14ac:dyDescent="0.2">
      <c r="B428" s="154"/>
      <c r="D428" s="148" t="s">
        <v>148</v>
      </c>
      <c r="E428" s="155" t="s">
        <v>1</v>
      </c>
      <c r="F428" s="156" t="s">
        <v>1442</v>
      </c>
      <c r="H428" s="157">
        <v>196.25</v>
      </c>
      <c r="L428" s="154"/>
      <c r="M428" s="158"/>
      <c r="N428" s="159"/>
      <c r="O428" s="159"/>
      <c r="P428" s="159"/>
      <c r="Q428" s="159"/>
      <c r="R428" s="159"/>
      <c r="S428" s="159"/>
      <c r="T428" s="160"/>
      <c r="AT428" s="155" t="s">
        <v>148</v>
      </c>
      <c r="AU428" s="155" t="s">
        <v>73</v>
      </c>
      <c r="AV428" s="14" t="s">
        <v>73</v>
      </c>
      <c r="AW428" s="14" t="s">
        <v>27</v>
      </c>
      <c r="AX428" s="14" t="s">
        <v>60</v>
      </c>
      <c r="AY428" s="155" t="s">
        <v>141</v>
      </c>
    </row>
    <row r="429" spans="1:65" s="14" customFormat="1" x14ac:dyDescent="0.2">
      <c r="B429" s="154"/>
      <c r="D429" s="148" t="s">
        <v>148</v>
      </c>
      <c r="E429" s="155" t="s">
        <v>1</v>
      </c>
      <c r="F429" s="156" t="s">
        <v>1443</v>
      </c>
      <c r="H429" s="157">
        <v>138.655</v>
      </c>
      <c r="L429" s="154"/>
      <c r="M429" s="158"/>
      <c r="N429" s="159"/>
      <c r="O429" s="159"/>
      <c r="P429" s="159"/>
      <c r="Q429" s="159"/>
      <c r="R429" s="159"/>
      <c r="S429" s="159"/>
      <c r="T429" s="160"/>
      <c r="AT429" s="155" t="s">
        <v>148</v>
      </c>
      <c r="AU429" s="155" t="s">
        <v>73</v>
      </c>
      <c r="AV429" s="14" t="s">
        <v>73</v>
      </c>
      <c r="AW429" s="14" t="s">
        <v>27</v>
      </c>
      <c r="AX429" s="14" t="s">
        <v>60</v>
      </c>
      <c r="AY429" s="155" t="s">
        <v>141</v>
      </c>
    </row>
    <row r="430" spans="1:65" s="14" customFormat="1" x14ac:dyDescent="0.2">
      <c r="B430" s="154"/>
      <c r="D430" s="148" t="s">
        <v>148</v>
      </c>
      <c r="E430" s="155" t="s">
        <v>1</v>
      </c>
      <c r="F430" s="156" t="s">
        <v>1444</v>
      </c>
      <c r="H430" s="157">
        <v>1190.9749999999999</v>
      </c>
      <c r="L430" s="154"/>
      <c r="M430" s="158"/>
      <c r="N430" s="159"/>
      <c r="O430" s="159"/>
      <c r="P430" s="159"/>
      <c r="Q430" s="159"/>
      <c r="R430" s="159"/>
      <c r="S430" s="159"/>
      <c r="T430" s="160"/>
      <c r="AT430" s="155" t="s">
        <v>148</v>
      </c>
      <c r="AU430" s="155" t="s">
        <v>73</v>
      </c>
      <c r="AV430" s="14" t="s">
        <v>73</v>
      </c>
      <c r="AW430" s="14" t="s">
        <v>27</v>
      </c>
      <c r="AX430" s="14" t="s">
        <v>60</v>
      </c>
      <c r="AY430" s="155" t="s">
        <v>141</v>
      </c>
    </row>
    <row r="431" spans="1:65" s="14" customFormat="1" x14ac:dyDescent="0.2">
      <c r="B431" s="154"/>
      <c r="D431" s="148" t="s">
        <v>148</v>
      </c>
      <c r="E431" s="155" t="s">
        <v>1</v>
      </c>
      <c r="F431" s="156" t="s">
        <v>1445</v>
      </c>
      <c r="H431" s="157">
        <v>236.98</v>
      </c>
      <c r="L431" s="154"/>
      <c r="M431" s="158"/>
      <c r="N431" s="159"/>
      <c r="O431" s="159"/>
      <c r="P431" s="159"/>
      <c r="Q431" s="159"/>
      <c r="R431" s="159"/>
      <c r="S431" s="159"/>
      <c r="T431" s="160"/>
      <c r="AT431" s="155" t="s">
        <v>148</v>
      </c>
      <c r="AU431" s="155" t="s">
        <v>73</v>
      </c>
      <c r="AV431" s="14" t="s">
        <v>73</v>
      </c>
      <c r="AW431" s="14" t="s">
        <v>27</v>
      </c>
      <c r="AX431" s="14" t="s">
        <v>60</v>
      </c>
      <c r="AY431" s="155" t="s">
        <v>141</v>
      </c>
    </row>
    <row r="432" spans="1:65" s="15" customFormat="1" x14ac:dyDescent="0.2">
      <c r="B432" s="161"/>
      <c r="D432" s="148" t="s">
        <v>148</v>
      </c>
      <c r="E432" s="162" t="s">
        <v>1</v>
      </c>
      <c r="F432" s="163" t="s">
        <v>158</v>
      </c>
      <c r="H432" s="164">
        <v>4616.4579999999996</v>
      </c>
      <c r="L432" s="161"/>
      <c r="M432" s="165"/>
      <c r="N432" s="166"/>
      <c r="O432" s="166"/>
      <c r="P432" s="166"/>
      <c r="Q432" s="166"/>
      <c r="R432" s="166"/>
      <c r="S432" s="166"/>
      <c r="T432" s="167"/>
      <c r="AT432" s="162" t="s">
        <v>148</v>
      </c>
      <c r="AU432" s="162" t="s">
        <v>73</v>
      </c>
      <c r="AV432" s="15" t="s">
        <v>146</v>
      </c>
      <c r="AW432" s="15" t="s">
        <v>27</v>
      </c>
      <c r="AX432" s="15" t="s">
        <v>67</v>
      </c>
      <c r="AY432" s="162" t="s">
        <v>141</v>
      </c>
    </row>
    <row r="433" spans="1:65" s="14" customFormat="1" x14ac:dyDescent="0.2">
      <c r="B433" s="154"/>
      <c r="D433" s="148" t="s">
        <v>148</v>
      </c>
      <c r="F433" s="156" t="s">
        <v>1449</v>
      </c>
      <c r="H433" s="157">
        <v>9232.9159999999993</v>
      </c>
      <c r="L433" s="154"/>
      <c r="M433" s="158"/>
      <c r="N433" s="159"/>
      <c r="O433" s="159"/>
      <c r="P433" s="159"/>
      <c r="Q433" s="159"/>
      <c r="R433" s="159"/>
      <c r="S433" s="159"/>
      <c r="T433" s="160"/>
      <c r="AT433" s="155" t="s">
        <v>148</v>
      </c>
      <c r="AU433" s="155" t="s">
        <v>73</v>
      </c>
      <c r="AV433" s="14" t="s">
        <v>73</v>
      </c>
      <c r="AW433" s="14" t="s">
        <v>2</v>
      </c>
      <c r="AX433" s="14" t="s">
        <v>67</v>
      </c>
      <c r="AY433" s="155" t="s">
        <v>141</v>
      </c>
    </row>
    <row r="434" spans="1:65" s="2" customFormat="1" ht="33" customHeight="1" x14ac:dyDescent="0.2">
      <c r="A434" s="31"/>
      <c r="B434" s="133"/>
      <c r="C434" s="134" t="s">
        <v>476</v>
      </c>
      <c r="D434" s="134" t="s">
        <v>143</v>
      </c>
      <c r="E434" s="135" t="s">
        <v>1450</v>
      </c>
      <c r="F434" s="136" t="s">
        <v>1451</v>
      </c>
      <c r="G434" s="137" t="s">
        <v>145</v>
      </c>
      <c r="H434" s="138">
        <v>4616.4579999999996</v>
      </c>
      <c r="I434" s="139"/>
      <c r="J434" s="139"/>
      <c r="K434" s="140"/>
      <c r="L434" s="32"/>
      <c r="M434" s="141"/>
      <c r="N434" s="142"/>
      <c r="O434" s="143"/>
      <c r="P434" s="143"/>
      <c r="Q434" s="143"/>
      <c r="R434" s="143"/>
      <c r="S434" s="143"/>
      <c r="T434" s="144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45" t="s">
        <v>146</v>
      </c>
      <c r="AT434" s="145" t="s">
        <v>143</v>
      </c>
      <c r="AU434" s="145" t="s">
        <v>73</v>
      </c>
      <c r="AY434" s="18" t="s">
        <v>141</v>
      </c>
      <c r="BE434" s="146">
        <f>IF(N434="základná",J434,0)</f>
        <v>0</v>
      </c>
      <c r="BF434" s="146">
        <f>IF(N434="znížená",J434,0)</f>
        <v>0</v>
      </c>
      <c r="BG434" s="146">
        <f>IF(N434="zákl. prenesená",J434,0)</f>
        <v>0</v>
      </c>
      <c r="BH434" s="146">
        <f>IF(N434="zníž. prenesená",J434,0)</f>
        <v>0</v>
      </c>
      <c r="BI434" s="146">
        <f>IF(N434="nulová",J434,0)</f>
        <v>0</v>
      </c>
      <c r="BJ434" s="18" t="s">
        <v>73</v>
      </c>
      <c r="BK434" s="146">
        <f>ROUND(I434*H434,2)</f>
        <v>0</v>
      </c>
      <c r="BL434" s="18" t="s">
        <v>146</v>
      </c>
      <c r="BM434" s="145" t="s">
        <v>1452</v>
      </c>
    </row>
    <row r="435" spans="1:65" s="13" customFormat="1" x14ac:dyDescent="0.2">
      <c r="B435" s="147"/>
      <c r="D435" s="148" t="s">
        <v>148</v>
      </c>
      <c r="E435" s="149" t="s">
        <v>1</v>
      </c>
      <c r="F435" s="150" t="s">
        <v>1440</v>
      </c>
      <c r="H435" s="149" t="s">
        <v>1</v>
      </c>
      <c r="L435" s="147"/>
      <c r="M435" s="151"/>
      <c r="N435" s="152"/>
      <c r="O435" s="152"/>
      <c r="P435" s="152"/>
      <c r="Q435" s="152"/>
      <c r="R435" s="152"/>
      <c r="S435" s="152"/>
      <c r="T435" s="153"/>
      <c r="AT435" s="149" t="s">
        <v>148</v>
      </c>
      <c r="AU435" s="149" t="s">
        <v>73</v>
      </c>
      <c r="AV435" s="13" t="s">
        <v>67</v>
      </c>
      <c r="AW435" s="13" t="s">
        <v>27</v>
      </c>
      <c r="AX435" s="13" t="s">
        <v>60</v>
      </c>
      <c r="AY435" s="149" t="s">
        <v>141</v>
      </c>
    </row>
    <row r="436" spans="1:65" s="14" customFormat="1" x14ac:dyDescent="0.2">
      <c r="B436" s="154"/>
      <c r="D436" s="148" t="s">
        <v>148</v>
      </c>
      <c r="E436" s="155" t="s">
        <v>1</v>
      </c>
      <c r="F436" s="156" t="s">
        <v>1441</v>
      </c>
      <c r="H436" s="157">
        <v>2853.598</v>
      </c>
      <c r="L436" s="154"/>
      <c r="M436" s="158"/>
      <c r="N436" s="159"/>
      <c r="O436" s="159"/>
      <c r="P436" s="159"/>
      <c r="Q436" s="159"/>
      <c r="R436" s="159"/>
      <c r="S436" s="159"/>
      <c r="T436" s="160"/>
      <c r="AT436" s="155" t="s">
        <v>148</v>
      </c>
      <c r="AU436" s="155" t="s">
        <v>73</v>
      </c>
      <c r="AV436" s="14" t="s">
        <v>73</v>
      </c>
      <c r="AW436" s="14" t="s">
        <v>27</v>
      </c>
      <c r="AX436" s="14" t="s">
        <v>60</v>
      </c>
      <c r="AY436" s="155" t="s">
        <v>141</v>
      </c>
    </row>
    <row r="437" spans="1:65" s="14" customFormat="1" x14ac:dyDescent="0.2">
      <c r="B437" s="154"/>
      <c r="D437" s="148" t="s">
        <v>148</v>
      </c>
      <c r="E437" s="155" t="s">
        <v>1</v>
      </c>
      <c r="F437" s="156" t="s">
        <v>1442</v>
      </c>
      <c r="H437" s="157">
        <v>196.25</v>
      </c>
      <c r="L437" s="154"/>
      <c r="M437" s="158"/>
      <c r="N437" s="159"/>
      <c r="O437" s="159"/>
      <c r="P437" s="159"/>
      <c r="Q437" s="159"/>
      <c r="R437" s="159"/>
      <c r="S437" s="159"/>
      <c r="T437" s="160"/>
      <c r="AT437" s="155" t="s">
        <v>148</v>
      </c>
      <c r="AU437" s="155" t="s">
        <v>73</v>
      </c>
      <c r="AV437" s="14" t="s">
        <v>73</v>
      </c>
      <c r="AW437" s="14" t="s">
        <v>27</v>
      </c>
      <c r="AX437" s="14" t="s">
        <v>60</v>
      </c>
      <c r="AY437" s="155" t="s">
        <v>141</v>
      </c>
    </row>
    <row r="438" spans="1:65" s="14" customFormat="1" x14ac:dyDescent="0.2">
      <c r="B438" s="154"/>
      <c r="D438" s="148" t="s">
        <v>148</v>
      </c>
      <c r="E438" s="155" t="s">
        <v>1</v>
      </c>
      <c r="F438" s="156" t="s">
        <v>1443</v>
      </c>
      <c r="H438" s="157">
        <v>138.655</v>
      </c>
      <c r="L438" s="154"/>
      <c r="M438" s="158"/>
      <c r="N438" s="159"/>
      <c r="O438" s="159"/>
      <c r="P438" s="159"/>
      <c r="Q438" s="159"/>
      <c r="R438" s="159"/>
      <c r="S438" s="159"/>
      <c r="T438" s="160"/>
      <c r="AT438" s="155" t="s">
        <v>148</v>
      </c>
      <c r="AU438" s="155" t="s">
        <v>73</v>
      </c>
      <c r="AV438" s="14" t="s">
        <v>73</v>
      </c>
      <c r="AW438" s="14" t="s">
        <v>27</v>
      </c>
      <c r="AX438" s="14" t="s">
        <v>60</v>
      </c>
      <c r="AY438" s="155" t="s">
        <v>141</v>
      </c>
    </row>
    <row r="439" spans="1:65" s="14" customFormat="1" x14ac:dyDescent="0.2">
      <c r="B439" s="154"/>
      <c r="D439" s="148" t="s">
        <v>148</v>
      </c>
      <c r="E439" s="155" t="s">
        <v>1</v>
      </c>
      <c r="F439" s="156" t="s">
        <v>1444</v>
      </c>
      <c r="H439" s="157">
        <v>1190.9749999999999</v>
      </c>
      <c r="L439" s="154"/>
      <c r="M439" s="158"/>
      <c r="N439" s="159"/>
      <c r="O439" s="159"/>
      <c r="P439" s="159"/>
      <c r="Q439" s="159"/>
      <c r="R439" s="159"/>
      <c r="S439" s="159"/>
      <c r="T439" s="160"/>
      <c r="AT439" s="155" t="s">
        <v>148</v>
      </c>
      <c r="AU439" s="155" t="s">
        <v>73</v>
      </c>
      <c r="AV439" s="14" t="s">
        <v>73</v>
      </c>
      <c r="AW439" s="14" t="s">
        <v>27</v>
      </c>
      <c r="AX439" s="14" t="s">
        <v>60</v>
      </c>
      <c r="AY439" s="155" t="s">
        <v>141</v>
      </c>
    </row>
    <row r="440" spans="1:65" s="14" customFormat="1" x14ac:dyDescent="0.2">
      <c r="B440" s="154"/>
      <c r="D440" s="148" t="s">
        <v>148</v>
      </c>
      <c r="E440" s="155" t="s">
        <v>1</v>
      </c>
      <c r="F440" s="156" t="s">
        <v>1445</v>
      </c>
      <c r="H440" s="157">
        <v>236.98</v>
      </c>
      <c r="L440" s="154"/>
      <c r="M440" s="158"/>
      <c r="N440" s="159"/>
      <c r="O440" s="159"/>
      <c r="P440" s="159"/>
      <c r="Q440" s="159"/>
      <c r="R440" s="159"/>
      <c r="S440" s="159"/>
      <c r="T440" s="160"/>
      <c r="AT440" s="155" t="s">
        <v>148</v>
      </c>
      <c r="AU440" s="155" t="s">
        <v>73</v>
      </c>
      <c r="AV440" s="14" t="s">
        <v>73</v>
      </c>
      <c r="AW440" s="14" t="s">
        <v>27</v>
      </c>
      <c r="AX440" s="14" t="s">
        <v>60</v>
      </c>
      <c r="AY440" s="155" t="s">
        <v>141</v>
      </c>
    </row>
    <row r="441" spans="1:65" s="15" customFormat="1" x14ac:dyDescent="0.2">
      <c r="B441" s="161"/>
      <c r="D441" s="148" t="s">
        <v>148</v>
      </c>
      <c r="E441" s="162" t="s">
        <v>1</v>
      </c>
      <c r="F441" s="163" t="s">
        <v>158</v>
      </c>
      <c r="H441" s="164">
        <v>4616.4579999999996</v>
      </c>
      <c r="L441" s="161"/>
      <c r="M441" s="165"/>
      <c r="N441" s="166"/>
      <c r="O441" s="166"/>
      <c r="P441" s="166"/>
      <c r="Q441" s="166"/>
      <c r="R441" s="166"/>
      <c r="S441" s="166"/>
      <c r="T441" s="167"/>
      <c r="AT441" s="162" t="s">
        <v>148</v>
      </c>
      <c r="AU441" s="162" t="s">
        <v>73</v>
      </c>
      <c r="AV441" s="15" t="s">
        <v>146</v>
      </c>
      <c r="AW441" s="15" t="s">
        <v>27</v>
      </c>
      <c r="AX441" s="15" t="s">
        <v>67</v>
      </c>
      <c r="AY441" s="162" t="s">
        <v>141</v>
      </c>
    </row>
    <row r="442" spans="1:65" s="2" customFormat="1" ht="21.75" customHeight="1" x14ac:dyDescent="0.2">
      <c r="A442" s="31"/>
      <c r="B442" s="133"/>
      <c r="C442" s="134" t="s">
        <v>481</v>
      </c>
      <c r="D442" s="134" t="s">
        <v>143</v>
      </c>
      <c r="E442" s="135" t="s">
        <v>1453</v>
      </c>
      <c r="F442" s="136" t="s">
        <v>1454</v>
      </c>
      <c r="G442" s="137" t="s">
        <v>145</v>
      </c>
      <c r="H442" s="138">
        <v>5431.8239999999996</v>
      </c>
      <c r="I442" s="139"/>
      <c r="J442" s="139"/>
      <c r="K442" s="140"/>
      <c r="L442" s="32"/>
      <c r="M442" s="141"/>
      <c r="N442" s="142"/>
      <c r="O442" s="143"/>
      <c r="P442" s="143"/>
      <c r="Q442" s="143"/>
      <c r="R442" s="143"/>
      <c r="S442" s="143"/>
      <c r="T442" s="144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R442" s="145" t="s">
        <v>146</v>
      </c>
      <c r="AT442" s="145" t="s">
        <v>143</v>
      </c>
      <c r="AU442" s="145" t="s">
        <v>73</v>
      </c>
      <c r="AY442" s="18" t="s">
        <v>141</v>
      </c>
      <c r="BE442" s="146">
        <f>IF(N442="základná",J442,0)</f>
        <v>0</v>
      </c>
      <c r="BF442" s="146">
        <f>IF(N442="znížená",J442,0)</f>
        <v>0</v>
      </c>
      <c r="BG442" s="146">
        <f>IF(N442="zákl. prenesená",J442,0)</f>
        <v>0</v>
      </c>
      <c r="BH442" s="146">
        <f>IF(N442="zníž. prenesená",J442,0)</f>
        <v>0</v>
      </c>
      <c r="BI442" s="146">
        <f>IF(N442="nulová",J442,0)</f>
        <v>0</v>
      </c>
      <c r="BJ442" s="18" t="s">
        <v>73</v>
      </c>
      <c r="BK442" s="146">
        <f>ROUND(I442*H442,2)</f>
        <v>0</v>
      </c>
      <c r="BL442" s="18" t="s">
        <v>146</v>
      </c>
      <c r="BM442" s="145" t="s">
        <v>1455</v>
      </c>
    </row>
    <row r="443" spans="1:65" s="13" customFormat="1" x14ac:dyDescent="0.2">
      <c r="B443" s="147"/>
      <c r="D443" s="148" t="s">
        <v>148</v>
      </c>
      <c r="E443" s="149" t="s">
        <v>1</v>
      </c>
      <c r="F443" s="150" t="s">
        <v>1456</v>
      </c>
      <c r="H443" s="149" t="s">
        <v>1</v>
      </c>
      <c r="L443" s="147"/>
      <c r="M443" s="151"/>
      <c r="N443" s="152"/>
      <c r="O443" s="152"/>
      <c r="P443" s="152"/>
      <c r="Q443" s="152"/>
      <c r="R443" s="152"/>
      <c r="S443" s="152"/>
      <c r="T443" s="153"/>
      <c r="AT443" s="149" t="s">
        <v>148</v>
      </c>
      <c r="AU443" s="149" t="s">
        <v>73</v>
      </c>
      <c r="AV443" s="13" t="s">
        <v>67</v>
      </c>
      <c r="AW443" s="13" t="s">
        <v>27</v>
      </c>
      <c r="AX443" s="13" t="s">
        <v>60</v>
      </c>
      <c r="AY443" s="149" t="s">
        <v>141</v>
      </c>
    </row>
    <row r="444" spans="1:65" s="14" customFormat="1" x14ac:dyDescent="0.2">
      <c r="B444" s="154"/>
      <c r="D444" s="148" t="s">
        <v>148</v>
      </c>
      <c r="E444" s="155" t="s">
        <v>1</v>
      </c>
      <c r="F444" s="156" t="s">
        <v>1457</v>
      </c>
      <c r="H444" s="157">
        <v>2060.172</v>
      </c>
      <c r="L444" s="154"/>
      <c r="M444" s="158"/>
      <c r="N444" s="159"/>
      <c r="O444" s="159"/>
      <c r="P444" s="159"/>
      <c r="Q444" s="159"/>
      <c r="R444" s="159"/>
      <c r="S444" s="159"/>
      <c r="T444" s="160"/>
      <c r="AT444" s="155" t="s">
        <v>148</v>
      </c>
      <c r="AU444" s="155" t="s">
        <v>73</v>
      </c>
      <c r="AV444" s="14" t="s">
        <v>73</v>
      </c>
      <c r="AW444" s="14" t="s">
        <v>27</v>
      </c>
      <c r="AX444" s="14" t="s">
        <v>60</v>
      </c>
      <c r="AY444" s="155" t="s">
        <v>141</v>
      </c>
    </row>
    <row r="445" spans="1:65" s="14" customFormat="1" x14ac:dyDescent="0.2">
      <c r="B445" s="154"/>
      <c r="D445" s="148" t="s">
        <v>148</v>
      </c>
      <c r="E445" s="155" t="s">
        <v>1</v>
      </c>
      <c r="F445" s="156" t="s">
        <v>1458</v>
      </c>
      <c r="H445" s="157">
        <v>1897.7639999999999</v>
      </c>
      <c r="L445" s="154"/>
      <c r="M445" s="158"/>
      <c r="N445" s="159"/>
      <c r="O445" s="159"/>
      <c r="P445" s="159"/>
      <c r="Q445" s="159"/>
      <c r="R445" s="159"/>
      <c r="S445" s="159"/>
      <c r="T445" s="160"/>
      <c r="AT445" s="155" t="s">
        <v>148</v>
      </c>
      <c r="AU445" s="155" t="s">
        <v>73</v>
      </c>
      <c r="AV445" s="14" t="s">
        <v>73</v>
      </c>
      <c r="AW445" s="14" t="s">
        <v>27</v>
      </c>
      <c r="AX445" s="14" t="s">
        <v>60</v>
      </c>
      <c r="AY445" s="155" t="s">
        <v>141</v>
      </c>
    </row>
    <row r="446" spans="1:65" s="14" customFormat="1" x14ac:dyDescent="0.2">
      <c r="B446" s="154"/>
      <c r="D446" s="148" t="s">
        <v>148</v>
      </c>
      <c r="E446" s="155" t="s">
        <v>1</v>
      </c>
      <c r="F446" s="156" t="s">
        <v>1459</v>
      </c>
      <c r="H446" s="157">
        <v>1118.9280000000001</v>
      </c>
      <c r="L446" s="154"/>
      <c r="M446" s="158"/>
      <c r="N446" s="159"/>
      <c r="O446" s="159"/>
      <c r="P446" s="159"/>
      <c r="Q446" s="159"/>
      <c r="R446" s="159"/>
      <c r="S446" s="159"/>
      <c r="T446" s="160"/>
      <c r="AT446" s="155" t="s">
        <v>148</v>
      </c>
      <c r="AU446" s="155" t="s">
        <v>73</v>
      </c>
      <c r="AV446" s="14" t="s">
        <v>73</v>
      </c>
      <c r="AW446" s="14" t="s">
        <v>27</v>
      </c>
      <c r="AX446" s="14" t="s">
        <v>60</v>
      </c>
      <c r="AY446" s="155" t="s">
        <v>141</v>
      </c>
    </row>
    <row r="447" spans="1:65" s="14" customFormat="1" x14ac:dyDescent="0.2">
      <c r="B447" s="154"/>
      <c r="D447" s="148" t="s">
        <v>148</v>
      </c>
      <c r="E447" s="155" t="s">
        <v>1</v>
      </c>
      <c r="F447" s="156" t="s">
        <v>1460</v>
      </c>
      <c r="H447" s="157">
        <v>354.96</v>
      </c>
      <c r="L447" s="154"/>
      <c r="M447" s="158"/>
      <c r="N447" s="159"/>
      <c r="O447" s="159"/>
      <c r="P447" s="159"/>
      <c r="Q447" s="159"/>
      <c r="R447" s="159"/>
      <c r="S447" s="159"/>
      <c r="T447" s="160"/>
      <c r="AT447" s="155" t="s">
        <v>148</v>
      </c>
      <c r="AU447" s="155" t="s">
        <v>73</v>
      </c>
      <c r="AV447" s="14" t="s">
        <v>73</v>
      </c>
      <c r="AW447" s="14" t="s">
        <v>27</v>
      </c>
      <c r="AX447" s="14" t="s">
        <v>60</v>
      </c>
      <c r="AY447" s="155" t="s">
        <v>141</v>
      </c>
    </row>
    <row r="448" spans="1:65" s="15" customFormat="1" x14ac:dyDescent="0.2">
      <c r="B448" s="161"/>
      <c r="D448" s="148" t="s">
        <v>148</v>
      </c>
      <c r="E448" s="162" t="s">
        <v>1</v>
      </c>
      <c r="F448" s="163" t="s">
        <v>158</v>
      </c>
      <c r="H448" s="164">
        <v>5431.8239999999996</v>
      </c>
      <c r="L448" s="161"/>
      <c r="M448" s="165"/>
      <c r="N448" s="166"/>
      <c r="O448" s="166"/>
      <c r="P448" s="166"/>
      <c r="Q448" s="166"/>
      <c r="R448" s="166"/>
      <c r="S448" s="166"/>
      <c r="T448" s="167"/>
      <c r="AT448" s="162" t="s">
        <v>148</v>
      </c>
      <c r="AU448" s="162" t="s">
        <v>73</v>
      </c>
      <c r="AV448" s="15" t="s">
        <v>146</v>
      </c>
      <c r="AW448" s="15" t="s">
        <v>27</v>
      </c>
      <c r="AX448" s="15" t="s">
        <v>67</v>
      </c>
      <c r="AY448" s="162" t="s">
        <v>141</v>
      </c>
    </row>
    <row r="449" spans="1:65" s="2" customFormat="1" ht="21.75" customHeight="1" x14ac:dyDescent="0.2">
      <c r="A449" s="31"/>
      <c r="B449" s="133"/>
      <c r="C449" s="134" t="s">
        <v>486</v>
      </c>
      <c r="D449" s="134" t="s">
        <v>143</v>
      </c>
      <c r="E449" s="135" t="s">
        <v>1461</v>
      </c>
      <c r="F449" s="136" t="s">
        <v>3315</v>
      </c>
      <c r="G449" s="137" t="s">
        <v>145</v>
      </c>
      <c r="H449" s="138">
        <v>3999.2429999999999</v>
      </c>
      <c r="I449" s="139"/>
      <c r="J449" s="139"/>
      <c r="K449" s="140"/>
      <c r="L449" s="32"/>
      <c r="M449" s="141"/>
      <c r="N449" s="142"/>
      <c r="O449" s="143"/>
      <c r="P449" s="143"/>
      <c r="Q449" s="143"/>
      <c r="R449" s="143"/>
      <c r="S449" s="143"/>
      <c r="T449" s="144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45" t="s">
        <v>146</v>
      </c>
      <c r="AT449" s="145" t="s">
        <v>143</v>
      </c>
      <c r="AU449" s="145" t="s">
        <v>73</v>
      </c>
      <c r="AY449" s="18" t="s">
        <v>141</v>
      </c>
      <c r="BE449" s="146">
        <f>IF(N449="základná",J449,0)</f>
        <v>0</v>
      </c>
      <c r="BF449" s="146">
        <f>IF(N449="znížená",J449,0)</f>
        <v>0</v>
      </c>
      <c r="BG449" s="146">
        <f>IF(N449="zákl. prenesená",J449,0)</f>
        <v>0</v>
      </c>
      <c r="BH449" s="146">
        <f>IF(N449="zníž. prenesená",J449,0)</f>
        <v>0</v>
      </c>
      <c r="BI449" s="146">
        <f>IF(N449="nulová",J449,0)</f>
        <v>0</v>
      </c>
      <c r="BJ449" s="18" t="s">
        <v>73</v>
      </c>
      <c r="BK449" s="146">
        <f>ROUND(I449*H449,2)</f>
        <v>0</v>
      </c>
      <c r="BL449" s="18" t="s">
        <v>146</v>
      </c>
      <c r="BM449" s="145" t="s">
        <v>1462</v>
      </c>
    </row>
    <row r="450" spans="1:65" s="13" customFormat="1" x14ac:dyDescent="0.2">
      <c r="B450" s="147"/>
      <c r="D450" s="148" t="s">
        <v>148</v>
      </c>
      <c r="E450" s="149" t="s">
        <v>1</v>
      </c>
      <c r="F450" s="150" t="s">
        <v>1440</v>
      </c>
      <c r="H450" s="149" t="s">
        <v>1</v>
      </c>
      <c r="L450" s="147"/>
      <c r="M450" s="151"/>
      <c r="N450" s="152"/>
      <c r="O450" s="152"/>
      <c r="P450" s="152"/>
      <c r="Q450" s="152"/>
      <c r="R450" s="152"/>
      <c r="S450" s="152"/>
      <c r="T450" s="153"/>
      <c r="AT450" s="149" t="s">
        <v>148</v>
      </c>
      <c r="AU450" s="149" t="s">
        <v>73</v>
      </c>
      <c r="AV450" s="13" t="s">
        <v>67</v>
      </c>
      <c r="AW450" s="13" t="s">
        <v>27</v>
      </c>
      <c r="AX450" s="13" t="s">
        <v>60</v>
      </c>
      <c r="AY450" s="149" t="s">
        <v>141</v>
      </c>
    </row>
    <row r="451" spans="1:65" s="14" customFormat="1" x14ac:dyDescent="0.2">
      <c r="B451" s="154"/>
      <c r="D451" s="148" t="s">
        <v>148</v>
      </c>
      <c r="E451" s="155" t="s">
        <v>1</v>
      </c>
      <c r="F451" s="156" t="s">
        <v>1463</v>
      </c>
      <c r="H451" s="157">
        <v>2538.0079999999998</v>
      </c>
      <c r="L451" s="154"/>
      <c r="M451" s="158"/>
      <c r="N451" s="159"/>
      <c r="O451" s="159"/>
      <c r="P451" s="159"/>
      <c r="Q451" s="159"/>
      <c r="R451" s="159"/>
      <c r="S451" s="159"/>
      <c r="T451" s="160"/>
      <c r="AT451" s="155" t="s">
        <v>148</v>
      </c>
      <c r="AU451" s="155" t="s">
        <v>73</v>
      </c>
      <c r="AV451" s="14" t="s">
        <v>73</v>
      </c>
      <c r="AW451" s="14" t="s">
        <v>27</v>
      </c>
      <c r="AX451" s="14" t="s">
        <v>60</v>
      </c>
      <c r="AY451" s="155" t="s">
        <v>141</v>
      </c>
    </row>
    <row r="452" spans="1:65" s="14" customFormat="1" x14ac:dyDescent="0.2">
      <c r="B452" s="154"/>
      <c r="D452" s="148" t="s">
        <v>148</v>
      </c>
      <c r="E452" s="155" t="s">
        <v>1</v>
      </c>
      <c r="F452" s="156" t="s">
        <v>1464</v>
      </c>
      <c r="H452" s="157">
        <v>148.75</v>
      </c>
      <c r="L452" s="154"/>
      <c r="M452" s="158"/>
      <c r="N452" s="159"/>
      <c r="O452" s="159"/>
      <c r="P452" s="159"/>
      <c r="Q452" s="159"/>
      <c r="R452" s="159"/>
      <c r="S452" s="159"/>
      <c r="T452" s="160"/>
      <c r="AT452" s="155" t="s">
        <v>148</v>
      </c>
      <c r="AU452" s="155" t="s">
        <v>73</v>
      </c>
      <c r="AV452" s="14" t="s">
        <v>73</v>
      </c>
      <c r="AW452" s="14" t="s">
        <v>27</v>
      </c>
      <c r="AX452" s="14" t="s">
        <v>60</v>
      </c>
      <c r="AY452" s="155" t="s">
        <v>141</v>
      </c>
    </row>
    <row r="453" spans="1:65" s="14" customFormat="1" x14ac:dyDescent="0.2">
      <c r="B453" s="154"/>
      <c r="D453" s="148" t="s">
        <v>148</v>
      </c>
      <c r="E453" s="155" t="s">
        <v>1</v>
      </c>
      <c r="F453" s="156" t="s">
        <v>1443</v>
      </c>
      <c r="H453" s="157">
        <v>138.655</v>
      </c>
      <c r="L453" s="154"/>
      <c r="M453" s="158"/>
      <c r="N453" s="159"/>
      <c r="O453" s="159"/>
      <c r="P453" s="159"/>
      <c r="Q453" s="159"/>
      <c r="R453" s="159"/>
      <c r="S453" s="159"/>
      <c r="T453" s="160"/>
      <c r="AT453" s="155" t="s">
        <v>148</v>
      </c>
      <c r="AU453" s="155" t="s">
        <v>73</v>
      </c>
      <c r="AV453" s="14" t="s">
        <v>73</v>
      </c>
      <c r="AW453" s="14" t="s">
        <v>27</v>
      </c>
      <c r="AX453" s="14" t="s">
        <v>60</v>
      </c>
      <c r="AY453" s="155" t="s">
        <v>141</v>
      </c>
    </row>
    <row r="454" spans="1:65" s="14" customFormat="1" x14ac:dyDescent="0.2">
      <c r="B454" s="154"/>
      <c r="D454" s="148" t="s">
        <v>148</v>
      </c>
      <c r="E454" s="155" t="s">
        <v>1</v>
      </c>
      <c r="F454" s="156" t="s">
        <v>1465</v>
      </c>
      <c r="H454" s="157">
        <v>936.85</v>
      </c>
      <c r="L454" s="154"/>
      <c r="M454" s="158"/>
      <c r="N454" s="159"/>
      <c r="O454" s="159"/>
      <c r="P454" s="159"/>
      <c r="Q454" s="159"/>
      <c r="R454" s="159"/>
      <c r="S454" s="159"/>
      <c r="T454" s="160"/>
      <c r="AT454" s="155" t="s">
        <v>148</v>
      </c>
      <c r="AU454" s="155" t="s">
        <v>73</v>
      </c>
      <c r="AV454" s="14" t="s">
        <v>73</v>
      </c>
      <c r="AW454" s="14" t="s">
        <v>27</v>
      </c>
      <c r="AX454" s="14" t="s">
        <v>60</v>
      </c>
      <c r="AY454" s="155" t="s">
        <v>141</v>
      </c>
    </row>
    <row r="455" spans="1:65" s="14" customFormat="1" x14ac:dyDescent="0.2">
      <c r="B455" s="154"/>
      <c r="D455" s="148" t="s">
        <v>148</v>
      </c>
      <c r="E455" s="155" t="s">
        <v>1</v>
      </c>
      <c r="F455" s="156" t="s">
        <v>1445</v>
      </c>
      <c r="H455" s="157">
        <v>236.98</v>
      </c>
      <c r="L455" s="154"/>
      <c r="M455" s="158"/>
      <c r="N455" s="159"/>
      <c r="O455" s="159"/>
      <c r="P455" s="159"/>
      <c r="Q455" s="159"/>
      <c r="R455" s="159"/>
      <c r="S455" s="159"/>
      <c r="T455" s="160"/>
      <c r="AT455" s="155" t="s">
        <v>148</v>
      </c>
      <c r="AU455" s="155" t="s">
        <v>73</v>
      </c>
      <c r="AV455" s="14" t="s">
        <v>73</v>
      </c>
      <c r="AW455" s="14" t="s">
        <v>27</v>
      </c>
      <c r="AX455" s="14" t="s">
        <v>60</v>
      </c>
      <c r="AY455" s="155" t="s">
        <v>141</v>
      </c>
    </row>
    <row r="456" spans="1:65" s="15" customFormat="1" x14ac:dyDescent="0.2">
      <c r="B456" s="161"/>
      <c r="D456" s="148" t="s">
        <v>148</v>
      </c>
      <c r="E456" s="162" t="s">
        <v>1</v>
      </c>
      <c r="F456" s="163" t="s">
        <v>158</v>
      </c>
      <c r="H456" s="164">
        <v>3999.2429999999999</v>
      </c>
      <c r="L456" s="161"/>
      <c r="M456" s="165"/>
      <c r="N456" s="166"/>
      <c r="O456" s="166"/>
      <c r="P456" s="166"/>
      <c r="Q456" s="166"/>
      <c r="R456" s="166"/>
      <c r="S456" s="166"/>
      <c r="T456" s="167"/>
      <c r="AT456" s="162" t="s">
        <v>148</v>
      </c>
      <c r="AU456" s="162" t="s">
        <v>73</v>
      </c>
      <c r="AV456" s="15" t="s">
        <v>146</v>
      </c>
      <c r="AW456" s="15" t="s">
        <v>27</v>
      </c>
      <c r="AX456" s="15" t="s">
        <v>67</v>
      </c>
      <c r="AY456" s="162" t="s">
        <v>141</v>
      </c>
    </row>
    <row r="457" spans="1:65" s="2" customFormat="1" ht="21.75" customHeight="1" x14ac:dyDescent="0.2">
      <c r="A457" s="31"/>
      <c r="B457" s="133"/>
      <c r="C457" s="134" t="s">
        <v>491</v>
      </c>
      <c r="D457" s="134" t="s">
        <v>143</v>
      </c>
      <c r="E457" s="135" t="s">
        <v>1466</v>
      </c>
      <c r="F457" s="136" t="s">
        <v>3316</v>
      </c>
      <c r="G457" s="137" t="s">
        <v>145</v>
      </c>
      <c r="H457" s="138">
        <v>3999.2429999999999</v>
      </c>
      <c r="I457" s="139"/>
      <c r="J457" s="139"/>
      <c r="K457" s="140"/>
      <c r="L457" s="32"/>
      <c r="M457" s="141"/>
      <c r="N457" s="142"/>
      <c r="O457" s="143"/>
      <c r="P457" s="143"/>
      <c r="Q457" s="143"/>
      <c r="R457" s="143"/>
      <c r="S457" s="143"/>
      <c r="T457" s="144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45" t="s">
        <v>146</v>
      </c>
      <c r="AT457" s="145" t="s">
        <v>143</v>
      </c>
      <c r="AU457" s="145" t="s">
        <v>73</v>
      </c>
      <c r="AY457" s="18" t="s">
        <v>141</v>
      </c>
      <c r="BE457" s="146">
        <f>IF(N457="základná",J457,0)</f>
        <v>0</v>
      </c>
      <c r="BF457" s="146">
        <f>IF(N457="znížená",J457,0)</f>
        <v>0</v>
      </c>
      <c r="BG457" s="146">
        <f>IF(N457="zákl. prenesená",J457,0)</f>
        <v>0</v>
      </c>
      <c r="BH457" s="146">
        <f>IF(N457="zníž. prenesená",J457,0)</f>
        <v>0</v>
      </c>
      <c r="BI457" s="146">
        <f>IF(N457="nulová",J457,0)</f>
        <v>0</v>
      </c>
      <c r="BJ457" s="18" t="s">
        <v>73</v>
      </c>
      <c r="BK457" s="146">
        <f>ROUND(I457*H457,2)</f>
        <v>0</v>
      </c>
      <c r="BL457" s="18" t="s">
        <v>146</v>
      </c>
      <c r="BM457" s="145" t="s">
        <v>1467</v>
      </c>
    </row>
    <row r="458" spans="1:65" s="13" customFormat="1" x14ac:dyDescent="0.2">
      <c r="B458" s="147"/>
      <c r="D458" s="148" t="s">
        <v>148</v>
      </c>
      <c r="E458" s="149" t="s">
        <v>1</v>
      </c>
      <c r="F458" s="150" t="s">
        <v>1440</v>
      </c>
      <c r="H458" s="149" t="s">
        <v>1</v>
      </c>
      <c r="L458" s="147"/>
      <c r="M458" s="151"/>
      <c r="N458" s="152"/>
      <c r="O458" s="152"/>
      <c r="P458" s="152"/>
      <c r="Q458" s="152"/>
      <c r="R458" s="152"/>
      <c r="S458" s="152"/>
      <c r="T458" s="153"/>
      <c r="AT458" s="149" t="s">
        <v>148</v>
      </c>
      <c r="AU458" s="149" t="s">
        <v>73</v>
      </c>
      <c r="AV458" s="13" t="s">
        <v>67</v>
      </c>
      <c r="AW458" s="13" t="s">
        <v>27</v>
      </c>
      <c r="AX458" s="13" t="s">
        <v>60</v>
      </c>
      <c r="AY458" s="149" t="s">
        <v>141</v>
      </c>
    </row>
    <row r="459" spans="1:65" s="14" customFormat="1" x14ac:dyDescent="0.2">
      <c r="B459" s="154"/>
      <c r="D459" s="148" t="s">
        <v>148</v>
      </c>
      <c r="E459" s="155" t="s">
        <v>1</v>
      </c>
      <c r="F459" s="156" t="s">
        <v>1463</v>
      </c>
      <c r="H459" s="157">
        <v>2538.0079999999998</v>
      </c>
      <c r="L459" s="154"/>
      <c r="M459" s="158"/>
      <c r="N459" s="159"/>
      <c r="O459" s="159"/>
      <c r="P459" s="159"/>
      <c r="Q459" s="159"/>
      <c r="R459" s="159"/>
      <c r="S459" s="159"/>
      <c r="T459" s="160"/>
      <c r="AT459" s="155" t="s">
        <v>148</v>
      </c>
      <c r="AU459" s="155" t="s">
        <v>73</v>
      </c>
      <c r="AV459" s="14" t="s">
        <v>73</v>
      </c>
      <c r="AW459" s="14" t="s">
        <v>27</v>
      </c>
      <c r="AX459" s="14" t="s">
        <v>60</v>
      </c>
      <c r="AY459" s="155" t="s">
        <v>141</v>
      </c>
    </row>
    <row r="460" spans="1:65" s="14" customFormat="1" x14ac:dyDescent="0.2">
      <c r="B460" s="154"/>
      <c r="D460" s="148" t="s">
        <v>148</v>
      </c>
      <c r="E460" s="155" t="s">
        <v>1</v>
      </c>
      <c r="F460" s="156" t="s">
        <v>1464</v>
      </c>
      <c r="H460" s="157">
        <v>148.75</v>
      </c>
      <c r="L460" s="154"/>
      <c r="M460" s="158"/>
      <c r="N460" s="159"/>
      <c r="O460" s="159"/>
      <c r="P460" s="159"/>
      <c r="Q460" s="159"/>
      <c r="R460" s="159"/>
      <c r="S460" s="159"/>
      <c r="T460" s="160"/>
      <c r="AT460" s="155" t="s">
        <v>148</v>
      </c>
      <c r="AU460" s="155" t="s">
        <v>73</v>
      </c>
      <c r="AV460" s="14" t="s">
        <v>73</v>
      </c>
      <c r="AW460" s="14" t="s">
        <v>27</v>
      </c>
      <c r="AX460" s="14" t="s">
        <v>60</v>
      </c>
      <c r="AY460" s="155" t="s">
        <v>141</v>
      </c>
    </row>
    <row r="461" spans="1:65" s="14" customFormat="1" x14ac:dyDescent="0.2">
      <c r="B461" s="154"/>
      <c r="D461" s="148" t="s">
        <v>148</v>
      </c>
      <c r="E461" s="155" t="s">
        <v>1</v>
      </c>
      <c r="F461" s="156" t="s">
        <v>1443</v>
      </c>
      <c r="H461" s="157">
        <v>138.655</v>
      </c>
      <c r="L461" s="154"/>
      <c r="M461" s="158"/>
      <c r="N461" s="159"/>
      <c r="O461" s="159"/>
      <c r="P461" s="159"/>
      <c r="Q461" s="159"/>
      <c r="R461" s="159"/>
      <c r="S461" s="159"/>
      <c r="T461" s="160"/>
      <c r="AT461" s="155" t="s">
        <v>148</v>
      </c>
      <c r="AU461" s="155" t="s">
        <v>73</v>
      </c>
      <c r="AV461" s="14" t="s">
        <v>73</v>
      </c>
      <c r="AW461" s="14" t="s">
        <v>27</v>
      </c>
      <c r="AX461" s="14" t="s">
        <v>60</v>
      </c>
      <c r="AY461" s="155" t="s">
        <v>141</v>
      </c>
    </row>
    <row r="462" spans="1:65" s="14" customFormat="1" x14ac:dyDescent="0.2">
      <c r="B462" s="154"/>
      <c r="D462" s="148" t="s">
        <v>148</v>
      </c>
      <c r="E462" s="155" t="s">
        <v>1</v>
      </c>
      <c r="F462" s="156" t="s">
        <v>1465</v>
      </c>
      <c r="H462" s="157">
        <v>936.85</v>
      </c>
      <c r="L462" s="154"/>
      <c r="M462" s="158"/>
      <c r="N462" s="159"/>
      <c r="O462" s="159"/>
      <c r="P462" s="159"/>
      <c r="Q462" s="159"/>
      <c r="R462" s="159"/>
      <c r="S462" s="159"/>
      <c r="T462" s="160"/>
      <c r="AT462" s="155" t="s">
        <v>148</v>
      </c>
      <c r="AU462" s="155" t="s">
        <v>73</v>
      </c>
      <c r="AV462" s="14" t="s">
        <v>73</v>
      </c>
      <c r="AW462" s="14" t="s">
        <v>27</v>
      </c>
      <c r="AX462" s="14" t="s">
        <v>60</v>
      </c>
      <c r="AY462" s="155" t="s">
        <v>141</v>
      </c>
    </row>
    <row r="463" spans="1:65" s="14" customFormat="1" x14ac:dyDescent="0.2">
      <c r="B463" s="154"/>
      <c r="D463" s="148" t="s">
        <v>148</v>
      </c>
      <c r="E463" s="155" t="s">
        <v>1</v>
      </c>
      <c r="F463" s="156" t="s">
        <v>1445</v>
      </c>
      <c r="H463" s="157">
        <v>236.98</v>
      </c>
      <c r="L463" s="154"/>
      <c r="M463" s="158"/>
      <c r="N463" s="159"/>
      <c r="O463" s="159"/>
      <c r="P463" s="159"/>
      <c r="Q463" s="159"/>
      <c r="R463" s="159"/>
      <c r="S463" s="159"/>
      <c r="T463" s="160"/>
      <c r="AT463" s="155" t="s">
        <v>148</v>
      </c>
      <c r="AU463" s="155" t="s">
        <v>73</v>
      </c>
      <c r="AV463" s="14" t="s">
        <v>73</v>
      </c>
      <c r="AW463" s="14" t="s">
        <v>27</v>
      </c>
      <c r="AX463" s="14" t="s">
        <v>60</v>
      </c>
      <c r="AY463" s="155" t="s">
        <v>141</v>
      </c>
    </row>
    <row r="464" spans="1:65" s="15" customFormat="1" x14ac:dyDescent="0.2">
      <c r="B464" s="161"/>
      <c r="D464" s="148" t="s">
        <v>148</v>
      </c>
      <c r="E464" s="162" t="s">
        <v>1</v>
      </c>
      <c r="F464" s="163" t="s">
        <v>158</v>
      </c>
      <c r="H464" s="164">
        <v>3999.2429999999999</v>
      </c>
      <c r="L464" s="161"/>
      <c r="M464" s="165"/>
      <c r="N464" s="166"/>
      <c r="O464" s="166"/>
      <c r="P464" s="166"/>
      <c r="Q464" s="166"/>
      <c r="R464" s="166"/>
      <c r="S464" s="166"/>
      <c r="T464" s="167"/>
      <c r="AT464" s="162" t="s">
        <v>148</v>
      </c>
      <c r="AU464" s="162" t="s">
        <v>73</v>
      </c>
      <c r="AV464" s="15" t="s">
        <v>146</v>
      </c>
      <c r="AW464" s="15" t="s">
        <v>27</v>
      </c>
      <c r="AX464" s="15" t="s">
        <v>67</v>
      </c>
      <c r="AY464" s="162" t="s">
        <v>141</v>
      </c>
    </row>
    <row r="465" spans="1:65" s="2" customFormat="1" ht="21.75" customHeight="1" x14ac:dyDescent="0.2">
      <c r="A465" s="31"/>
      <c r="B465" s="133"/>
      <c r="C465" s="134" t="s">
        <v>495</v>
      </c>
      <c r="D465" s="134" t="s">
        <v>143</v>
      </c>
      <c r="E465" s="135" t="s">
        <v>1468</v>
      </c>
      <c r="F465" s="136" t="s">
        <v>1469</v>
      </c>
      <c r="G465" s="137" t="s">
        <v>357</v>
      </c>
      <c r="H465" s="138">
        <v>386.22</v>
      </c>
      <c r="I465" s="139"/>
      <c r="J465" s="139"/>
      <c r="K465" s="140"/>
      <c r="L465" s="32"/>
      <c r="M465" s="141"/>
      <c r="N465" s="142"/>
      <c r="O465" s="143"/>
      <c r="P465" s="143"/>
      <c r="Q465" s="143"/>
      <c r="R465" s="143"/>
      <c r="S465" s="143"/>
      <c r="T465" s="144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45" t="s">
        <v>146</v>
      </c>
      <c r="AT465" s="145" t="s">
        <v>143</v>
      </c>
      <c r="AU465" s="145" t="s">
        <v>73</v>
      </c>
      <c r="AY465" s="18" t="s">
        <v>141</v>
      </c>
      <c r="BE465" s="146">
        <f>IF(N465="základná",J465,0)</f>
        <v>0</v>
      </c>
      <c r="BF465" s="146">
        <f>IF(N465="znížená",J465,0)</f>
        <v>0</v>
      </c>
      <c r="BG465" s="146">
        <f>IF(N465="zákl. prenesená",J465,0)</f>
        <v>0</v>
      </c>
      <c r="BH465" s="146">
        <f>IF(N465="zníž. prenesená",J465,0)</f>
        <v>0</v>
      </c>
      <c r="BI465" s="146">
        <f>IF(N465="nulová",J465,0)</f>
        <v>0</v>
      </c>
      <c r="BJ465" s="18" t="s">
        <v>73</v>
      </c>
      <c r="BK465" s="146">
        <f>ROUND(I465*H465,2)</f>
        <v>0</v>
      </c>
      <c r="BL465" s="18" t="s">
        <v>146</v>
      </c>
      <c r="BM465" s="145" t="s">
        <v>1470</v>
      </c>
    </row>
    <row r="466" spans="1:65" s="13" customFormat="1" x14ac:dyDescent="0.2">
      <c r="B466" s="147"/>
      <c r="D466" s="148" t="s">
        <v>148</v>
      </c>
      <c r="E466" s="149" t="s">
        <v>1</v>
      </c>
      <c r="F466" s="150" t="s">
        <v>1440</v>
      </c>
      <c r="H466" s="149" t="s">
        <v>1</v>
      </c>
      <c r="L466" s="147"/>
      <c r="M466" s="151"/>
      <c r="N466" s="152"/>
      <c r="O466" s="152"/>
      <c r="P466" s="152"/>
      <c r="Q466" s="152"/>
      <c r="R466" s="152"/>
      <c r="S466" s="152"/>
      <c r="T466" s="153"/>
      <c r="AT466" s="149" t="s">
        <v>148</v>
      </c>
      <c r="AU466" s="149" t="s">
        <v>73</v>
      </c>
      <c r="AV466" s="13" t="s">
        <v>67</v>
      </c>
      <c r="AW466" s="13" t="s">
        <v>27</v>
      </c>
      <c r="AX466" s="13" t="s">
        <v>60</v>
      </c>
      <c r="AY466" s="149" t="s">
        <v>141</v>
      </c>
    </row>
    <row r="467" spans="1:65" s="14" customFormat="1" x14ac:dyDescent="0.2">
      <c r="B467" s="154"/>
      <c r="D467" s="148" t="s">
        <v>148</v>
      </c>
      <c r="E467" s="155" t="s">
        <v>1</v>
      </c>
      <c r="F467" s="156" t="s">
        <v>1471</v>
      </c>
      <c r="H467" s="157">
        <v>225.72</v>
      </c>
      <c r="L467" s="154"/>
      <c r="M467" s="158"/>
      <c r="N467" s="159"/>
      <c r="O467" s="159"/>
      <c r="P467" s="159"/>
      <c r="Q467" s="159"/>
      <c r="R467" s="159"/>
      <c r="S467" s="159"/>
      <c r="T467" s="160"/>
      <c r="AT467" s="155" t="s">
        <v>148</v>
      </c>
      <c r="AU467" s="155" t="s">
        <v>73</v>
      </c>
      <c r="AV467" s="14" t="s">
        <v>73</v>
      </c>
      <c r="AW467" s="14" t="s">
        <v>27</v>
      </c>
      <c r="AX467" s="14" t="s">
        <v>60</v>
      </c>
      <c r="AY467" s="155" t="s">
        <v>141</v>
      </c>
    </row>
    <row r="468" spans="1:65" s="14" customFormat="1" x14ac:dyDescent="0.2">
      <c r="B468" s="154"/>
      <c r="D468" s="148" t="s">
        <v>148</v>
      </c>
      <c r="E468" s="155" t="s">
        <v>1</v>
      </c>
      <c r="F468" s="156" t="s">
        <v>1472</v>
      </c>
      <c r="H468" s="157">
        <v>160.5</v>
      </c>
      <c r="L468" s="154"/>
      <c r="M468" s="158"/>
      <c r="N468" s="159"/>
      <c r="O468" s="159"/>
      <c r="P468" s="159"/>
      <c r="Q468" s="159"/>
      <c r="R468" s="159"/>
      <c r="S468" s="159"/>
      <c r="T468" s="160"/>
      <c r="AT468" s="155" t="s">
        <v>148</v>
      </c>
      <c r="AU468" s="155" t="s">
        <v>73</v>
      </c>
      <c r="AV468" s="14" t="s">
        <v>73</v>
      </c>
      <c r="AW468" s="14" t="s">
        <v>27</v>
      </c>
      <c r="AX468" s="14" t="s">
        <v>60</v>
      </c>
      <c r="AY468" s="155" t="s">
        <v>141</v>
      </c>
    </row>
    <row r="469" spans="1:65" s="15" customFormat="1" x14ac:dyDescent="0.2">
      <c r="B469" s="161"/>
      <c r="D469" s="148" t="s">
        <v>148</v>
      </c>
      <c r="E469" s="162" t="s">
        <v>1</v>
      </c>
      <c r="F469" s="163" t="s">
        <v>158</v>
      </c>
      <c r="H469" s="164">
        <v>386.22</v>
      </c>
      <c r="L469" s="161"/>
      <c r="M469" s="165"/>
      <c r="N469" s="166"/>
      <c r="O469" s="166"/>
      <c r="P469" s="166"/>
      <c r="Q469" s="166"/>
      <c r="R469" s="166"/>
      <c r="S469" s="166"/>
      <c r="T469" s="167"/>
      <c r="AT469" s="162" t="s">
        <v>148</v>
      </c>
      <c r="AU469" s="162" t="s">
        <v>73</v>
      </c>
      <c r="AV469" s="15" t="s">
        <v>146</v>
      </c>
      <c r="AW469" s="15" t="s">
        <v>27</v>
      </c>
      <c r="AX469" s="15" t="s">
        <v>67</v>
      </c>
      <c r="AY469" s="162" t="s">
        <v>141</v>
      </c>
    </row>
    <row r="470" spans="1:65" s="2" customFormat="1" ht="21.75" customHeight="1" x14ac:dyDescent="0.2">
      <c r="A470" s="31"/>
      <c r="B470" s="133"/>
      <c r="C470" s="134" t="s">
        <v>500</v>
      </c>
      <c r="D470" s="134" t="s">
        <v>143</v>
      </c>
      <c r="E470" s="135" t="s">
        <v>1473</v>
      </c>
      <c r="F470" s="136" t="s">
        <v>1474</v>
      </c>
      <c r="G470" s="137" t="s">
        <v>357</v>
      </c>
      <c r="H470" s="138">
        <v>772.44</v>
      </c>
      <c r="I470" s="139"/>
      <c r="J470" s="139"/>
      <c r="K470" s="140"/>
      <c r="L470" s="32"/>
      <c r="M470" s="141"/>
      <c r="N470" s="142"/>
      <c r="O470" s="143"/>
      <c r="P470" s="143"/>
      <c r="Q470" s="143"/>
      <c r="R470" s="143"/>
      <c r="S470" s="143"/>
      <c r="T470" s="144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45" t="s">
        <v>146</v>
      </c>
      <c r="AT470" s="145" t="s">
        <v>143</v>
      </c>
      <c r="AU470" s="145" t="s">
        <v>73</v>
      </c>
      <c r="AY470" s="18" t="s">
        <v>141</v>
      </c>
      <c r="BE470" s="146">
        <f>IF(N470="základná",J470,0)</f>
        <v>0</v>
      </c>
      <c r="BF470" s="146">
        <f>IF(N470="znížená",J470,0)</f>
        <v>0</v>
      </c>
      <c r="BG470" s="146">
        <f>IF(N470="zákl. prenesená",J470,0)</f>
        <v>0</v>
      </c>
      <c r="BH470" s="146">
        <f>IF(N470="zníž. prenesená",J470,0)</f>
        <v>0</v>
      </c>
      <c r="BI470" s="146">
        <f>IF(N470="nulová",J470,0)</f>
        <v>0</v>
      </c>
      <c r="BJ470" s="18" t="s">
        <v>73</v>
      </c>
      <c r="BK470" s="146">
        <f>ROUND(I470*H470,2)</f>
        <v>0</v>
      </c>
      <c r="BL470" s="18" t="s">
        <v>146</v>
      </c>
      <c r="BM470" s="145" t="s">
        <v>1475</v>
      </c>
    </row>
    <row r="471" spans="1:65" s="13" customFormat="1" x14ac:dyDescent="0.2">
      <c r="B471" s="147"/>
      <c r="D471" s="148" t="s">
        <v>148</v>
      </c>
      <c r="E471" s="149" t="s">
        <v>1</v>
      </c>
      <c r="F471" s="150" t="s">
        <v>1440</v>
      </c>
      <c r="H471" s="149" t="s">
        <v>1</v>
      </c>
      <c r="L471" s="147"/>
      <c r="M471" s="151"/>
      <c r="N471" s="152"/>
      <c r="O471" s="152"/>
      <c r="P471" s="152"/>
      <c r="Q471" s="152"/>
      <c r="R471" s="152"/>
      <c r="S471" s="152"/>
      <c r="T471" s="153"/>
      <c r="AT471" s="149" t="s">
        <v>148</v>
      </c>
      <c r="AU471" s="149" t="s">
        <v>73</v>
      </c>
      <c r="AV471" s="13" t="s">
        <v>67</v>
      </c>
      <c r="AW471" s="13" t="s">
        <v>27</v>
      </c>
      <c r="AX471" s="13" t="s">
        <v>60</v>
      </c>
      <c r="AY471" s="149" t="s">
        <v>141</v>
      </c>
    </row>
    <row r="472" spans="1:65" s="14" customFormat="1" x14ac:dyDescent="0.2">
      <c r="B472" s="154"/>
      <c r="D472" s="148" t="s">
        <v>148</v>
      </c>
      <c r="E472" s="155" t="s">
        <v>1</v>
      </c>
      <c r="F472" s="156" t="s">
        <v>1471</v>
      </c>
      <c r="H472" s="157">
        <v>225.72</v>
      </c>
      <c r="L472" s="154"/>
      <c r="M472" s="158"/>
      <c r="N472" s="159"/>
      <c r="O472" s="159"/>
      <c r="P472" s="159"/>
      <c r="Q472" s="159"/>
      <c r="R472" s="159"/>
      <c r="S472" s="159"/>
      <c r="T472" s="160"/>
      <c r="AT472" s="155" t="s">
        <v>148</v>
      </c>
      <c r="AU472" s="155" t="s">
        <v>73</v>
      </c>
      <c r="AV472" s="14" t="s">
        <v>73</v>
      </c>
      <c r="AW472" s="14" t="s">
        <v>27</v>
      </c>
      <c r="AX472" s="14" t="s">
        <v>60</v>
      </c>
      <c r="AY472" s="155" t="s">
        <v>141</v>
      </c>
    </row>
    <row r="473" spans="1:65" s="14" customFormat="1" x14ac:dyDescent="0.2">
      <c r="B473" s="154"/>
      <c r="D473" s="148" t="s">
        <v>148</v>
      </c>
      <c r="E473" s="155" t="s">
        <v>1</v>
      </c>
      <c r="F473" s="156" t="s">
        <v>1472</v>
      </c>
      <c r="H473" s="157">
        <v>160.5</v>
      </c>
      <c r="L473" s="154"/>
      <c r="M473" s="158"/>
      <c r="N473" s="159"/>
      <c r="O473" s="159"/>
      <c r="P473" s="159"/>
      <c r="Q473" s="159"/>
      <c r="R473" s="159"/>
      <c r="S473" s="159"/>
      <c r="T473" s="160"/>
      <c r="AT473" s="155" t="s">
        <v>148</v>
      </c>
      <c r="AU473" s="155" t="s">
        <v>73</v>
      </c>
      <c r="AV473" s="14" t="s">
        <v>73</v>
      </c>
      <c r="AW473" s="14" t="s">
        <v>27</v>
      </c>
      <c r="AX473" s="14" t="s">
        <v>60</v>
      </c>
      <c r="AY473" s="155" t="s">
        <v>141</v>
      </c>
    </row>
    <row r="474" spans="1:65" s="15" customFormat="1" x14ac:dyDescent="0.2">
      <c r="B474" s="161"/>
      <c r="D474" s="148" t="s">
        <v>148</v>
      </c>
      <c r="E474" s="162" t="s">
        <v>1</v>
      </c>
      <c r="F474" s="163" t="s">
        <v>158</v>
      </c>
      <c r="H474" s="164">
        <v>386.22</v>
      </c>
      <c r="L474" s="161"/>
      <c r="M474" s="165"/>
      <c r="N474" s="166"/>
      <c r="O474" s="166"/>
      <c r="P474" s="166"/>
      <c r="Q474" s="166"/>
      <c r="R474" s="166"/>
      <c r="S474" s="166"/>
      <c r="T474" s="167"/>
      <c r="AT474" s="162" t="s">
        <v>148</v>
      </c>
      <c r="AU474" s="162" t="s">
        <v>73</v>
      </c>
      <c r="AV474" s="15" t="s">
        <v>146</v>
      </c>
      <c r="AW474" s="15" t="s">
        <v>27</v>
      </c>
      <c r="AX474" s="15" t="s">
        <v>67</v>
      </c>
      <c r="AY474" s="162" t="s">
        <v>141</v>
      </c>
    </row>
    <row r="475" spans="1:65" s="14" customFormat="1" x14ac:dyDescent="0.2">
      <c r="B475" s="154"/>
      <c r="D475" s="148" t="s">
        <v>148</v>
      </c>
      <c r="F475" s="156" t="s">
        <v>1476</v>
      </c>
      <c r="H475" s="157">
        <v>772.44</v>
      </c>
      <c r="L475" s="154"/>
      <c r="M475" s="158"/>
      <c r="N475" s="159"/>
      <c r="O475" s="159"/>
      <c r="P475" s="159"/>
      <c r="Q475" s="159"/>
      <c r="R475" s="159"/>
      <c r="S475" s="159"/>
      <c r="T475" s="160"/>
      <c r="AT475" s="155" t="s">
        <v>148</v>
      </c>
      <c r="AU475" s="155" t="s">
        <v>73</v>
      </c>
      <c r="AV475" s="14" t="s">
        <v>73</v>
      </c>
      <c r="AW475" s="14" t="s">
        <v>2</v>
      </c>
      <c r="AX475" s="14" t="s">
        <v>67</v>
      </c>
      <c r="AY475" s="155" t="s">
        <v>141</v>
      </c>
    </row>
    <row r="476" spans="1:65" s="2" customFormat="1" ht="21.75" customHeight="1" x14ac:dyDescent="0.2">
      <c r="A476" s="31"/>
      <c r="B476" s="133"/>
      <c r="C476" s="134" t="s">
        <v>504</v>
      </c>
      <c r="D476" s="134" t="s">
        <v>143</v>
      </c>
      <c r="E476" s="135" t="s">
        <v>1477</v>
      </c>
      <c r="F476" s="136" t="s">
        <v>1478</v>
      </c>
      <c r="G476" s="137" t="s">
        <v>357</v>
      </c>
      <c r="H476" s="138">
        <v>386.22</v>
      </c>
      <c r="I476" s="139"/>
      <c r="J476" s="139"/>
      <c r="K476" s="140"/>
      <c r="L476" s="32"/>
      <c r="M476" s="141"/>
      <c r="N476" s="142"/>
      <c r="O476" s="143"/>
      <c r="P476" s="143"/>
      <c r="Q476" s="143"/>
      <c r="R476" s="143"/>
      <c r="S476" s="143"/>
      <c r="T476" s="144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R476" s="145" t="s">
        <v>146</v>
      </c>
      <c r="AT476" s="145" t="s">
        <v>143</v>
      </c>
      <c r="AU476" s="145" t="s">
        <v>73</v>
      </c>
      <c r="AY476" s="18" t="s">
        <v>141</v>
      </c>
      <c r="BE476" s="146">
        <f>IF(N476="základná",J476,0)</f>
        <v>0</v>
      </c>
      <c r="BF476" s="146">
        <f>IF(N476="znížená",J476,0)</f>
        <v>0</v>
      </c>
      <c r="BG476" s="146">
        <f>IF(N476="zákl. prenesená",J476,0)</f>
        <v>0</v>
      </c>
      <c r="BH476" s="146">
        <f>IF(N476="zníž. prenesená",J476,0)</f>
        <v>0</v>
      </c>
      <c r="BI476" s="146">
        <f>IF(N476="nulová",J476,0)</f>
        <v>0</v>
      </c>
      <c r="BJ476" s="18" t="s">
        <v>73</v>
      </c>
      <c r="BK476" s="146">
        <f>ROUND(I476*H476,2)</f>
        <v>0</v>
      </c>
      <c r="BL476" s="18" t="s">
        <v>146</v>
      </c>
      <c r="BM476" s="145" t="s">
        <v>1479</v>
      </c>
    </row>
    <row r="477" spans="1:65" s="13" customFormat="1" x14ac:dyDescent="0.2">
      <c r="B477" s="147"/>
      <c r="D477" s="148" t="s">
        <v>148</v>
      </c>
      <c r="E477" s="149" t="s">
        <v>1</v>
      </c>
      <c r="F477" s="150" t="s">
        <v>1440</v>
      </c>
      <c r="H477" s="149" t="s">
        <v>1</v>
      </c>
      <c r="L477" s="147"/>
      <c r="M477" s="151"/>
      <c r="N477" s="152"/>
      <c r="O477" s="152"/>
      <c r="P477" s="152"/>
      <c r="Q477" s="152"/>
      <c r="R477" s="152"/>
      <c r="S477" s="152"/>
      <c r="T477" s="153"/>
      <c r="AT477" s="149" t="s">
        <v>148</v>
      </c>
      <c r="AU477" s="149" t="s">
        <v>73</v>
      </c>
      <c r="AV477" s="13" t="s">
        <v>67</v>
      </c>
      <c r="AW477" s="13" t="s">
        <v>27</v>
      </c>
      <c r="AX477" s="13" t="s">
        <v>60</v>
      </c>
      <c r="AY477" s="149" t="s">
        <v>141</v>
      </c>
    </row>
    <row r="478" spans="1:65" s="14" customFormat="1" x14ac:dyDescent="0.2">
      <c r="B478" s="154"/>
      <c r="D478" s="148" t="s">
        <v>148</v>
      </c>
      <c r="E478" s="155" t="s">
        <v>1</v>
      </c>
      <c r="F478" s="156" t="s">
        <v>1471</v>
      </c>
      <c r="H478" s="157">
        <v>225.72</v>
      </c>
      <c r="L478" s="154"/>
      <c r="M478" s="158"/>
      <c r="N478" s="159"/>
      <c r="O478" s="159"/>
      <c r="P478" s="159"/>
      <c r="Q478" s="159"/>
      <c r="R478" s="159"/>
      <c r="S478" s="159"/>
      <c r="T478" s="160"/>
      <c r="AT478" s="155" t="s">
        <v>148</v>
      </c>
      <c r="AU478" s="155" t="s">
        <v>73</v>
      </c>
      <c r="AV478" s="14" t="s">
        <v>73</v>
      </c>
      <c r="AW478" s="14" t="s">
        <v>27</v>
      </c>
      <c r="AX478" s="14" t="s">
        <v>60</v>
      </c>
      <c r="AY478" s="155" t="s">
        <v>141</v>
      </c>
    </row>
    <row r="479" spans="1:65" s="14" customFormat="1" x14ac:dyDescent="0.2">
      <c r="B479" s="154"/>
      <c r="D479" s="148" t="s">
        <v>148</v>
      </c>
      <c r="E479" s="155" t="s">
        <v>1</v>
      </c>
      <c r="F479" s="156" t="s">
        <v>1472</v>
      </c>
      <c r="H479" s="157">
        <v>160.5</v>
      </c>
      <c r="L479" s="154"/>
      <c r="M479" s="158"/>
      <c r="N479" s="159"/>
      <c r="O479" s="159"/>
      <c r="P479" s="159"/>
      <c r="Q479" s="159"/>
      <c r="R479" s="159"/>
      <c r="S479" s="159"/>
      <c r="T479" s="160"/>
      <c r="AT479" s="155" t="s">
        <v>148</v>
      </c>
      <c r="AU479" s="155" t="s">
        <v>73</v>
      </c>
      <c r="AV479" s="14" t="s">
        <v>73</v>
      </c>
      <c r="AW479" s="14" t="s">
        <v>27</v>
      </c>
      <c r="AX479" s="14" t="s">
        <v>60</v>
      </c>
      <c r="AY479" s="155" t="s">
        <v>141</v>
      </c>
    </row>
    <row r="480" spans="1:65" s="15" customFormat="1" x14ac:dyDescent="0.2">
      <c r="B480" s="161"/>
      <c r="D480" s="148" t="s">
        <v>148</v>
      </c>
      <c r="E480" s="162" t="s">
        <v>1</v>
      </c>
      <c r="F480" s="163" t="s">
        <v>158</v>
      </c>
      <c r="H480" s="164">
        <v>386.22</v>
      </c>
      <c r="L480" s="161"/>
      <c r="M480" s="165"/>
      <c r="N480" s="166"/>
      <c r="O480" s="166"/>
      <c r="P480" s="166"/>
      <c r="Q480" s="166"/>
      <c r="R480" s="166"/>
      <c r="S480" s="166"/>
      <c r="T480" s="167"/>
      <c r="AT480" s="162" t="s">
        <v>148</v>
      </c>
      <c r="AU480" s="162" t="s">
        <v>73</v>
      </c>
      <c r="AV480" s="15" t="s">
        <v>146</v>
      </c>
      <c r="AW480" s="15" t="s">
        <v>27</v>
      </c>
      <c r="AX480" s="15" t="s">
        <v>67</v>
      </c>
      <c r="AY480" s="162" t="s">
        <v>141</v>
      </c>
    </row>
    <row r="481" spans="1:65" s="2" customFormat="1" ht="21.75" customHeight="1" x14ac:dyDescent="0.2">
      <c r="A481" s="31"/>
      <c r="B481" s="133"/>
      <c r="C481" s="134" t="s">
        <v>510</v>
      </c>
      <c r="D481" s="134" t="s">
        <v>143</v>
      </c>
      <c r="E481" s="135" t="s">
        <v>1480</v>
      </c>
      <c r="F481" s="136" t="s">
        <v>1481</v>
      </c>
      <c r="G481" s="137" t="s">
        <v>145</v>
      </c>
      <c r="H481" s="138">
        <v>439.84500000000003</v>
      </c>
      <c r="I481" s="139"/>
      <c r="J481" s="139"/>
      <c r="K481" s="140"/>
      <c r="L481" s="32"/>
      <c r="M481" s="141"/>
      <c r="N481" s="142"/>
      <c r="O481" s="143"/>
      <c r="P481" s="143"/>
      <c r="Q481" s="143"/>
      <c r="R481" s="143"/>
      <c r="S481" s="143"/>
      <c r="T481" s="144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45" t="s">
        <v>146</v>
      </c>
      <c r="AT481" s="145" t="s">
        <v>143</v>
      </c>
      <c r="AU481" s="145" t="s">
        <v>73</v>
      </c>
      <c r="AY481" s="18" t="s">
        <v>141</v>
      </c>
      <c r="BE481" s="146">
        <f>IF(N481="základná",J481,0)</f>
        <v>0</v>
      </c>
      <c r="BF481" s="146">
        <f>IF(N481="znížená",J481,0)</f>
        <v>0</v>
      </c>
      <c r="BG481" s="146">
        <f>IF(N481="zákl. prenesená",J481,0)</f>
        <v>0</v>
      </c>
      <c r="BH481" s="146">
        <f>IF(N481="zníž. prenesená",J481,0)</f>
        <v>0</v>
      </c>
      <c r="BI481" s="146">
        <f>IF(N481="nulová",J481,0)</f>
        <v>0</v>
      </c>
      <c r="BJ481" s="18" t="s">
        <v>73</v>
      </c>
      <c r="BK481" s="146">
        <f>ROUND(I481*H481,2)</f>
        <v>0</v>
      </c>
      <c r="BL481" s="18" t="s">
        <v>146</v>
      </c>
      <c r="BM481" s="145" t="s">
        <v>1482</v>
      </c>
    </row>
    <row r="482" spans="1:65" s="13" customFormat="1" x14ac:dyDescent="0.2">
      <c r="B482" s="147"/>
      <c r="D482" s="148" t="s">
        <v>148</v>
      </c>
      <c r="E482" s="149" t="s">
        <v>1</v>
      </c>
      <c r="F482" s="150" t="s">
        <v>1483</v>
      </c>
      <c r="H482" s="149" t="s">
        <v>1</v>
      </c>
      <c r="L482" s="147"/>
      <c r="M482" s="151"/>
      <c r="N482" s="152"/>
      <c r="O482" s="152"/>
      <c r="P482" s="152"/>
      <c r="Q482" s="152"/>
      <c r="R482" s="152"/>
      <c r="S482" s="152"/>
      <c r="T482" s="153"/>
      <c r="AT482" s="149" t="s">
        <v>148</v>
      </c>
      <c r="AU482" s="149" t="s">
        <v>73</v>
      </c>
      <c r="AV482" s="13" t="s">
        <v>67</v>
      </c>
      <c r="AW482" s="13" t="s">
        <v>27</v>
      </c>
      <c r="AX482" s="13" t="s">
        <v>60</v>
      </c>
      <c r="AY482" s="149" t="s">
        <v>141</v>
      </c>
    </row>
    <row r="483" spans="1:65" s="14" customFormat="1" x14ac:dyDescent="0.2">
      <c r="B483" s="154"/>
      <c r="D483" s="148" t="s">
        <v>148</v>
      </c>
      <c r="E483" s="155" t="s">
        <v>1</v>
      </c>
      <c r="F483" s="156" t="s">
        <v>1484</v>
      </c>
      <c r="H483" s="157">
        <v>439.84500000000003</v>
      </c>
      <c r="L483" s="154"/>
      <c r="M483" s="158"/>
      <c r="N483" s="159"/>
      <c r="O483" s="159"/>
      <c r="P483" s="159"/>
      <c r="Q483" s="159"/>
      <c r="R483" s="159"/>
      <c r="S483" s="159"/>
      <c r="T483" s="160"/>
      <c r="AT483" s="155" t="s">
        <v>148</v>
      </c>
      <c r="AU483" s="155" t="s">
        <v>73</v>
      </c>
      <c r="AV483" s="14" t="s">
        <v>73</v>
      </c>
      <c r="AW483" s="14" t="s">
        <v>27</v>
      </c>
      <c r="AX483" s="14" t="s">
        <v>60</v>
      </c>
      <c r="AY483" s="155" t="s">
        <v>141</v>
      </c>
    </row>
    <row r="484" spans="1:65" s="15" customFormat="1" x14ac:dyDescent="0.2">
      <c r="B484" s="161"/>
      <c r="D484" s="148" t="s">
        <v>148</v>
      </c>
      <c r="E484" s="162" t="s">
        <v>1</v>
      </c>
      <c r="F484" s="163" t="s">
        <v>158</v>
      </c>
      <c r="H484" s="164">
        <v>439.84500000000003</v>
      </c>
      <c r="L484" s="161"/>
      <c r="M484" s="165"/>
      <c r="N484" s="166"/>
      <c r="O484" s="166"/>
      <c r="P484" s="166"/>
      <c r="Q484" s="166"/>
      <c r="R484" s="166"/>
      <c r="S484" s="166"/>
      <c r="T484" s="167"/>
      <c r="AT484" s="162" t="s">
        <v>148</v>
      </c>
      <c r="AU484" s="162" t="s">
        <v>73</v>
      </c>
      <c r="AV484" s="15" t="s">
        <v>146</v>
      </c>
      <c r="AW484" s="15" t="s">
        <v>27</v>
      </c>
      <c r="AX484" s="15" t="s">
        <v>67</v>
      </c>
      <c r="AY484" s="162" t="s">
        <v>141</v>
      </c>
    </row>
    <row r="485" spans="1:65" s="2" customFormat="1" ht="21.75" customHeight="1" x14ac:dyDescent="0.2">
      <c r="A485" s="31"/>
      <c r="B485" s="133"/>
      <c r="C485" s="134" t="s">
        <v>561</v>
      </c>
      <c r="D485" s="134" t="s">
        <v>143</v>
      </c>
      <c r="E485" s="135" t="s">
        <v>1485</v>
      </c>
      <c r="F485" s="136" t="s">
        <v>1486</v>
      </c>
      <c r="G485" s="137" t="s">
        <v>145</v>
      </c>
      <c r="H485" s="138">
        <v>5712.58</v>
      </c>
      <c r="I485" s="139"/>
      <c r="J485" s="139"/>
      <c r="K485" s="140"/>
      <c r="L485" s="32"/>
      <c r="M485" s="141"/>
      <c r="N485" s="142"/>
      <c r="O485" s="143"/>
      <c r="P485" s="143"/>
      <c r="Q485" s="143"/>
      <c r="R485" s="143"/>
      <c r="S485" s="143"/>
      <c r="T485" s="144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45" t="s">
        <v>146</v>
      </c>
      <c r="AT485" s="145" t="s">
        <v>143</v>
      </c>
      <c r="AU485" s="145" t="s">
        <v>73</v>
      </c>
      <c r="AY485" s="18" t="s">
        <v>141</v>
      </c>
      <c r="BE485" s="146">
        <f>IF(N485="základná",J485,0)</f>
        <v>0</v>
      </c>
      <c r="BF485" s="146">
        <f>IF(N485="znížená",J485,0)</f>
        <v>0</v>
      </c>
      <c r="BG485" s="146">
        <f>IF(N485="zákl. prenesená",J485,0)</f>
        <v>0</v>
      </c>
      <c r="BH485" s="146">
        <f>IF(N485="zníž. prenesená",J485,0)</f>
        <v>0</v>
      </c>
      <c r="BI485" s="146">
        <f>IF(N485="nulová",J485,0)</f>
        <v>0</v>
      </c>
      <c r="BJ485" s="18" t="s">
        <v>73</v>
      </c>
      <c r="BK485" s="146">
        <f>ROUND(I485*H485,2)</f>
        <v>0</v>
      </c>
      <c r="BL485" s="18" t="s">
        <v>146</v>
      </c>
      <c r="BM485" s="145" t="s">
        <v>1487</v>
      </c>
    </row>
    <row r="486" spans="1:65" s="13" customFormat="1" x14ac:dyDescent="0.2">
      <c r="B486" s="147"/>
      <c r="D486" s="148" t="s">
        <v>148</v>
      </c>
      <c r="E486" s="149" t="s">
        <v>1</v>
      </c>
      <c r="F486" s="150" t="s">
        <v>1488</v>
      </c>
      <c r="H486" s="149" t="s">
        <v>1</v>
      </c>
      <c r="L486" s="147"/>
      <c r="M486" s="151"/>
      <c r="N486" s="152"/>
      <c r="O486" s="152"/>
      <c r="P486" s="152"/>
      <c r="Q486" s="152"/>
      <c r="R486" s="152"/>
      <c r="S486" s="152"/>
      <c r="T486" s="153"/>
      <c r="AT486" s="149" t="s">
        <v>148</v>
      </c>
      <c r="AU486" s="149" t="s">
        <v>73</v>
      </c>
      <c r="AV486" s="13" t="s">
        <v>67</v>
      </c>
      <c r="AW486" s="13" t="s">
        <v>27</v>
      </c>
      <c r="AX486" s="13" t="s">
        <v>60</v>
      </c>
      <c r="AY486" s="149" t="s">
        <v>141</v>
      </c>
    </row>
    <row r="487" spans="1:65" s="13" customFormat="1" x14ac:dyDescent="0.2">
      <c r="B487" s="147"/>
      <c r="D487" s="148" t="s">
        <v>148</v>
      </c>
      <c r="E487" s="149" t="s">
        <v>1</v>
      </c>
      <c r="F487" s="150" t="s">
        <v>1489</v>
      </c>
      <c r="H487" s="149" t="s">
        <v>1</v>
      </c>
      <c r="L487" s="147"/>
      <c r="M487" s="151"/>
      <c r="N487" s="152"/>
      <c r="O487" s="152"/>
      <c r="P487" s="152"/>
      <c r="Q487" s="152"/>
      <c r="R487" s="152"/>
      <c r="S487" s="152"/>
      <c r="T487" s="153"/>
      <c r="AT487" s="149" t="s">
        <v>148</v>
      </c>
      <c r="AU487" s="149" t="s">
        <v>73</v>
      </c>
      <c r="AV487" s="13" t="s">
        <v>67</v>
      </c>
      <c r="AW487" s="13" t="s">
        <v>27</v>
      </c>
      <c r="AX487" s="13" t="s">
        <v>60</v>
      </c>
      <c r="AY487" s="149" t="s">
        <v>141</v>
      </c>
    </row>
    <row r="488" spans="1:65" s="14" customFormat="1" x14ac:dyDescent="0.2">
      <c r="B488" s="154"/>
      <c r="D488" s="148" t="s">
        <v>148</v>
      </c>
      <c r="E488" s="155" t="s">
        <v>1</v>
      </c>
      <c r="F488" s="156" t="s">
        <v>1490</v>
      </c>
      <c r="H488" s="157">
        <v>866.05</v>
      </c>
      <c r="L488" s="154"/>
      <c r="M488" s="158"/>
      <c r="N488" s="159"/>
      <c r="O488" s="159"/>
      <c r="P488" s="159"/>
      <c r="Q488" s="159"/>
      <c r="R488" s="159"/>
      <c r="S488" s="159"/>
      <c r="T488" s="160"/>
      <c r="AT488" s="155" t="s">
        <v>148</v>
      </c>
      <c r="AU488" s="155" t="s">
        <v>73</v>
      </c>
      <c r="AV488" s="14" t="s">
        <v>73</v>
      </c>
      <c r="AW488" s="14" t="s">
        <v>27</v>
      </c>
      <c r="AX488" s="14" t="s">
        <v>60</v>
      </c>
      <c r="AY488" s="155" t="s">
        <v>141</v>
      </c>
    </row>
    <row r="489" spans="1:65" s="14" customFormat="1" x14ac:dyDescent="0.2">
      <c r="B489" s="154"/>
      <c r="D489" s="148" t="s">
        <v>148</v>
      </c>
      <c r="E489" s="155" t="s">
        <v>1</v>
      </c>
      <c r="F489" s="156" t="s">
        <v>1491</v>
      </c>
      <c r="H489" s="157">
        <v>1850.61</v>
      </c>
      <c r="L489" s="154"/>
      <c r="M489" s="158"/>
      <c r="N489" s="159"/>
      <c r="O489" s="159"/>
      <c r="P489" s="159"/>
      <c r="Q489" s="159"/>
      <c r="R489" s="159"/>
      <c r="S489" s="159"/>
      <c r="T489" s="160"/>
      <c r="AT489" s="155" t="s">
        <v>148</v>
      </c>
      <c r="AU489" s="155" t="s">
        <v>73</v>
      </c>
      <c r="AV489" s="14" t="s">
        <v>73</v>
      </c>
      <c r="AW489" s="14" t="s">
        <v>27</v>
      </c>
      <c r="AX489" s="14" t="s">
        <v>60</v>
      </c>
      <c r="AY489" s="155" t="s">
        <v>141</v>
      </c>
    </row>
    <row r="490" spans="1:65" s="14" customFormat="1" x14ac:dyDescent="0.2">
      <c r="B490" s="154"/>
      <c r="D490" s="148" t="s">
        <v>148</v>
      </c>
      <c r="E490" s="155" t="s">
        <v>1</v>
      </c>
      <c r="F490" s="156" t="s">
        <v>1492</v>
      </c>
      <c r="H490" s="157">
        <v>1659.87</v>
      </c>
      <c r="L490" s="154"/>
      <c r="M490" s="158"/>
      <c r="N490" s="159"/>
      <c r="O490" s="159"/>
      <c r="P490" s="159"/>
      <c r="Q490" s="159"/>
      <c r="R490" s="159"/>
      <c r="S490" s="159"/>
      <c r="T490" s="160"/>
      <c r="AT490" s="155" t="s">
        <v>148</v>
      </c>
      <c r="AU490" s="155" t="s">
        <v>73</v>
      </c>
      <c r="AV490" s="14" t="s">
        <v>73</v>
      </c>
      <c r="AW490" s="14" t="s">
        <v>27</v>
      </c>
      <c r="AX490" s="14" t="s">
        <v>60</v>
      </c>
      <c r="AY490" s="155" t="s">
        <v>141</v>
      </c>
    </row>
    <row r="491" spans="1:65" s="14" customFormat="1" x14ac:dyDescent="0.2">
      <c r="B491" s="154"/>
      <c r="D491" s="148" t="s">
        <v>148</v>
      </c>
      <c r="E491" s="155" t="s">
        <v>1</v>
      </c>
      <c r="F491" s="156" t="s">
        <v>1493</v>
      </c>
      <c r="H491" s="157">
        <v>1000.69</v>
      </c>
      <c r="L491" s="154"/>
      <c r="M491" s="158"/>
      <c r="N491" s="159"/>
      <c r="O491" s="159"/>
      <c r="P491" s="159"/>
      <c r="Q491" s="159"/>
      <c r="R491" s="159"/>
      <c r="S491" s="159"/>
      <c r="T491" s="160"/>
      <c r="AT491" s="155" t="s">
        <v>148</v>
      </c>
      <c r="AU491" s="155" t="s">
        <v>73</v>
      </c>
      <c r="AV491" s="14" t="s">
        <v>73</v>
      </c>
      <c r="AW491" s="14" t="s">
        <v>27</v>
      </c>
      <c r="AX491" s="14" t="s">
        <v>60</v>
      </c>
      <c r="AY491" s="155" t="s">
        <v>141</v>
      </c>
    </row>
    <row r="492" spans="1:65" s="14" customFormat="1" x14ac:dyDescent="0.2">
      <c r="B492" s="154"/>
      <c r="D492" s="148" t="s">
        <v>148</v>
      </c>
      <c r="E492" s="155" t="s">
        <v>1</v>
      </c>
      <c r="F492" s="156" t="s">
        <v>1494</v>
      </c>
      <c r="H492" s="157">
        <v>335.36</v>
      </c>
      <c r="L492" s="154"/>
      <c r="M492" s="158"/>
      <c r="N492" s="159"/>
      <c r="O492" s="159"/>
      <c r="P492" s="159"/>
      <c r="Q492" s="159"/>
      <c r="R492" s="159"/>
      <c r="S492" s="159"/>
      <c r="T492" s="160"/>
      <c r="AT492" s="155" t="s">
        <v>148</v>
      </c>
      <c r="AU492" s="155" t="s">
        <v>73</v>
      </c>
      <c r="AV492" s="14" t="s">
        <v>73</v>
      </c>
      <c r="AW492" s="14" t="s">
        <v>27</v>
      </c>
      <c r="AX492" s="14" t="s">
        <v>60</v>
      </c>
      <c r="AY492" s="155" t="s">
        <v>141</v>
      </c>
    </row>
    <row r="493" spans="1:65" s="15" customFormat="1" x14ac:dyDescent="0.2">
      <c r="B493" s="161"/>
      <c r="D493" s="148" t="s">
        <v>148</v>
      </c>
      <c r="E493" s="162" t="s">
        <v>1</v>
      </c>
      <c r="F493" s="163" t="s">
        <v>158</v>
      </c>
      <c r="H493" s="164">
        <v>5712.58</v>
      </c>
      <c r="L493" s="161"/>
      <c r="M493" s="165"/>
      <c r="N493" s="166"/>
      <c r="O493" s="166"/>
      <c r="P493" s="166"/>
      <c r="Q493" s="166"/>
      <c r="R493" s="166"/>
      <c r="S493" s="166"/>
      <c r="T493" s="167"/>
      <c r="AT493" s="162" t="s">
        <v>148</v>
      </c>
      <c r="AU493" s="162" t="s">
        <v>73</v>
      </c>
      <c r="AV493" s="15" t="s">
        <v>146</v>
      </c>
      <c r="AW493" s="15" t="s">
        <v>27</v>
      </c>
      <c r="AX493" s="15" t="s">
        <v>67</v>
      </c>
      <c r="AY493" s="162" t="s">
        <v>141</v>
      </c>
    </row>
    <row r="494" spans="1:65" s="2" customFormat="1" ht="33" customHeight="1" x14ac:dyDescent="0.2">
      <c r="A494" s="31"/>
      <c r="B494" s="133"/>
      <c r="C494" s="134" t="s">
        <v>566</v>
      </c>
      <c r="D494" s="134" t="s">
        <v>143</v>
      </c>
      <c r="E494" s="135" t="s">
        <v>1495</v>
      </c>
      <c r="F494" s="136" t="s">
        <v>1496</v>
      </c>
      <c r="G494" s="137" t="s">
        <v>161</v>
      </c>
      <c r="H494" s="138">
        <v>1</v>
      </c>
      <c r="I494" s="139"/>
      <c r="J494" s="139"/>
      <c r="K494" s="140"/>
      <c r="L494" s="32"/>
      <c r="M494" s="141"/>
      <c r="N494" s="142"/>
      <c r="O494" s="143"/>
      <c r="P494" s="143"/>
      <c r="Q494" s="143"/>
      <c r="R494" s="143"/>
      <c r="S494" s="143"/>
      <c r="T494" s="144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45" t="s">
        <v>146</v>
      </c>
      <c r="AT494" s="145" t="s">
        <v>143</v>
      </c>
      <c r="AU494" s="145" t="s">
        <v>73</v>
      </c>
      <c r="AY494" s="18" t="s">
        <v>141</v>
      </c>
      <c r="BE494" s="146">
        <f>IF(N494="základná",J494,0)</f>
        <v>0</v>
      </c>
      <c r="BF494" s="146">
        <f>IF(N494="znížená",J494,0)</f>
        <v>0</v>
      </c>
      <c r="BG494" s="146">
        <f>IF(N494="zákl. prenesená",J494,0)</f>
        <v>0</v>
      </c>
      <c r="BH494" s="146">
        <f>IF(N494="zníž. prenesená",J494,0)</f>
        <v>0</v>
      </c>
      <c r="BI494" s="146">
        <f>IF(N494="nulová",J494,0)</f>
        <v>0</v>
      </c>
      <c r="BJ494" s="18" t="s">
        <v>73</v>
      </c>
      <c r="BK494" s="146">
        <f>ROUND(I494*H494,2)</f>
        <v>0</v>
      </c>
      <c r="BL494" s="18" t="s">
        <v>146</v>
      </c>
      <c r="BM494" s="145" t="s">
        <v>1497</v>
      </c>
    </row>
    <row r="495" spans="1:65" s="13" customFormat="1" x14ac:dyDescent="0.2">
      <c r="B495" s="147"/>
      <c r="D495" s="148" t="s">
        <v>148</v>
      </c>
      <c r="E495" s="149" t="s">
        <v>1</v>
      </c>
      <c r="F495" s="150" t="s">
        <v>1498</v>
      </c>
      <c r="H495" s="149" t="s">
        <v>1</v>
      </c>
      <c r="L495" s="147"/>
      <c r="M495" s="151"/>
      <c r="N495" s="152"/>
      <c r="O495" s="152"/>
      <c r="P495" s="152"/>
      <c r="Q495" s="152"/>
      <c r="R495" s="152"/>
      <c r="S495" s="152"/>
      <c r="T495" s="153"/>
      <c r="AT495" s="149" t="s">
        <v>148</v>
      </c>
      <c r="AU495" s="149" t="s">
        <v>73</v>
      </c>
      <c r="AV495" s="13" t="s">
        <v>67</v>
      </c>
      <c r="AW495" s="13" t="s">
        <v>27</v>
      </c>
      <c r="AX495" s="13" t="s">
        <v>60</v>
      </c>
      <c r="AY495" s="149" t="s">
        <v>141</v>
      </c>
    </row>
    <row r="496" spans="1:65" s="14" customFormat="1" x14ac:dyDescent="0.2">
      <c r="B496" s="154"/>
      <c r="D496" s="148" t="s">
        <v>148</v>
      </c>
      <c r="E496" s="155" t="s">
        <v>1</v>
      </c>
      <c r="F496" s="156" t="s">
        <v>67</v>
      </c>
      <c r="H496" s="157">
        <v>1</v>
      </c>
      <c r="L496" s="154"/>
      <c r="M496" s="158"/>
      <c r="N496" s="159"/>
      <c r="O496" s="159"/>
      <c r="P496" s="159"/>
      <c r="Q496" s="159"/>
      <c r="R496" s="159"/>
      <c r="S496" s="159"/>
      <c r="T496" s="160"/>
      <c r="AT496" s="155" t="s">
        <v>148</v>
      </c>
      <c r="AU496" s="155" t="s">
        <v>73</v>
      </c>
      <c r="AV496" s="14" t="s">
        <v>73</v>
      </c>
      <c r="AW496" s="14" t="s">
        <v>27</v>
      </c>
      <c r="AX496" s="14" t="s">
        <v>60</v>
      </c>
      <c r="AY496" s="155" t="s">
        <v>141</v>
      </c>
    </row>
    <row r="497" spans="1:65" s="15" customFormat="1" x14ac:dyDescent="0.2">
      <c r="B497" s="161"/>
      <c r="D497" s="148" t="s">
        <v>148</v>
      </c>
      <c r="E497" s="162" t="s">
        <v>1</v>
      </c>
      <c r="F497" s="163" t="s">
        <v>158</v>
      </c>
      <c r="H497" s="164">
        <v>1</v>
      </c>
      <c r="L497" s="161"/>
      <c r="M497" s="165"/>
      <c r="N497" s="166"/>
      <c r="O497" s="166"/>
      <c r="P497" s="166"/>
      <c r="Q497" s="166"/>
      <c r="R497" s="166"/>
      <c r="S497" s="166"/>
      <c r="T497" s="167"/>
      <c r="AT497" s="162" t="s">
        <v>148</v>
      </c>
      <c r="AU497" s="162" t="s">
        <v>73</v>
      </c>
      <c r="AV497" s="15" t="s">
        <v>146</v>
      </c>
      <c r="AW497" s="15" t="s">
        <v>27</v>
      </c>
      <c r="AX497" s="15" t="s">
        <v>67</v>
      </c>
      <c r="AY497" s="162" t="s">
        <v>141</v>
      </c>
    </row>
    <row r="498" spans="1:65" s="2" customFormat="1" ht="16.5" customHeight="1" x14ac:dyDescent="0.2">
      <c r="A498" s="31"/>
      <c r="B498" s="133"/>
      <c r="C498" s="168" t="s">
        <v>572</v>
      </c>
      <c r="D498" s="168" t="s">
        <v>159</v>
      </c>
      <c r="E498" s="169" t="s">
        <v>1499</v>
      </c>
      <c r="F498" s="170" t="s">
        <v>1500</v>
      </c>
      <c r="G498" s="171" t="s">
        <v>161</v>
      </c>
      <c r="H498" s="172">
        <v>1</v>
      </c>
      <c r="I498" s="173"/>
      <c r="J498" s="173"/>
      <c r="K498" s="174"/>
      <c r="L498" s="175"/>
      <c r="M498" s="176"/>
      <c r="N498" s="177"/>
      <c r="O498" s="143"/>
      <c r="P498" s="143"/>
      <c r="Q498" s="143"/>
      <c r="R498" s="143"/>
      <c r="S498" s="143"/>
      <c r="T498" s="144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R498" s="145" t="s">
        <v>162</v>
      </c>
      <c r="AT498" s="145" t="s">
        <v>159</v>
      </c>
      <c r="AU498" s="145" t="s">
        <v>73</v>
      </c>
      <c r="AY498" s="18" t="s">
        <v>141</v>
      </c>
      <c r="BE498" s="146">
        <f>IF(N498="základná",J498,0)</f>
        <v>0</v>
      </c>
      <c r="BF498" s="146">
        <f>IF(N498="znížená",J498,0)</f>
        <v>0</v>
      </c>
      <c r="BG498" s="146">
        <f>IF(N498="zákl. prenesená",J498,0)</f>
        <v>0</v>
      </c>
      <c r="BH498" s="146">
        <f>IF(N498="zníž. prenesená",J498,0)</f>
        <v>0</v>
      </c>
      <c r="BI498" s="146">
        <f>IF(N498="nulová",J498,0)</f>
        <v>0</v>
      </c>
      <c r="BJ498" s="18" t="s">
        <v>73</v>
      </c>
      <c r="BK498" s="146">
        <f>ROUND(I498*H498,2)</f>
        <v>0</v>
      </c>
      <c r="BL498" s="18" t="s">
        <v>146</v>
      </c>
      <c r="BM498" s="145" t="s">
        <v>1501</v>
      </c>
    </row>
    <row r="499" spans="1:65" s="13" customFormat="1" x14ac:dyDescent="0.2">
      <c r="B499" s="147"/>
      <c r="D499" s="148" t="s">
        <v>148</v>
      </c>
      <c r="E499" s="149" t="s">
        <v>1</v>
      </c>
      <c r="F499" s="150" t="s">
        <v>1502</v>
      </c>
      <c r="H499" s="149" t="s">
        <v>1</v>
      </c>
      <c r="L499" s="147"/>
      <c r="M499" s="151"/>
      <c r="N499" s="152"/>
      <c r="O499" s="152"/>
      <c r="P499" s="152"/>
      <c r="Q499" s="152"/>
      <c r="R499" s="152"/>
      <c r="S499" s="152"/>
      <c r="T499" s="153"/>
      <c r="AT499" s="149" t="s">
        <v>148</v>
      </c>
      <c r="AU499" s="149" t="s">
        <v>73</v>
      </c>
      <c r="AV499" s="13" t="s">
        <v>67</v>
      </c>
      <c r="AW499" s="13" t="s">
        <v>27</v>
      </c>
      <c r="AX499" s="13" t="s">
        <v>60</v>
      </c>
      <c r="AY499" s="149" t="s">
        <v>141</v>
      </c>
    </row>
    <row r="500" spans="1:65" s="14" customFormat="1" x14ac:dyDescent="0.2">
      <c r="B500" s="154"/>
      <c r="D500" s="148" t="s">
        <v>148</v>
      </c>
      <c r="E500" s="155" t="s">
        <v>1</v>
      </c>
      <c r="F500" s="156" t="s">
        <v>67</v>
      </c>
      <c r="H500" s="157">
        <v>1</v>
      </c>
      <c r="L500" s="154"/>
      <c r="M500" s="158"/>
      <c r="N500" s="159"/>
      <c r="O500" s="159"/>
      <c r="P500" s="159"/>
      <c r="Q500" s="159"/>
      <c r="R500" s="159"/>
      <c r="S500" s="159"/>
      <c r="T500" s="160"/>
      <c r="AT500" s="155" t="s">
        <v>148</v>
      </c>
      <c r="AU500" s="155" t="s">
        <v>73</v>
      </c>
      <c r="AV500" s="14" t="s">
        <v>73</v>
      </c>
      <c r="AW500" s="14" t="s">
        <v>27</v>
      </c>
      <c r="AX500" s="14" t="s">
        <v>60</v>
      </c>
      <c r="AY500" s="155" t="s">
        <v>141</v>
      </c>
    </row>
    <row r="501" spans="1:65" s="15" customFormat="1" x14ac:dyDescent="0.2">
      <c r="B501" s="161"/>
      <c r="D501" s="148" t="s">
        <v>148</v>
      </c>
      <c r="E501" s="162" t="s">
        <v>1</v>
      </c>
      <c r="F501" s="163" t="s">
        <v>158</v>
      </c>
      <c r="H501" s="164">
        <v>1</v>
      </c>
      <c r="L501" s="161"/>
      <c r="M501" s="165"/>
      <c r="N501" s="166"/>
      <c r="O501" s="166"/>
      <c r="P501" s="166"/>
      <c r="Q501" s="166"/>
      <c r="R501" s="166"/>
      <c r="S501" s="166"/>
      <c r="T501" s="167"/>
      <c r="AT501" s="162" t="s">
        <v>148</v>
      </c>
      <c r="AU501" s="162" t="s">
        <v>73</v>
      </c>
      <c r="AV501" s="15" t="s">
        <v>146</v>
      </c>
      <c r="AW501" s="15" t="s">
        <v>27</v>
      </c>
      <c r="AX501" s="15" t="s">
        <v>67</v>
      </c>
      <c r="AY501" s="162" t="s">
        <v>141</v>
      </c>
    </row>
    <row r="502" spans="1:65" s="2" customFormat="1" ht="21.75" customHeight="1" x14ac:dyDescent="0.2">
      <c r="A502" s="31"/>
      <c r="B502" s="133"/>
      <c r="C502" s="134" t="s">
        <v>576</v>
      </c>
      <c r="D502" s="134" t="s">
        <v>143</v>
      </c>
      <c r="E502" s="135" t="s">
        <v>1503</v>
      </c>
      <c r="F502" s="136" t="s">
        <v>1504</v>
      </c>
      <c r="G502" s="137" t="s">
        <v>145</v>
      </c>
      <c r="H502" s="138">
        <v>28.276</v>
      </c>
      <c r="I502" s="139"/>
      <c r="J502" s="139"/>
      <c r="K502" s="140"/>
      <c r="L502" s="32"/>
      <c r="M502" s="141"/>
      <c r="N502" s="142"/>
      <c r="O502" s="143"/>
      <c r="P502" s="143"/>
      <c r="Q502" s="143"/>
      <c r="R502" s="143"/>
      <c r="S502" s="143"/>
      <c r="T502" s="144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R502" s="145" t="s">
        <v>146</v>
      </c>
      <c r="AT502" s="145" t="s">
        <v>143</v>
      </c>
      <c r="AU502" s="145" t="s">
        <v>73</v>
      </c>
      <c r="AY502" s="18" t="s">
        <v>141</v>
      </c>
      <c r="BE502" s="146">
        <f>IF(N502="základná",J502,0)</f>
        <v>0</v>
      </c>
      <c r="BF502" s="146">
        <f>IF(N502="znížená",J502,0)</f>
        <v>0</v>
      </c>
      <c r="BG502" s="146">
        <f>IF(N502="zákl. prenesená",J502,0)</f>
        <v>0</v>
      </c>
      <c r="BH502" s="146">
        <f>IF(N502="zníž. prenesená",J502,0)</f>
        <v>0</v>
      </c>
      <c r="BI502" s="146">
        <f>IF(N502="nulová",J502,0)</f>
        <v>0</v>
      </c>
      <c r="BJ502" s="18" t="s">
        <v>73</v>
      </c>
      <c r="BK502" s="146">
        <f>ROUND(I502*H502,2)</f>
        <v>0</v>
      </c>
      <c r="BL502" s="18" t="s">
        <v>146</v>
      </c>
      <c r="BM502" s="145" t="s">
        <v>1505</v>
      </c>
    </row>
    <row r="503" spans="1:65" s="13" customFormat="1" x14ac:dyDescent="0.2">
      <c r="B503" s="147"/>
      <c r="D503" s="148" t="s">
        <v>148</v>
      </c>
      <c r="E503" s="149" t="s">
        <v>1</v>
      </c>
      <c r="F503" s="150" t="s">
        <v>1506</v>
      </c>
      <c r="H503" s="149" t="s">
        <v>1</v>
      </c>
      <c r="L503" s="147"/>
      <c r="M503" s="151"/>
      <c r="N503" s="152"/>
      <c r="O503" s="152"/>
      <c r="P503" s="152"/>
      <c r="Q503" s="152"/>
      <c r="R503" s="152"/>
      <c r="S503" s="152"/>
      <c r="T503" s="153"/>
      <c r="AT503" s="149" t="s">
        <v>148</v>
      </c>
      <c r="AU503" s="149" t="s">
        <v>73</v>
      </c>
      <c r="AV503" s="13" t="s">
        <v>67</v>
      </c>
      <c r="AW503" s="13" t="s">
        <v>27</v>
      </c>
      <c r="AX503" s="13" t="s">
        <v>60</v>
      </c>
      <c r="AY503" s="149" t="s">
        <v>141</v>
      </c>
    </row>
    <row r="504" spans="1:65" s="13" customFormat="1" x14ac:dyDescent="0.2">
      <c r="B504" s="147"/>
      <c r="D504" s="148" t="s">
        <v>148</v>
      </c>
      <c r="E504" s="149" t="s">
        <v>1</v>
      </c>
      <c r="F504" s="150" t="s">
        <v>1387</v>
      </c>
      <c r="H504" s="149" t="s">
        <v>1</v>
      </c>
      <c r="L504" s="147"/>
      <c r="M504" s="151"/>
      <c r="N504" s="152"/>
      <c r="O504" s="152"/>
      <c r="P504" s="152"/>
      <c r="Q504" s="152"/>
      <c r="R504" s="152"/>
      <c r="S504" s="152"/>
      <c r="T504" s="153"/>
      <c r="AT504" s="149" t="s">
        <v>148</v>
      </c>
      <c r="AU504" s="149" t="s">
        <v>73</v>
      </c>
      <c r="AV504" s="13" t="s">
        <v>67</v>
      </c>
      <c r="AW504" s="13" t="s">
        <v>27</v>
      </c>
      <c r="AX504" s="13" t="s">
        <v>60</v>
      </c>
      <c r="AY504" s="149" t="s">
        <v>141</v>
      </c>
    </row>
    <row r="505" spans="1:65" s="14" customFormat="1" x14ac:dyDescent="0.2">
      <c r="B505" s="154"/>
      <c r="D505" s="148" t="s">
        <v>148</v>
      </c>
      <c r="E505" s="155" t="s">
        <v>1</v>
      </c>
      <c r="F505" s="156" t="s">
        <v>1388</v>
      </c>
      <c r="H505" s="157">
        <v>5.415</v>
      </c>
      <c r="L505" s="154"/>
      <c r="M505" s="158"/>
      <c r="N505" s="159"/>
      <c r="O505" s="159"/>
      <c r="P505" s="159"/>
      <c r="Q505" s="159"/>
      <c r="R505" s="159"/>
      <c r="S505" s="159"/>
      <c r="T505" s="160"/>
      <c r="AT505" s="155" t="s">
        <v>148</v>
      </c>
      <c r="AU505" s="155" t="s">
        <v>73</v>
      </c>
      <c r="AV505" s="14" t="s">
        <v>73</v>
      </c>
      <c r="AW505" s="14" t="s">
        <v>27</v>
      </c>
      <c r="AX505" s="14" t="s">
        <v>60</v>
      </c>
      <c r="AY505" s="155" t="s">
        <v>141</v>
      </c>
    </row>
    <row r="506" spans="1:65" s="13" customFormat="1" x14ac:dyDescent="0.2">
      <c r="B506" s="147"/>
      <c r="D506" s="148" t="s">
        <v>148</v>
      </c>
      <c r="E506" s="149" t="s">
        <v>1</v>
      </c>
      <c r="F506" s="150" t="s">
        <v>1389</v>
      </c>
      <c r="H506" s="149" t="s">
        <v>1</v>
      </c>
      <c r="L506" s="147"/>
      <c r="M506" s="151"/>
      <c r="N506" s="152"/>
      <c r="O506" s="152"/>
      <c r="P506" s="152"/>
      <c r="Q506" s="152"/>
      <c r="R506" s="152"/>
      <c r="S506" s="152"/>
      <c r="T506" s="153"/>
      <c r="AT506" s="149" t="s">
        <v>148</v>
      </c>
      <c r="AU506" s="149" t="s">
        <v>73</v>
      </c>
      <c r="AV506" s="13" t="s">
        <v>67</v>
      </c>
      <c r="AW506" s="13" t="s">
        <v>27</v>
      </c>
      <c r="AX506" s="13" t="s">
        <v>60</v>
      </c>
      <c r="AY506" s="149" t="s">
        <v>141</v>
      </c>
    </row>
    <row r="507" spans="1:65" s="14" customFormat="1" x14ac:dyDescent="0.2">
      <c r="B507" s="154"/>
      <c r="D507" s="148" t="s">
        <v>148</v>
      </c>
      <c r="E507" s="155" t="s">
        <v>1</v>
      </c>
      <c r="F507" s="156" t="s">
        <v>1390</v>
      </c>
      <c r="H507" s="157">
        <v>2.3279999999999998</v>
      </c>
      <c r="L507" s="154"/>
      <c r="M507" s="158"/>
      <c r="N507" s="159"/>
      <c r="O507" s="159"/>
      <c r="P507" s="159"/>
      <c r="Q507" s="159"/>
      <c r="R507" s="159"/>
      <c r="S507" s="159"/>
      <c r="T507" s="160"/>
      <c r="AT507" s="155" t="s">
        <v>148</v>
      </c>
      <c r="AU507" s="155" t="s">
        <v>73</v>
      </c>
      <c r="AV507" s="14" t="s">
        <v>73</v>
      </c>
      <c r="AW507" s="14" t="s">
        <v>27</v>
      </c>
      <c r="AX507" s="14" t="s">
        <v>60</v>
      </c>
      <c r="AY507" s="155" t="s">
        <v>141</v>
      </c>
    </row>
    <row r="508" spans="1:65" s="13" customFormat="1" x14ac:dyDescent="0.2">
      <c r="B508" s="147"/>
      <c r="D508" s="148" t="s">
        <v>148</v>
      </c>
      <c r="E508" s="149" t="s">
        <v>1</v>
      </c>
      <c r="F508" s="150" t="s">
        <v>1400</v>
      </c>
      <c r="H508" s="149" t="s">
        <v>1</v>
      </c>
      <c r="L508" s="147"/>
      <c r="M508" s="151"/>
      <c r="N508" s="152"/>
      <c r="O508" s="152"/>
      <c r="P508" s="152"/>
      <c r="Q508" s="152"/>
      <c r="R508" s="152"/>
      <c r="S508" s="152"/>
      <c r="T508" s="153"/>
      <c r="AT508" s="149" t="s">
        <v>148</v>
      </c>
      <c r="AU508" s="149" t="s">
        <v>73</v>
      </c>
      <c r="AV508" s="13" t="s">
        <v>67</v>
      </c>
      <c r="AW508" s="13" t="s">
        <v>27</v>
      </c>
      <c r="AX508" s="13" t="s">
        <v>60</v>
      </c>
      <c r="AY508" s="149" t="s">
        <v>141</v>
      </c>
    </row>
    <row r="509" spans="1:65" s="14" customFormat="1" x14ac:dyDescent="0.2">
      <c r="B509" s="154"/>
      <c r="D509" s="148" t="s">
        <v>148</v>
      </c>
      <c r="E509" s="155" t="s">
        <v>1</v>
      </c>
      <c r="F509" s="156" t="s">
        <v>1507</v>
      </c>
      <c r="H509" s="157">
        <v>9.77</v>
      </c>
      <c r="L509" s="154"/>
      <c r="M509" s="158"/>
      <c r="N509" s="159"/>
      <c r="O509" s="159"/>
      <c r="P509" s="159"/>
      <c r="Q509" s="159"/>
      <c r="R509" s="159"/>
      <c r="S509" s="159"/>
      <c r="T509" s="160"/>
      <c r="AT509" s="155" t="s">
        <v>148</v>
      </c>
      <c r="AU509" s="155" t="s">
        <v>73</v>
      </c>
      <c r="AV509" s="14" t="s">
        <v>73</v>
      </c>
      <c r="AW509" s="14" t="s">
        <v>27</v>
      </c>
      <c r="AX509" s="14" t="s">
        <v>60</v>
      </c>
      <c r="AY509" s="155" t="s">
        <v>141</v>
      </c>
    </row>
    <row r="510" spans="1:65" s="13" customFormat="1" x14ac:dyDescent="0.2">
      <c r="B510" s="147"/>
      <c r="D510" s="148" t="s">
        <v>148</v>
      </c>
      <c r="E510" s="149" t="s">
        <v>1</v>
      </c>
      <c r="F510" s="150" t="s">
        <v>1389</v>
      </c>
      <c r="H510" s="149" t="s">
        <v>1</v>
      </c>
      <c r="L510" s="147"/>
      <c r="M510" s="151"/>
      <c r="N510" s="152"/>
      <c r="O510" s="152"/>
      <c r="P510" s="152"/>
      <c r="Q510" s="152"/>
      <c r="R510" s="152"/>
      <c r="S510" s="152"/>
      <c r="T510" s="153"/>
      <c r="AT510" s="149" t="s">
        <v>148</v>
      </c>
      <c r="AU510" s="149" t="s">
        <v>73</v>
      </c>
      <c r="AV510" s="13" t="s">
        <v>67</v>
      </c>
      <c r="AW510" s="13" t="s">
        <v>27</v>
      </c>
      <c r="AX510" s="13" t="s">
        <v>60</v>
      </c>
      <c r="AY510" s="149" t="s">
        <v>141</v>
      </c>
    </row>
    <row r="511" spans="1:65" s="14" customFormat="1" x14ac:dyDescent="0.2">
      <c r="B511" s="154"/>
      <c r="D511" s="148" t="s">
        <v>148</v>
      </c>
      <c r="E511" s="155" t="s">
        <v>1</v>
      </c>
      <c r="F511" s="156" t="s">
        <v>1508</v>
      </c>
      <c r="H511" s="157">
        <v>10.763</v>
      </c>
      <c r="L511" s="154"/>
      <c r="M511" s="158"/>
      <c r="N511" s="159"/>
      <c r="O511" s="159"/>
      <c r="P511" s="159"/>
      <c r="Q511" s="159"/>
      <c r="R511" s="159"/>
      <c r="S511" s="159"/>
      <c r="T511" s="160"/>
      <c r="AT511" s="155" t="s">
        <v>148</v>
      </c>
      <c r="AU511" s="155" t="s">
        <v>73</v>
      </c>
      <c r="AV511" s="14" t="s">
        <v>73</v>
      </c>
      <c r="AW511" s="14" t="s">
        <v>27</v>
      </c>
      <c r="AX511" s="14" t="s">
        <v>60</v>
      </c>
      <c r="AY511" s="155" t="s">
        <v>141</v>
      </c>
    </row>
    <row r="512" spans="1:65" s="15" customFormat="1" x14ac:dyDescent="0.2">
      <c r="B512" s="161"/>
      <c r="D512" s="148" t="s">
        <v>148</v>
      </c>
      <c r="E512" s="162" t="s">
        <v>1</v>
      </c>
      <c r="F512" s="163" t="s">
        <v>158</v>
      </c>
      <c r="H512" s="164">
        <v>28.275999999999996</v>
      </c>
      <c r="L512" s="161"/>
      <c r="M512" s="165"/>
      <c r="N512" s="166"/>
      <c r="O512" s="166"/>
      <c r="P512" s="166"/>
      <c r="Q512" s="166"/>
      <c r="R512" s="166"/>
      <c r="S512" s="166"/>
      <c r="T512" s="167"/>
      <c r="AT512" s="162" t="s">
        <v>148</v>
      </c>
      <c r="AU512" s="162" t="s">
        <v>73</v>
      </c>
      <c r="AV512" s="15" t="s">
        <v>146</v>
      </c>
      <c r="AW512" s="15" t="s">
        <v>27</v>
      </c>
      <c r="AX512" s="15" t="s">
        <v>67</v>
      </c>
      <c r="AY512" s="162" t="s">
        <v>141</v>
      </c>
    </row>
    <row r="513" spans="1:65" s="2" customFormat="1" ht="21.75" customHeight="1" x14ac:dyDescent="0.2">
      <c r="A513" s="31"/>
      <c r="B513" s="133"/>
      <c r="C513" s="134" t="s">
        <v>580</v>
      </c>
      <c r="D513" s="134" t="s">
        <v>143</v>
      </c>
      <c r="E513" s="135" t="s">
        <v>1509</v>
      </c>
      <c r="F513" s="136" t="s">
        <v>1510</v>
      </c>
      <c r="G513" s="137" t="s">
        <v>357</v>
      </c>
      <c r="H513" s="138">
        <v>2</v>
      </c>
      <c r="I513" s="139"/>
      <c r="J513" s="139"/>
      <c r="K513" s="140"/>
      <c r="L513" s="32"/>
      <c r="M513" s="141"/>
      <c r="N513" s="142"/>
      <c r="O513" s="143"/>
      <c r="P513" s="143"/>
      <c r="Q513" s="143"/>
      <c r="R513" s="143"/>
      <c r="S513" s="143"/>
      <c r="T513" s="144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R513" s="145" t="s">
        <v>146</v>
      </c>
      <c r="AT513" s="145" t="s">
        <v>143</v>
      </c>
      <c r="AU513" s="145" t="s">
        <v>73</v>
      </c>
      <c r="AY513" s="18" t="s">
        <v>141</v>
      </c>
      <c r="BE513" s="146">
        <f>IF(N513="základná",J513,0)</f>
        <v>0</v>
      </c>
      <c r="BF513" s="146">
        <f>IF(N513="znížená",J513,0)</f>
        <v>0</v>
      </c>
      <c r="BG513" s="146">
        <f>IF(N513="zákl. prenesená",J513,0)</f>
        <v>0</v>
      </c>
      <c r="BH513" s="146">
        <f>IF(N513="zníž. prenesená",J513,0)</f>
        <v>0</v>
      </c>
      <c r="BI513" s="146">
        <f>IF(N513="nulová",J513,0)</f>
        <v>0</v>
      </c>
      <c r="BJ513" s="18" t="s">
        <v>73</v>
      </c>
      <c r="BK513" s="146">
        <f>ROUND(I513*H513,2)</f>
        <v>0</v>
      </c>
      <c r="BL513" s="18" t="s">
        <v>146</v>
      </c>
      <c r="BM513" s="145" t="s">
        <v>1511</v>
      </c>
    </row>
    <row r="514" spans="1:65" s="13" customFormat="1" x14ac:dyDescent="0.2">
      <c r="B514" s="147"/>
      <c r="D514" s="148" t="s">
        <v>148</v>
      </c>
      <c r="E514" s="149" t="s">
        <v>1</v>
      </c>
      <c r="F514" s="150" t="s">
        <v>1512</v>
      </c>
      <c r="H514" s="149" t="s">
        <v>1</v>
      </c>
      <c r="L514" s="147"/>
      <c r="M514" s="151"/>
      <c r="N514" s="152"/>
      <c r="O514" s="152"/>
      <c r="P514" s="152"/>
      <c r="Q514" s="152"/>
      <c r="R514" s="152"/>
      <c r="S514" s="152"/>
      <c r="T514" s="153"/>
      <c r="AT514" s="149" t="s">
        <v>148</v>
      </c>
      <c r="AU514" s="149" t="s">
        <v>73</v>
      </c>
      <c r="AV514" s="13" t="s">
        <v>67</v>
      </c>
      <c r="AW514" s="13" t="s">
        <v>27</v>
      </c>
      <c r="AX514" s="13" t="s">
        <v>60</v>
      </c>
      <c r="AY514" s="149" t="s">
        <v>141</v>
      </c>
    </row>
    <row r="515" spans="1:65" s="14" customFormat="1" x14ac:dyDescent="0.2">
      <c r="B515" s="154"/>
      <c r="D515" s="148" t="s">
        <v>148</v>
      </c>
      <c r="E515" s="155" t="s">
        <v>1</v>
      </c>
      <c r="F515" s="156" t="s">
        <v>73</v>
      </c>
      <c r="H515" s="157">
        <v>2</v>
      </c>
      <c r="L515" s="154"/>
      <c r="M515" s="158"/>
      <c r="N515" s="159"/>
      <c r="O515" s="159"/>
      <c r="P515" s="159"/>
      <c r="Q515" s="159"/>
      <c r="R515" s="159"/>
      <c r="S515" s="159"/>
      <c r="T515" s="160"/>
      <c r="AT515" s="155" t="s">
        <v>148</v>
      </c>
      <c r="AU515" s="155" t="s">
        <v>73</v>
      </c>
      <c r="AV515" s="14" t="s">
        <v>73</v>
      </c>
      <c r="AW515" s="14" t="s">
        <v>27</v>
      </c>
      <c r="AX515" s="14" t="s">
        <v>60</v>
      </c>
      <c r="AY515" s="155" t="s">
        <v>141</v>
      </c>
    </row>
    <row r="516" spans="1:65" s="15" customFormat="1" x14ac:dyDescent="0.2">
      <c r="B516" s="161"/>
      <c r="D516" s="148" t="s">
        <v>148</v>
      </c>
      <c r="E516" s="162" t="s">
        <v>1</v>
      </c>
      <c r="F516" s="163" t="s">
        <v>158</v>
      </c>
      <c r="H516" s="164">
        <v>2</v>
      </c>
      <c r="L516" s="161"/>
      <c r="M516" s="165"/>
      <c r="N516" s="166"/>
      <c r="O516" s="166"/>
      <c r="P516" s="166"/>
      <c r="Q516" s="166"/>
      <c r="R516" s="166"/>
      <c r="S516" s="166"/>
      <c r="T516" s="167"/>
      <c r="AT516" s="162" t="s">
        <v>148</v>
      </c>
      <c r="AU516" s="162" t="s">
        <v>73</v>
      </c>
      <c r="AV516" s="15" t="s">
        <v>146</v>
      </c>
      <c r="AW516" s="15" t="s">
        <v>27</v>
      </c>
      <c r="AX516" s="15" t="s">
        <v>67</v>
      </c>
      <c r="AY516" s="162" t="s">
        <v>141</v>
      </c>
    </row>
    <row r="517" spans="1:65" s="2" customFormat="1" ht="16.5" customHeight="1" x14ac:dyDescent="0.2">
      <c r="A517" s="31"/>
      <c r="B517" s="133"/>
      <c r="C517" s="134" t="s">
        <v>586</v>
      </c>
      <c r="D517" s="134" t="s">
        <v>143</v>
      </c>
      <c r="E517" s="135" t="s">
        <v>1513</v>
      </c>
      <c r="F517" s="136" t="s">
        <v>1514</v>
      </c>
      <c r="G517" s="137" t="s">
        <v>357</v>
      </c>
      <c r="H517" s="138">
        <v>49.88</v>
      </c>
      <c r="I517" s="139"/>
      <c r="J517" s="139"/>
      <c r="K517" s="140"/>
      <c r="L517" s="32"/>
      <c r="M517" s="141"/>
      <c r="N517" s="142"/>
      <c r="O517" s="143"/>
      <c r="P517" s="143"/>
      <c r="Q517" s="143"/>
      <c r="R517" s="143"/>
      <c r="S517" s="143"/>
      <c r="T517" s="144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R517" s="145" t="s">
        <v>146</v>
      </c>
      <c r="AT517" s="145" t="s">
        <v>143</v>
      </c>
      <c r="AU517" s="145" t="s">
        <v>73</v>
      </c>
      <c r="AY517" s="18" t="s">
        <v>141</v>
      </c>
      <c r="BE517" s="146">
        <f>IF(N517="základná",J517,0)</f>
        <v>0</v>
      </c>
      <c r="BF517" s="146">
        <f>IF(N517="znížená",J517,0)</f>
        <v>0</v>
      </c>
      <c r="BG517" s="146">
        <f>IF(N517="zákl. prenesená",J517,0)</f>
        <v>0</v>
      </c>
      <c r="BH517" s="146">
        <f>IF(N517="zníž. prenesená",J517,0)</f>
        <v>0</v>
      </c>
      <c r="BI517" s="146">
        <f>IF(N517="nulová",J517,0)</f>
        <v>0</v>
      </c>
      <c r="BJ517" s="18" t="s">
        <v>73</v>
      </c>
      <c r="BK517" s="146">
        <f>ROUND(I517*H517,2)</f>
        <v>0</v>
      </c>
      <c r="BL517" s="18" t="s">
        <v>146</v>
      </c>
      <c r="BM517" s="145" t="s">
        <v>1515</v>
      </c>
    </row>
    <row r="518" spans="1:65" s="13" customFormat="1" x14ac:dyDescent="0.2">
      <c r="B518" s="147"/>
      <c r="D518" s="148" t="s">
        <v>148</v>
      </c>
      <c r="E518" s="149" t="s">
        <v>1</v>
      </c>
      <c r="F518" s="150" t="s">
        <v>1516</v>
      </c>
      <c r="H518" s="149" t="s">
        <v>1</v>
      </c>
      <c r="L518" s="147"/>
      <c r="M518" s="151"/>
      <c r="N518" s="152"/>
      <c r="O518" s="152"/>
      <c r="P518" s="152"/>
      <c r="Q518" s="152"/>
      <c r="R518" s="152"/>
      <c r="S518" s="152"/>
      <c r="T518" s="153"/>
      <c r="AT518" s="149" t="s">
        <v>148</v>
      </c>
      <c r="AU518" s="149" t="s">
        <v>73</v>
      </c>
      <c r="AV518" s="13" t="s">
        <v>67</v>
      </c>
      <c r="AW518" s="13" t="s">
        <v>27</v>
      </c>
      <c r="AX518" s="13" t="s">
        <v>60</v>
      </c>
      <c r="AY518" s="149" t="s">
        <v>141</v>
      </c>
    </row>
    <row r="519" spans="1:65" s="13" customFormat="1" x14ac:dyDescent="0.2">
      <c r="B519" s="147"/>
      <c r="D519" s="148" t="s">
        <v>148</v>
      </c>
      <c r="E519" s="149" t="s">
        <v>1</v>
      </c>
      <c r="F519" s="150" t="s">
        <v>1517</v>
      </c>
      <c r="H519" s="149" t="s">
        <v>1</v>
      </c>
      <c r="L519" s="147"/>
      <c r="M519" s="151"/>
      <c r="N519" s="152"/>
      <c r="O519" s="152"/>
      <c r="P519" s="152"/>
      <c r="Q519" s="152"/>
      <c r="R519" s="152"/>
      <c r="S519" s="152"/>
      <c r="T519" s="153"/>
      <c r="AT519" s="149" t="s">
        <v>148</v>
      </c>
      <c r="AU519" s="149" t="s">
        <v>73</v>
      </c>
      <c r="AV519" s="13" t="s">
        <v>67</v>
      </c>
      <c r="AW519" s="13" t="s">
        <v>27</v>
      </c>
      <c r="AX519" s="13" t="s">
        <v>60</v>
      </c>
      <c r="AY519" s="149" t="s">
        <v>141</v>
      </c>
    </row>
    <row r="520" spans="1:65" s="14" customFormat="1" x14ac:dyDescent="0.2">
      <c r="B520" s="154"/>
      <c r="D520" s="148" t="s">
        <v>148</v>
      </c>
      <c r="E520" s="155" t="s">
        <v>1</v>
      </c>
      <c r="F520" s="156" t="s">
        <v>1518</v>
      </c>
      <c r="H520" s="157">
        <v>15.942</v>
      </c>
      <c r="L520" s="154"/>
      <c r="M520" s="158"/>
      <c r="N520" s="159"/>
      <c r="O520" s="159"/>
      <c r="P520" s="159"/>
      <c r="Q520" s="159"/>
      <c r="R520" s="159"/>
      <c r="S520" s="159"/>
      <c r="T520" s="160"/>
      <c r="AT520" s="155" t="s">
        <v>148</v>
      </c>
      <c r="AU520" s="155" t="s">
        <v>73</v>
      </c>
      <c r="AV520" s="14" t="s">
        <v>73</v>
      </c>
      <c r="AW520" s="14" t="s">
        <v>27</v>
      </c>
      <c r="AX520" s="14" t="s">
        <v>60</v>
      </c>
      <c r="AY520" s="155" t="s">
        <v>141</v>
      </c>
    </row>
    <row r="521" spans="1:65" s="13" customFormat="1" x14ac:dyDescent="0.2">
      <c r="B521" s="147"/>
      <c r="D521" s="148" t="s">
        <v>148</v>
      </c>
      <c r="E521" s="149" t="s">
        <v>1</v>
      </c>
      <c r="F521" s="150" t="s">
        <v>1519</v>
      </c>
      <c r="H521" s="149" t="s">
        <v>1</v>
      </c>
      <c r="L521" s="147"/>
      <c r="M521" s="151"/>
      <c r="N521" s="152"/>
      <c r="O521" s="152"/>
      <c r="P521" s="152"/>
      <c r="Q521" s="152"/>
      <c r="R521" s="152"/>
      <c r="S521" s="152"/>
      <c r="T521" s="153"/>
      <c r="AT521" s="149" t="s">
        <v>148</v>
      </c>
      <c r="AU521" s="149" t="s">
        <v>73</v>
      </c>
      <c r="AV521" s="13" t="s">
        <v>67</v>
      </c>
      <c r="AW521" s="13" t="s">
        <v>27</v>
      </c>
      <c r="AX521" s="13" t="s">
        <v>60</v>
      </c>
      <c r="AY521" s="149" t="s">
        <v>141</v>
      </c>
    </row>
    <row r="522" spans="1:65" s="14" customFormat="1" x14ac:dyDescent="0.2">
      <c r="B522" s="154"/>
      <c r="D522" s="148" t="s">
        <v>148</v>
      </c>
      <c r="E522" s="155" t="s">
        <v>1</v>
      </c>
      <c r="F522" s="156" t="s">
        <v>1520</v>
      </c>
      <c r="H522" s="157">
        <v>5.9180000000000001</v>
      </c>
      <c r="L522" s="154"/>
      <c r="M522" s="158"/>
      <c r="N522" s="159"/>
      <c r="O522" s="159"/>
      <c r="P522" s="159"/>
      <c r="Q522" s="159"/>
      <c r="R522" s="159"/>
      <c r="S522" s="159"/>
      <c r="T522" s="160"/>
      <c r="AT522" s="155" t="s">
        <v>148</v>
      </c>
      <c r="AU522" s="155" t="s">
        <v>73</v>
      </c>
      <c r="AV522" s="14" t="s">
        <v>73</v>
      </c>
      <c r="AW522" s="14" t="s">
        <v>27</v>
      </c>
      <c r="AX522" s="14" t="s">
        <v>60</v>
      </c>
      <c r="AY522" s="155" t="s">
        <v>141</v>
      </c>
    </row>
    <row r="523" spans="1:65" s="13" customFormat="1" x14ac:dyDescent="0.2">
      <c r="B523" s="147"/>
      <c r="D523" s="148" t="s">
        <v>148</v>
      </c>
      <c r="E523" s="149" t="s">
        <v>1</v>
      </c>
      <c r="F523" s="150" t="s">
        <v>1521</v>
      </c>
      <c r="H523" s="149" t="s">
        <v>1</v>
      </c>
      <c r="L523" s="147"/>
      <c r="M523" s="151"/>
      <c r="N523" s="152"/>
      <c r="O523" s="152"/>
      <c r="P523" s="152"/>
      <c r="Q523" s="152"/>
      <c r="R523" s="152"/>
      <c r="S523" s="152"/>
      <c r="T523" s="153"/>
      <c r="AT523" s="149" t="s">
        <v>148</v>
      </c>
      <c r="AU523" s="149" t="s">
        <v>73</v>
      </c>
      <c r="AV523" s="13" t="s">
        <v>67</v>
      </c>
      <c r="AW523" s="13" t="s">
        <v>27</v>
      </c>
      <c r="AX523" s="13" t="s">
        <v>60</v>
      </c>
      <c r="AY523" s="149" t="s">
        <v>141</v>
      </c>
    </row>
    <row r="524" spans="1:65" s="14" customFormat="1" x14ac:dyDescent="0.2">
      <c r="B524" s="154"/>
      <c r="D524" s="148" t="s">
        <v>148</v>
      </c>
      <c r="E524" s="155" t="s">
        <v>1</v>
      </c>
      <c r="F524" s="156" t="s">
        <v>1522</v>
      </c>
      <c r="H524" s="157">
        <v>5.6680000000000001</v>
      </c>
      <c r="L524" s="154"/>
      <c r="M524" s="158"/>
      <c r="N524" s="159"/>
      <c r="O524" s="159"/>
      <c r="P524" s="159"/>
      <c r="Q524" s="159"/>
      <c r="R524" s="159"/>
      <c r="S524" s="159"/>
      <c r="T524" s="160"/>
      <c r="AT524" s="155" t="s">
        <v>148</v>
      </c>
      <c r="AU524" s="155" t="s">
        <v>73</v>
      </c>
      <c r="AV524" s="14" t="s">
        <v>73</v>
      </c>
      <c r="AW524" s="14" t="s">
        <v>27</v>
      </c>
      <c r="AX524" s="14" t="s">
        <v>60</v>
      </c>
      <c r="AY524" s="155" t="s">
        <v>141</v>
      </c>
    </row>
    <row r="525" spans="1:65" s="13" customFormat="1" x14ac:dyDescent="0.2">
      <c r="B525" s="147"/>
      <c r="D525" s="148" t="s">
        <v>148</v>
      </c>
      <c r="E525" s="149" t="s">
        <v>1</v>
      </c>
      <c r="F525" s="150" t="s">
        <v>1523</v>
      </c>
      <c r="H525" s="149" t="s">
        <v>1</v>
      </c>
      <c r="L525" s="147"/>
      <c r="M525" s="151"/>
      <c r="N525" s="152"/>
      <c r="O525" s="152"/>
      <c r="P525" s="152"/>
      <c r="Q525" s="152"/>
      <c r="R525" s="152"/>
      <c r="S525" s="152"/>
      <c r="T525" s="153"/>
      <c r="AT525" s="149" t="s">
        <v>148</v>
      </c>
      <c r="AU525" s="149" t="s">
        <v>73</v>
      </c>
      <c r="AV525" s="13" t="s">
        <v>67</v>
      </c>
      <c r="AW525" s="13" t="s">
        <v>27</v>
      </c>
      <c r="AX525" s="13" t="s">
        <v>60</v>
      </c>
      <c r="AY525" s="149" t="s">
        <v>141</v>
      </c>
    </row>
    <row r="526" spans="1:65" s="14" customFormat="1" x14ac:dyDescent="0.2">
      <c r="B526" s="154"/>
      <c r="D526" s="148" t="s">
        <v>148</v>
      </c>
      <c r="E526" s="155" t="s">
        <v>1</v>
      </c>
      <c r="F526" s="156" t="s">
        <v>1524</v>
      </c>
      <c r="H526" s="157">
        <v>8.1340000000000003</v>
      </c>
      <c r="L526" s="154"/>
      <c r="M526" s="158"/>
      <c r="N526" s="159"/>
      <c r="O526" s="159"/>
      <c r="P526" s="159"/>
      <c r="Q526" s="159"/>
      <c r="R526" s="159"/>
      <c r="S526" s="159"/>
      <c r="T526" s="160"/>
      <c r="AT526" s="155" t="s">
        <v>148</v>
      </c>
      <c r="AU526" s="155" t="s">
        <v>73</v>
      </c>
      <c r="AV526" s="14" t="s">
        <v>73</v>
      </c>
      <c r="AW526" s="14" t="s">
        <v>27</v>
      </c>
      <c r="AX526" s="14" t="s">
        <v>60</v>
      </c>
      <c r="AY526" s="155" t="s">
        <v>141</v>
      </c>
    </row>
    <row r="527" spans="1:65" s="13" customFormat="1" x14ac:dyDescent="0.2">
      <c r="B527" s="147"/>
      <c r="D527" s="148" t="s">
        <v>148</v>
      </c>
      <c r="E527" s="149" t="s">
        <v>1</v>
      </c>
      <c r="F527" s="150" t="s">
        <v>1525</v>
      </c>
      <c r="H527" s="149" t="s">
        <v>1</v>
      </c>
      <c r="L527" s="147"/>
      <c r="M527" s="151"/>
      <c r="N527" s="152"/>
      <c r="O527" s="152"/>
      <c r="P527" s="152"/>
      <c r="Q527" s="152"/>
      <c r="R527" s="152"/>
      <c r="S527" s="152"/>
      <c r="T527" s="153"/>
      <c r="AT527" s="149" t="s">
        <v>148</v>
      </c>
      <c r="AU527" s="149" t="s">
        <v>73</v>
      </c>
      <c r="AV527" s="13" t="s">
        <v>67</v>
      </c>
      <c r="AW527" s="13" t="s">
        <v>27</v>
      </c>
      <c r="AX527" s="13" t="s">
        <v>60</v>
      </c>
      <c r="AY527" s="149" t="s">
        <v>141</v>
      </c>
    </row>
    <row r="528" spans="1:65" s="14" customFormat="1" x14ac:dyDescent="0.2">
      <c r="B528" s="154"/>
      <c r="D528" s="148" t="s">
        <v>148</v>
      </c>
      <c r="E528" s="155" t="s">
        <v>1</v>
      </c>
      <c r="F528" s="156" t="s">
        <v>1526</v>
      </c>
      <c r="H528" s="157">
        <v>8.5500000000000007</v>
      </c>
      <c r="L528" s="154"/>
      <c r="M528" s="158"/>
      <c r="N528" s="159"/>
      <c r="O528" s="159"/>
      <c r="P528" s="159"/>
      <c r="Q528" s="159"/>
      <c r="R528" s="159"/>
      <c r="S528" s="159"/>
      <c r="T528" s="160"/>
      <c r="AT528" s="155" t="s">
        <v>148</v>
      </c>
      <c r="AU528" s="155" t="s">
        <v>73</v>
      </c>
      <c r="AV528" s="14" t="s">
        <v>73</v>
      </c>
      <c r="AW528" s="14" t="s">
        <v>27</v>
      </c>
      <c r="AX528" s="14" t="s">
        <v>60</v>
      </c>
      <c r="AY528" s="155" t="s">
        <v>141</v>
      </c>
    </row>
    <row r="529" spans="1:65" s="13" customFormat="1" x14ac:dyDescent="0.2">
      <c r="B529" s="147"/>
      <c r="D529" s="148" t="s">
        <v>148</v>
      </c>
      <c r="E529" s="149" t="s">
        <v>1</v>
      </c>
      <c r="F529" s="150" t="s">
        <v>1527</v>
      </c>
      <c r="H529" s="149" t="s">
        <v>1</v>
      </c>
      <c r="L529" s="147"/>
      <c r="M529" s="151"/>
      <c r="N529" s="152"/>
      <c r="O529" s="152"/>
      <c r="P529" s="152"/>
      <c r="Q529" s="152"/>
      <c r="R529" s="152"/>
      <c r="S529" s="152"/>
      <c r="T529" s="153"/>
      <c r="AT529" s="149" t="s">
        <v>148</v>
      </c>
      <c r="AU529" s="149" t="s">
        <v>73</v>
      </c>
      <c r="AV529" s="13" t="s">
        <v>67</v>
      </c>
      <c r="AW529" s="13" t="s">
        <v>27</v>
      </c>
      <c r="AX529" s="13" t="s">
        <v>60</v>
      </c>
      <c r="AY529" s="149" t="s">
        <v>141</v>
      </c>
    </row>
    <row r="530" spans="1:65" s="14" customFormat="1" x14ac:dyDescent="0.2">
      <c r="B530" s="154"/>
      <c r="D530" s="148" t="s">
        <v>148</v>
      </c>
      <c r="E530" s="155" t="s">
        <v>1</v>
      </c>
      <c r="F530" s="156" t="s">
        <v>1522</v>
      </c>
      <c r="H530" s="157">
        <v>5.6680000000000001</v>
      </c>
      <c r="L530" s="154"/>
      <c r="M530" s="158"/>
      <c r="N530" s="159"/>
      <c r="O530" s="159"/>
      <c r="P530" s="159"/>
      <c r="Q530" s="159"/>
      <c r="R530" s="159"/>
      <c r="S530" s="159"/>
      <c r="T530" s="160"/>
      <c r="AT530" s="155" t="s">
        <v>148</v>
      </c>
      <c r="AU530" s="155" t="s">
        <v>73</v>
      </c>
      <c r="AV530" s="14" t="s">
        <v>73</v>
      </c>
      <c r="AW530" s="14" t="s">
        <v>27</v>
      </c>
      <c r="AX530" s="14" t="s">
        <v>60</v>
      </c>
      <c r="AY530" s="155" t="s">
        <v>141</v>
      </c>
    </row>
    <row r="531" spans="1:65" s="15" customFormat="1" x14ac:dyDescent="0.2">
      <c r="B531" s="161"/>
      <c r="D531" s="148" t="s">
        <v>148</v>
      </c>
      <c r="E531" s="162" t="s">
        <v>1</v>
      </c>
      <c r="F531" s="163" t="s">
        <v>1528</v>
      </c>
      <c r="H531" s="164">
        <v>49.88</v>
      </c>
      <c r="L531" s="161"/>
      <c r="M531" s="165"/>
      <c r="N531" s="166"/>
      <c r="O531" s="166"/>
      <c r="P531" s="166"/>
      <c r="Q531" s="166"/>
      <c r="R531" s="166"/>
      <c r="S531" s="166"/>
      <c r="T531" s="167"/>
      <c r="AT531" s="162" t="s">
        <v>148</v>
      </c>
      <c r="AU531" s="162" t="s">
        <v>73</v>
      </c>
      <c r="AV531" s="15" t="s">
        <v>146</v>
      </c>
      <c r="AW531" s="15" t="s">
        <v>27</v>
      </c>
      <c r="AX531" s="15" t="s">
        <v>67</v>
      </c>
      <c r="AY531" s="162" t="s">
        <v>141</v>
      </c>
    </row>
    <row r="532" spans="1:65" s="2" customFormat="1" ht="21.75" customHeight="1" x14ac:dyDescent="0.2">
      <c r="A532" s="31"/>
      <c r="B532" s="133"/>
      <c r="C532" s="134" t="s">
        <v>591</v>
      </c>
      <c r="D532" s="134" t="s">
        <v>143</v>
      </c>
      <c r="E532" s="135" t="s">
        <v>482</v>
      </c>
      <c r="F532" s="136" t="s">
        <v>483</v>
      </c>
      <c r="G532" s="137" t="s">
        <v>484</v>
      </c>
      <c r="H532" s="138">
        <v>91.563000000000002</v>
      </c>
      <c r="I532" s="139"/>
      <c r="J532" s="139"/>
      <c r="K532" s="140"/>
      <c r="L532" s="32"/>
      <c r="M532" s="141"/>
      <c r="N532" s="142"/>
      <c r="O532" s="143"/>
      <c r="P532" s="143"/>
      <c r="Q532" s="143"/>
      <c r="R532" s="143"/>
      <c r="S532" s="143"/>
      <c r="T532" s="144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R532" s="145" t="s">
        <v>146</v>
      </c>
      <c r="AT532" s="145" t="s">
        <v>143</v>
      </c>
      <c r="AU532" s="145" t="s">
        <v>73</v>
      </c>
      <c r="AY532" s="18" t="s">
        <v>141</v>
      </c>
      <c r="BE532" s="146">
        <f>IF(N532="základná",J532,0)</f>
        <v>0</v>
      </c>
      <c r="BF532" s="146">
        <f>IF(N532="znížená",J532,0)</f>
        <v>0</v>
      </c>
      <c r="BG532" s="146">
        <f>IF(N532="zákl. prenesená",J532,0)</f>
        <v>0</v>
      </c>
      <c r="BH532" s="146">
        <f>IF(N532="zníž. prenesená",J532,0)</f>
        <v>0</v>
      </c>
      <c r="BI532" s="146">
        <f>IF(N532="nulová",J532,0)</f>
        <v>0</v>
      </c>
      <c r="BJ532" s="18" t="s">
        <v>73</v>
      </c>
      <c r="BK532" s="146">
        <f>ROUND(I532*H532,2)</f>
        <v>0</v>
      </c>
      <c r="BL532" s="18" t="s">
        <v>146</v>
      </c>
      <c r="BM532" s="145" t="s">
        <v>1529</v>
      </c>
    </row>
    <row r="533" spans="1:65" s="2" customFormat="1" ht="21.75" customHeight="1" x14ac:dyDescent="0.2">
      <c r="A533" s="31"/>
      <c r="B533" s="133"/>
      <c r="C533" s="134" t="s">
        <v>597</v>
      </c>
      <c r="D533" s="134" t="s">
        <v>143</v>
      </c>
      <c r="E533" s="135" t="s">
        <v>487</v>
      </c>
      <c r="F533" s="136" t="s">
        <v>488</v>
      </c>
      <c r="G533" s="137" t="s">
        <v>484</v>
      </c>
      <c r="H533" s="138">
        <v>366.25200000000001</v>
      </c>
      <c r="I533" s="139"/>
      <c r="J533" s="139"/>
      <c r="K533" s="140"/>
      <c r="L533" s="32"/>
      <c r="M533" s="141"/>
      <c r="N533" s="142"/>
      <c r="O533" s="143"/>
      <c r="P533" s="143"/>
      <c r="Q533" s="143"/>
      <c r="R533" s="143"/>
      <c r="S533" s="143"/>
      <c r="T533" s="144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R533" s="145" t="s">
        <v>146</v>
      </c>
      <c r="AT533" s="145" t="s">
        <v>143</v>
      </c>
      <c r="AU533" s="145" t="s">
        <v>73</v>
      </c>
      <c r="AY533" s="18" t="s">
        <v>141</v>
      </c>
      <c r="BE533" s="146">
        <f>IF(N533="základná",J533,0)</f>
        <v>0</v>
      </c>
      <c r="BF533" s="146">
        <f>IF(N533="znížená",J533,0)</f>
        <v>0</v>
      </c>
      <c r="BG533" s="146">
        <f>IF(N533="zákl. prenesená",J533,0)</f>
        <v>0</v>
      </c>
      <c r="BH533" s="146">
        <f>IF(N533="zníž. prenesená",J533,0)</f>
        <v>0</v>
      </c>
      <c r="BI533" s="146">
        <f>IF(N533="nulová",J533,0)</f>
        <v>0</v>
      </c>
      <c r="BJ533" s="18" t="s">
        <v>73</v>
      </c>
      <c r="BK533" s="146">
        <f>ROUND(I533*H533,2)</f>
        <v>0</v>
      </c>
      <c r="BL533" s="18" t="s">
        <v>146</v>
      </c>
      <c r="BM533" s="145" t="s">
        <v>1530</v>
      </c>
    </row>
    <row r="534" spans="1:65" s="14" customFormat="1" x14ac:dyDescent="0.2">
      <c r="B534" s="154"/>
      <c r="D534" s="148" t="s">
        <v>148</v>
      </c>
      <c r="F534" s="156" t="s">
        <v>1531</v>
      </c>
      <c r="H534" s="157">
        <v>366.25200000000001</v>
      </c>
      <c r="L534" s="154"/>
      <c r="M534" s="158"/>
      <c r="N534" s="159"/>
      <c r="O534" s="159"/>
      <c r="P534" s="159"/>
      <c r="Q534" s="159"/>
      <c r="R534" s="159"/>
      <c r="S534" s="159"/>
      <c r="T534" s="160"/>
      <c r="AT534" s="155" t="s">
        <v>148</v>
      </c>
      <c r="AU534" s="155" t="s">
        <v>73</v>
      </c>
      <c r="AV534" s="14" t="s">
        <v>73</v>
      </c>
      <c r="AW534" s="14" t="s">
        <v>2</v>
      </c>
      <c r="AX534" s="14" t="s">
        <v>67</v>
      </c>
      <c r="AY534" s="155" t="s">
        <v>141</v>
      </c>
    </row>
    <row r="535" spans="1:65" s="2" customFormat="1" ht="16.5" customHeight="1" x14ac:dyDescent="0.2">
      <c r="A535" s="31"/>
      <c r="B535" s="133"/>
      <c r="C535" s="134" t="s">
        <v>602</v>
      </c>
      <c r="D535" s="134" t="s">
        <v>143</v>
      </c>
      <c r="E535" s="135" t="s">
        <v>492</v>
      </c>
      <c r="F535" s="136" t="s">
        <v>493</v>
      </c>
      <c r="G535" s="137" t="s">
        <v>484</v>
      </c>
      <c r="H535" s="138">
        <v>91.563000000000002</v>
      </c>
      <c r="I535" s="139"/>
      <c r="J535" s="139"/>
      <c r="K535" s="140"/>
      <c r="L535" s="32"/>
      <c r="M535" s="141"/>
      <c r="N535" s="142"/>
      <c r="O535" s="143"/>
      <c r="P535" s="143"/>
      <c r="Q535" s="143"/>
      <c r="R535" s="143"/>
      <c r="S535" s="143"/>
      <c r="T535" s="144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R535" s="145" t="s">
        <v>146</v>
      </c>
      <c r="AT535" s="145" t="s">
        <v>143</v>
      </c>
      <c r="AU535" s="145" t="s">
        <v>73</v>
      </c>
      <c r="AY535" s="18" t="s">
        <v>141</v>
      </c>
      <c r="BE535" s="146">
        <f>IF(N535="základná",J535,0)</f>
        <v>0</v>
      </c>
      <c r="BF535" s="146">
        <f>IF(N535="znížená",J535,0)</f>
        <v>0</v>
      </c>
      <c r="BG535" s="146">
        <f>IF(N535="zákl. prenesená",J535,0)</f>
        <v>0</v>
      </c>
      <c r="BH535" s="146">
        <f>IF(N535="zníž. prenesená",J535,0)</f>
        <v>0</v>
      </c>
      <c r="BI535" s="146">
        <f>IF(N535="nulová",J535,0)</f>
        <v>0</v>
      </c>
      <c r="BJ535" s="18" t="s">
        <v>73</v>
      </c>
      <c r="BK535" s="146">
        <f>ROUND(I535*H535,2)</f>
        <v>0</v>
      </c>
      <c r="BL535" s="18" t="s">
        <v>146</v>
      </c>
      <c r="BM535" s="145" t="s">
        <v>1532</v>
      </c>
    </row>
    <row r="536" spans="1:65" s="2" customFormat="1" ht="21.75" customHeight="1" x14ac:dyDescent="0.2">
      <c r="A536" s="31"/>
      <c r="B536" s="133"/>
      <c r="C536" s="134" t="s">
        <v>1180</v>
      </c>
      <c r="D536" s="134" t="s">
        <v>143</v>
      </c>
      <c r="E536" s="135" t="s">
        <v>496</v>
      </c>
      <c r="F536" s="136" t="s">
        <v>497</v>
      </c>
      <c r="G536" s="137" t="s">
        <v>484</v>
      </c>
      <c r="H536" s="138">
        <v>1373.4449999999999</v>
      </c>
      <c r="I536" s="139"/>
      <c r="J536" s="139"/>
      <c r="K536" s="140"/>
      <c r="L536" s="32"/>
      <c r="M536" s="141"/>
      <c r="N536" s="142"/>
      <c r="O536" s="143"/>
      <c r="P536" s="143"/>
      <c r="Q536" s="143"/>
      <c r="R536" s="143"/>
      <c r="S536" s="143"/>
      <c r="T536" s="144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R536" s="145" t="s">
        <v>146</v>
      </c>
      <c r="AT536" s="145" t="s">
        <v>143</v>
      </c>
      <c r="AU536" s="145" t="s">
        <v>73</v>
      </c>
      <c r="AY536" s="18" t="s">
        <v>141</v>
      </c>
      <c r="BE536" s="146">
        <f>IF(N536="základná",J536,0)</f>
        <v>0</v>
      </c>
      <c r="BF536" s="146">
        <f>IF(N536="znížená",J536,0)</f>
        <v>0</v>
      </c>
      <c r="BG536" s="146">
        <f>IF(N536="zákl. prenesená",J536,0)</f>
        <v>0</v>
      </c>
      <c r="BH536" s="146">
        <f>IF(N536="zníž. prenesená",J536,0)</f>
        <v>0</v>
      </c>
      <c r="BI536" s="146">
        <f>IF(N536="nulová",J536,0)</f>
        <v>0</v>
      </c>
      <c r="BJ536" s="18" t="s">
        <v>73</v>
      </c>
      <c r="BK536" s="146">
        <f>ROUND(I536*H536,2)</f>
        <v>0</v>
      </c>
      <c r="BL536" s="18" t="s">
        <v>146</v>
      </c>
      <c r="BM536" s="145" t="s">
        <v>1533</v>
      </c>
    </row>
    <row r="537" spans="1:65" s="14" customFormat="1" x14ac:dyDescent="0.2">
      <c r="B537" s="154"/>
      <c r="D537" s="148" t="s">
        <v>148</v>
      </c>
      <c r="F537" s="156" t="s">
        <v>1534</v>
      </c>
      <c r="H537" s="157">
        <v>1373.4449999999999</v>
      </c>
      <c r="L537" s="154"/>
      <c r="M537" s="158"/>
      <c r="N537" s="159"/>
      <c r="O537" s="159"/>
      <c r="P537" s="159"/>
      <c r="Q537" s="159"/>
      <c r="R537" s="159"/>
      <c r="S537" s="159"/>
      <c r="T537" s="160"/>
      <c r="AT537" s="155" t="s">
        <v>148</v>
      </c>
      <c r="AU537" s="155" t="s">
        <v>73</v>
      </c>
      <c r="AV537" s="14" t="s">
        <v>73</v>
      </c>
      <c r="AW537" s="14" t="s">
        <v>2</v>
      </c>
      <c r="AX537" s="14" t="s">
        <v>67</v>
      </c>
      <c r="AY537" s="155" t="s">
        <v>141</v>
      </c>
    </row>
    <row r="538" spans="1:65" s="2" customFormat="1" ht="21.75" customHeight="1" x14ac:dyDescent="0.2">
      <c r="A538" s="31"/>
      <c r="B538" s="133"/>
      <c r="C538" s="134" t="s">
        <v>1185</v>
      </c>
      <c r="D538" s="134" t="s">
        <v>143</v>
      </c>
      <c r="E538" s="135" t="s">
        <v>501</v>
      </c>
      <c r="F538" s="136" t="s">
        <v>502</v>
      </c>
      <c r="G538" s="137" t="s">
        <v>484</v>
      </c>
      <c r="H538" s="138">
        <v>91.563000000000002</v>
      </c>
      <c r="I538" s="139"/>
      <c r="J538" s="139"/>
      <c r="K538" s="140"/>
      <c r="L538" s="32"/>
      <c r="M538" s="141"/>
      <c r="N538" s="142"/>
      <c r="O538" s="143"/>
      <c r="P538" s="143"/>
      <c r="Q538" s="143"/>
      <c r="R538" s="143"/>
      <c r="S538" s="143"/>
      <c r="T538" s="144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R538" s="145" t="s">
        <v>146</v>
      </c>
      <c r="AT538" s="145" t="s">
        <v>143</v>
      </c>
      <c r="AU538" s="145" t="s">
        <v>73</v>
      </c>
      <c r="AY538" s="18" t="s">
        <v>141</v>
      </c>
      <c r="BE538" s="146">
        <f>IF(N538="základná",J538,0)</f>
        <v>0</v>
      </c>
      <c r="BF538" s="146">
        <f>IF(N538="znížená",J538,0)</f>
        <v>0</v>
      </c>
      <c r="BG538" s="146">
        <f>IF(N538="zákl. prenesená",J538,0)</f>
        <v>0</v>
      </c>
      <c r="BH538" s="146">
        <f>IF(N538="zníž. prenesená",J538,0)</f>
        <v>0</v>
      </c>
      <c r="BI538" s="146">
        <f>IF(N538="nulová",J538,0)</f>
        <v>0</v>
      </c>
      <c r="BJ538" s="18" t="s">
        <v>73</v>
      </c>
      <c r="BK538" s="146">
        <f>ROUND(I538*H538,2)</f>
        <v>0</v>
      </c>
      <c r="BL538" s="18" t="s">
        <v>146</v>
      </c>
      <c r="BM538" s="145" t="s">
        <v>1535</v>
      </c>
    </row>
    <row r="539" spans="1:65" s="2" customFormat="1" ht="21.75" customHeight="1" x14ac:dyDescent="0.2">
      <c r="A539" s="31"/>
      <c r="B539" s="133"/>
      <c r="C539" s="134" t="s">
        <v>1205</v>
      </c>
      <c r="D539" s="134" t="s">
        <v>143</v>
      </c>
      <c r="E539" s="135" t="s">
        <v>637</v>
      </c>
      <c r="F539" s="136" t="s">
        <v>638</v>
      </c>
      <c r="G539" s="137" t="s">
        <v>484</v>
      </c>
      <c r="H539" s="138">
        <v>91.563000000000002</v>
      </c>
      <c r="I539" s="139"/>
      <c r="J539" s="139"/>
      <c r="K539" s="140"/>
      <c r="L539" s="32"/>
      <c r="M539" s="141"/>
      <c r="N539" s="142"/>
      <c r="O539" s="143"/>
      <c r="P539" s="143"/>
      <c r="Q539" s="143"/>
      <c r="R539" s="143"/>
      <c r="S539" s="143"/>
      <c r="T539" s="144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R539" s="145" t="s">
        <v>146</v>
      </c>
      <c r="AT539" s="145" t="s">
        <v>143</v>
      </c>
      <c r="AU539" s="145" t="s">
        <v>73</v>
      </c>
      <c r="AY539" s="18" t="s">
        <v>141</v>
      </c>
      <c r="BE539" s="146">
        <f>IF(N539="základná",J539,0)</f>
        <v>0</v>
      </c>
      <c r="BF539" s="146">
        <f>IF(N539="znížená",J539,0)</f>
        <v>0</v>
      </c>
      <c r="BG539" s="146">
        <f>IF(N539="zákl. prenesená",J539,0)</f>
        <v>0</v>
      </c>
      <c r="BH539" s="146">
        <f>IF(N539="zníž. prenesená",J539,0)</f>
        <v>0</v>
      </c>
      <c r="BI539" s="146">
        <f>IF(N539="nulová",J539,0)</f>
        <v>0</v>
      </c>
      <c r="BJ539" s="18" t="s">
        <v>73</v>
      </c>
      <c r="BK539" s="146">
        <f>ROUND(I539*H539,2)</f>
        <v>0</v>
      </c>
      <c r="BL539" s="18" t="s">
        <v>146</v>
      </c>
      <c r="BM539" s="145" t="s">
        <v>1536</v>
      </c>
    </row>
    <row r="540" spans="1:65" s="12" customFormat="1" ht="22.9" customHeight="1" x14ac:dyDescent="0.2">
      <c r="B540" s="121"/>
      <c r="D540" s="122" t="s">
        <v>59</v>
      </c>
      <c r="E540" s="131" t="s">
        <v>508</v>
      </c>
      <c r="F540" s="131" t="s">
        <v>509</v>
      </c>
      <c r="J540" s="132"/>
      <c r="L540" s="121"/>
      <c r="M540" s="125"/>
      <c r="N540" s="126"/>
      <c r="O540" s="126"/>
      <c r="P540" s="127"/>
      <c r="Q540" s="126"/>
      <c r="R540" s="127"/>
      <c r="S540" s="126"/>
      <c r="T540" s="128"/>
      <c r="AR540" s="122" t="s">
        <v>67</v>
      </c>
      <c r="AT540" s="129" t="s">
        <v>59</v>
      </c>
      <c r="AU540" s="129" t="s">
        <v>67</v>
      </c>
      <c r="AY540" s="122" t="s">
        <v>141</v>
      </c>
      <c r="BK540" s="130">
        <f>BK541</f>
        <v>0</v>
      </c>
    </row>
    <row r="541" spans="1:65" s="2" customFormat="1" ht="21.75" customHeight="1" x14ac:dyDescent="0.2">
      <c r="A541" s="31"/>
      <c r="B541" s="133"/>
      <c r="C541" s="134" t="s">
        <v>529</v>
      </c>
      <c r="D541" s="134" t="s">
        <v>143</v>
      </c>
      <c r="E541" s="135" t="s">
        <v>511</v>
      </c>
      <c r="F541" s="136" t="s">
        <v>512</v>
      </c>
      <c r="G541" s="137" t="s">
        <v>484</v>
      </c>
      <c r="H541" s="138">
        <v>748.24199999999996</v>
      </c>
      <c r="I541" s="139"/>
      <c r="J541" s="139"/>
      <c r="K541" s="140"/>
      <c r="L541" s="32"/>
      <c r="M541" s="141"/>
      <c r="N541" s="142"/>
      <c r="O541" s="143"/>
      <c r="P541" s="143"/>
      <c r="Q541" s="143"/>
      <c r="R541" s="143"/>
      <c r="S541" s="143"/>
      <c r="T541" s="144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R541" s="145" t="s">
        <v>146</v>
      </c>
      <c r="AT541" s="145" t="s">
        <v>143</v>
      </c>
      <c r="AU541" s="145" t="s">
        <v>73</v>
      </c>
      <c r="AY541" s="18" t="s">
        <v>141</v>
      </c>
      <c r="BE541" s="146">
        <f>IF(N541="základná",J541,0)</f>
        <v>0</v>
      </c>
      <c r="BF541" s="146">
        <f>IF(N541="znížená",J541,0)</f>
        <v>0</v>
      </c>
      <c r="BG541" s="146">
        <f>IF(N541="zákl. prenesená",J541,0)</f>
        <v>0</v>
      </c>
      <c r="BH541" s="146">
        <f>IF(N541="zníž. prenesená",J541,0)</f>
        <v>0</v>
      </c>
      <c r="BI541" s="146">
        <f>IF(N541="nulová",J541,0)</f>
        <v>0</v>
      </c>
      <c r="BJ541" s="18" t="s">
        <v>73</v>
      </c>
      <c r="BK541" s="146">
        <f>ROUND(I541*H541,2)</f>
        <v>0</v>
      </c>
      <c r="BL541" s="18" t="s">
        <v>146</v>
      </c>
      <c r="BM541" s="145" t="s">
        <v>1537</v>
      </c>
    </row>
    <row r="542" spans="1:65" s="12" customFormat="1" ht="25.9" customHeight="1" x14ac:dyDescent="0.2">
      <c r="B542" s="121"/>
      <c r="D542" s="122" t="s">
        <v>59</v>
      </c>
      <c r="E542" s="123" t="s">
        <v>514</v>
      </c>
      <c r="F542" s="123" t="s">
        <v>515</v>
      </c>
      <c r="J542" s="124"/>
      <c r="L542" s="121"/>
      <c r="M542" s="125"/>
      <c r="N542" s="126"/>
      <c r="O542" s="126"/>
      <c r="P542" s="127"/>
      <c r="Q542" s="126"/>
      <c r="R542" s="127"/>
      <c r="S542" s="126"/>
      <c r="T542" s="128"/>
      <c r="AR542" s="122" t="s">
        <v>73</v>
      </c>
      <c r="AT542" s="129" t="s">
        <v>59</v>
      </c>
      <c r="AU542" s="129" t="s">
        <v>60</v>
      </c>
      <c r="AY542" s="122" t="s">
        <v>141</v>
      </c>
      <c r="BK542" s="130">
        <f>BK543+BK730+BK802+BK890+BK913</f>
        <v>0</v>
      </c>
    </row>
    <row r="543" spans="1:65" s="12" customFormat="1" ht="22.9" customHeight="1" x14ac:dyDescent="0.2">
      <c r="B543" s="121"/>
      <c r="D543" s="122" t="s">
        <v>59</v>
      </c>
      <c r="E543" s="131" t="s">
        <v>991</v>
      </c>
      <c r="F543" s="131" t="s">
        <v>992</v>
      </c>
      <c r="J543" s="132"/>
      <c r="L543" s="121"/>
      <c r="M543" s="125"/>
      <c r="N543" s="126"/>
      <c r="O543" s="126"/>
      <c r="P543" s="127"/>
      <c r="Q543" s="126"/>
      <c r="R543" s="127"/>
      <c r="S543" s="126"/>
      <c r="T543" s="128"/>
      <c r="AR543" s="122" t="s">
        <v>73</v>
      </c>
      <c r="AT543" s="129" t="s">
        <v>59</v>
      </c>
      <c r="AU543" s="129" t="s">
        <v>67</v>
      </c>
      <c r="AY543" s="122" t="s">
        <v>141</v>
      </c>
      <c r="BK543" s="130">
        <f>SUM(BK544:BK729)</f>
        <v>0</v>
      </c>
    </row>
    <row r="544" spans="1:65" s="2" customFormat="1" ht="21.75" customHeight="1" x14ac:dyDescent="0.2">
      <c r="A544" s="31"/>
      <c r="B544" s="133"/>
      <c r="C544" s="134" t="s">
        <v>534</v>
      </c>
      <c r="D544" s="134" t="s">
        <v>143</v>
      </c>
      <c r="E544" s="135" t="s">
        <v>1538</v>
      </c>
      <c r="F544" s="136" t="s">
        <v>1539</v>
      </c>
      <c r="G544" s="137" t="s">
        <v>145</v>
      </c>
      <c r="H544" s="138">
        <v>31.565999999999999</v>
      </c>
      <c r="I544" s="139"/>
      <c r="J544" s="139"/>
      <c r="K544" s="140"/>
      <c r="L544" s="32"/>
      <c r="M544" s="141"/>
      <c r="N544" s="142"/>
      <c r="O544" s="143"/>
      <c r="P544" s="143"/>
      <c r="Q544" s="143"/>
      <c r="R544" s="143"/>
      <c r="S544" s="143"/>
      <c r="T544" s="144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R544" s="145" t="s">
        <v>332</v>
      </c>
      <c r="AT544" s="145" t="s">
        <v>143</v>
      </c>
      <c r="AU544" s="145" t="s">
        <v>73</v>
      </c>
      <c r="AY544" s="18" t="s">
        <v>141</v>
      </c>
      <c r="BE544" s="146">
        <f>IF(N544="základná",J544,0)</f>
        <v>0</v>
      </c>
      <c r="BF544" s="146">
        <f>IF(N544="znížená",J544,0)</f>
        <v>0</v>
      </c>
      <c r="BG544" s="146">
        <f>IF(N544="zákl. prenesená",J544,0)</f>
        <v>0</v>
      </c>
      <c r="BH544" s="146">
        <f>IF(N544="zníž. prenesená",J544,0)</f>
        <v>0</v>
      </c>
      <c r="BI544" s="146">
        <f>IF(N544="nulová",J544,0)</f>
        <v>0</v>
      </c>
      <c r="BJ544" s="18" t="s">
        <v>73</v>
      </c>
      <c r="BK544" s="146">
        <f>ROUND(I544*H544,2)</f>
        <v>0</v>
      </c>
      <c r="BL544" s="18" t="s">
        <v>332</v>
      </c>
      <c r="BM544" s="145" t="s">
        <v>1540</v>
      </c>
    </row>
    <row r="545" spans="1:65" s="13" customFormat="1" x14ac:dyDescent="0.2">
      <c r="B545" s="147"/>
      <c r="D545" s="148" t="s">
        <v>148</v>
      </c>
      <c r="E545" s="149" t="s">
        <v>1</v>
      </c>
      <c r="F545" s="150" t="s">
        <v>1541</v>
      </c>
      <c r="H545" s="149" t="s">
        <v>1</v>
      </c>
      <c r="L545" s="147"/>
      <c r="M545" s="151"/>
      <c r="N545" s="152"/>
      <c r="O545" s="152"/>
      <c r="P545" s="152"/>
      <c r="Q545" s="152"/>
      <c r="R545" s="152"/>
      <c r="S545" s="152"/>
      <c r="T545" s="153"/>
      <c r="AT545" s="149" t="s">
        <v>148</v>
      </c>
      <c r="AU545" s="149" t="s">
        <v>73</v>
      </c>
      <c r="AV545" s="13" t="s">
        <v>67</v>
      </c>
      <c r="AW545" s="13" t="s">
        <v>27</v>
      </c>
      <c r="AX545" s="13" t="s">
        <v>60</v>
      </c>
      <c r="AY545" s="149" t="s">
        <v>141</v>
      </c>
    </row>
    <row r="546" spans="1:65" s="14" customFormat="1" x14ac:dyDescent="0.2">
      <c r="B546" s="154"/>
      <c r="D546" s="148" t="s">
        <v>148</v>
      </c>
      <c r="E546" s="155" t="s">
        <v>1</v>
      </c>
      <c r="F546" s="156" t="s">
        <v>1542</v>
      </c>
      <c r="H546" s="157">
        <v>16.116</v>
      </c>
      <c r="L546" s="154"/>
      <c r="M546" s="158"/>
      <c r="N546" s="159"/>
      <c r="O546" s="159"/>
      <c r="P546" s="159"/>
      <c r="Q546" s="159"/>
      <c r="R546" s="159"/>
      <c r="S546" s="159"/>
      <c r="T546" s="160"/>
      <c r="AT546" s="155" t="s">
        <v>148</v>
      </c>
      <c r="AU546" s="155" t="s">
        <v>73</v>
      </c>
      <c r="AV546" s="14" t="s">
        <v>73</v>
      </c>
      <c r="AW546" s="14" t="s">
        <v>27</v>
      </c>
      <c r="AX546" s="14" t="s">
        <v>60</v>
      </c>
      <c r="AY546" s="155" t="s">
        <v>141</v>
      </c>
    </row>
    <row r="547" spans="1:65" s="13" customFormat="1" x14ac:dyDescent="0.2">
      <c r="B547" s="147"/>
      <c r="D547" s="148" t="s">
        <v>148</v>
      </c>
      <c r="E547" s="149" t="s">
        <v>1</v>
      </c>
      <c r="F547" s="150" t="s">
        <v>1543</v>
      </c>
      <c r="H547" s="149" t="s">
        <v>1</v>
      </c>
      <c r="L547" s="147"/>
      <c r="M547" s="151"/>
      <c r="N547" s="152"/>
      <c r="O547" s="152"/>
      <c r="P547" s="152"/>
      <c r="Q547" s="152"/>
      <c r="R547" s="152"/>
      <c r="S547" s="152"/>
      <c r="T547" s="153"/>
      <c r="AT547" s="149" t="s">
        <v>148</v>
      </c>
      <c r="AU547" s="149" t="s">
        <v>73</v>
      </c>
      <c r="AV547" s="13" t="s">
        <v>67</v>
      </c>
      <c r="AW547" s="13" t="s">
        <v>27</v>
      </c>
      <c r="AX547" s="13" t="s">
        <v>60</v>
      </c>
      <c r="AY547" s="149" t="s">
        <v>141</v>
      </c>
    </row>
    <row r="548" spans="1:65" s="14" customFormat="1" x14ac:dyDescent="0.2">
      <c r="B548" s="154"/>
      <c r="D548" s="148" t="s">
        <v>148</v>
      </c>
      <c r="E548" s="155" t="s">
        <v>1</v>
      </c>
      <c r="F548" s="156" t="s">
        <v>1544</v>
      </c>
      <c r="H548" s="157">
        <v>15.45</v>
      </c>
      <c r="L548" s="154"/>
      <c r="M548" s="158"/>
      <c r="N548" s="159"/>
      <c r="O548" s="159"/>
      <c r="P548" s="159"/>
      <c r="Q548" s="159"/>
      <c r="R548" s="159"/>
      <c r="S548" s="159"/>
      <c r="T548" s="160"/>
      <c r="AT548" s="155" t="s">
        <v>148</v>
      </c>
      <c r="AU548" s="155" t="s">
        <v>73</v>
      </c>
      <c r="AV548" s="14" t="s">
        <v>73</v>
      </c>
      <c r="AW548" s="14" t="s">
        <v>27</v>
      </c>
      <c r="AX548" s="14" t="s">
        <v>60</v>
      </c>
      <c r="AY548" s="155" t="s">
        <v>141</v>
      </c>
    </row>
    <row r="549" spans="1:65" s="15" customFormat="1" x14ac:dyDescent="0.2">
      <c r="B549" s="161"/>
      <c r="D549" s="148" t="s">
        <v>148</v>
      </c>
      <c r="E549" s="162" t="s">
        <v>1</v>
      </c>
      <c r="F549" s="163" t="s">
        <v>158</v>
      </c>
      <c r="H549" s="164">
        <v>31.565999999999999</v>
      </c>
      <c r="L549" s="161"/>
      <c r="M549" s="165"/>
      <c r="N549" s="166"/>
      <c r="O549" s="166"/>
      <c r="P549" s="166"/>
      <c r="Q549" s="166"/>
      <c r="R549" s="166"/>
      <c r="S549" s="166"/>
      <c r="T549" s="167"/>
      <c r="AT549" s="162" t="s">
        <v>148</v>
      </c>
      <c r="AU549" s="162" t="s">
        <v>73</v>
      </c>
      <c r="AV549" s="15" t="s">
        <v>146</v>
      </c>
      <c r="AW549" s="15" t="s">
        <v>27</v>
      </c>
      <c r="AX549" s="15" t="s">
        <v>67</v>
      </c>
      <c r="AY549" s="162" t="s">
        <v>141</v>
      </c>
    </row>
    <row r="550" spans="1:65" s="2" customFormat="1" ht="21.75" customHeight="1" x14ac:dyDescent="0.2">
      <c r="A550" s="31"/>
      <c r="B550" s="133"/>
      <c r="C550" s="168" t="s">
        <v>547</v>
      </c>
      <c r="D550" s="168" t="s">
        <v>159</v>
      </c>
      <c r="E550" s="169" t="s">
        <v>1545</v>
      </c>
      <c r="F550" s="170" t="s">
        <v>3397</v>
      </c>
      <c r="G550" s="171" t="s">
        <v>145</v>
      </c>
      <c r="H550" s="172">
        <v>31.565999999999999</v>
      </c>
      <c r="I550" s="173"/>
      <c r="J550" s="173"/>
      <c r="K550" s="174"/>
      <c r="L550" s="175"/>
      <c r="M550" s="176"/>
      <c r="N550" s="177"/>
      <c r="O550" s="143"/>
      <c r="P550" s="143"/>
      <c r="Q550" s="143"/>
      <c r="R550" s="143"/>
      <c r="S550" s="143"/>
      <c r="T550" s="144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R550" s="145" t="s">
        <v>504</v>
      </c>
      <c r="AT550" s="145" t="s">
        <v>159</v>
      </c>
      <c r="AU550" s="145" t="s">
        <v>73</v>
      </c>
      <c r="AY550" s="18" t="s">
        <v>141</v>
      </c>
      <c r="BE550" s="146">
        <f>IF(N550="základná",J550,0)</f>
        <v>0</v>
      </c>
      <c r="BF550" s="146">
        <f>IF(N550="znížená",J550,0)</f>
        <v>0</v>
      </c>
      <c r="BG550" s="146">
        <f>IF(N550="zákl. prenesená",J550,0)</f>
        <v>0</v>
      </c>
      <c r="BH550" s="146">
        <f>IF(N550="zníž. prenesená",J550,0)</f>
        <v>0</v>
      </c>
      <c r="BI550" s="146">
        <f>IF(N550="nulová",J550,0)</f>
        <v>0</v>
      </c>
      <c r="BJ550" s="18" t="s">
        <v>73</v>
      </c>
      <c r="BK550" s="146">
        <f>ROUND(I550*H550,2)</f>
        <v>0</v>
      </c>
      <c r="BL550" s="18" t="s">
        <v>332</v>
      </c>
      <c r="BM550" s="145" t="s">
        <v>1546</v>
      </c>
    </row>
    <row r="551" spans="1:65" s="13" customFormat="1" x14ac:dyDescent="0.2">
      <c r="B551" s="147"/>
      <c r="D551" s="148" t="s">
        <v>148</v>
      </c>
      <c r="E551" s="149" t="s">
        <v>1</v>
      </c>
      <c r="F551" s="150" t="s">
        <v>1541</v>
      </c>
      <c r="H551" s="149" t="s">
        <v>1</v>
      </c>
      <c r="L551" s="147"/>
      <c r="M551" s="151"/>
      <c r="N551" s="152"/>
      <c r="O551" s="152"/>
      <c r="P551" s="152"/>
      <c r="Q551" s="152"/>
      <c r="R551" s="152"/>
      <c r="S551" s="152"/>
      <c r="T551" s="153"/>
      <c r="AT551" s="149" t="s">
        <v>148</v>
      </c>
      <c r="AU551" s="149" t="s">
        <v>73</v>
      </c>
      <c r="AV551" s="13" t="s">
        <v>67</v>
      </c>
      <c r="AW551" s="13" t="s">
        <v>27</v>
      </c>
      <c r="AX551" s="13" t="s">
        <v>60</v>
      </c>
      <c r="AY551" s="149" t="s">
        <v>141</v>
      </c>
    </row>
    <row r="552" spans="1:65" s="14" customFormat="1" x14ac:dyDescent="0.2">
      <c r="B552" s="154"/>
      <c r="D552" s="148" t="s">
        <v>148</v>
      </c>
      <c r="E552" s="155" t="s">
        <v>1</v>
      </c>
      <c r="F552" s="156" t="s">
        <v>1542</v>
      </c>
      <c r="H552" s="157">
        <v>16.116</v>
      </c>
      <c r="L552" s="154"/>
      <c r="M552" s="158"/>
      <c r="N552" s="159"/>
      <c r="O552" s="159"/>
      <c r="P552" s="159"/>
      <c r="Q552" s="159"/>
      <c r="R552" s="159"/>
      <c r="S552" s="159"/>
      <c r="T552" s="160"/>
      <c r="AT552" s="155" t="s">
        <v>148</v>
      </c>
      <c r="AU552" s="155" t="s">
        <v>73</v>
      </c>
      <c r="AV552" s="14" t="s">
        <v>73</v>
      </c>
      <c r="AW552" s="14" t="s">
        <v>27</v>
      </c>
      <c r="AX552" s="14" t="s">
        <v>60</v>
      </c>
      <c r="AY552" s="155" t="s">
        <v>141</v>
      </c>
    </row>
    <row r="553" spans="1:65" s="13" customFormat="1" x14ac:dyDescent="0.2">
      <c r="B553" s="147"/>
      <c r="D553" s="148" t="s">
        <v>148</v>
      </c>
      <c r="E553" s="149" t="s">
        <v>1</v>
      </c>
      <c r="F553" s="150" t="s">
        <v>1543</v>
      </c>
      <c r="H553" s="149" t="s">
        <v>1</v>
      </c>
      <c r="L553" s="147"/>
      <c r="M553" s="151"/>
      <c r="N553" s="152"/>
      <c r="O553" s="152"/>
      <c r="P553" s="152"/>
      <c r="Q553" s="152"/>
      <c r="R553" s="152"/>
      <c r="S553" s="152"/>
      <c r="T553" s="153"/>
      <c r="AT553" s="149" t="s">
        <v>148</v>
      </c>
      <c r="AU553" s="149" t="s">
        <v>73</v>
      </c>
      <c r="AV553" s="13" t="s">
        <v>67</v>
      </c>
      <c r="AW553" s="13" t="s">
        <v>27</v>
      </c>
      <c r="AX553" s="13" t="s">
        <v>60</v>
      </c>
      <c r="AY553" s="149" t="s">
        <v>141</v>
      </c>
    </row>
    <row r="554" spans="1:65" s="14" customFormat="1" x14ac:dyDescent="0.2">
      <c r="B554" s="154"/>
      <c r="D554" s="148" t="s">
        <v>148</v>
      </c>
      <c r="E554" s="155" t="s">
        <v>1</v>
      </c>
      <c r="F554" s="156" t="s">
        <v>1544</v>
      </c>
      <c r="H554" s="157">
        <v>15.45</v>
      </c>
      <c r="L554" s="154"/>
      <c r="M554" s="158"/>
      <c r="N554" s="159"/>
      <c r="O554" s="159"/>
      <c r="P554" s="159"/>
      <c r="Q554" s="159"/>
      <c r="R554" s="159"/>
      <c r="S554" s="159"/>
      <c r="T554" s="160"/>
      <c r="AT554" s="155" t="s">
        <v>148</v>
      </c>
      <c r="AU554" s="155" t="s">
        <v>73</v>
      </c>
      <c r="AV554" s="14" t="s">
        <v>73</v>
      </c>
      <c r="AW554" s="14" t="s">
        <v>27</v>
      </c>
      <c r="AX554" s="14" t="s">
        <v>60</v>
      </c>
      <c r="AY554" s="155" t="s">
        <v>141</v>
      </c>
    </row>
    <row r="555" spans="1:65" s="15" customFormat="1" x14ac:dyDescent="0.2">
      <c r="B555" s="161"/>
      <c r="D555" s="148" t="s">
        <v>148</v>
      </c>
      <c r="E555" s="162" t="s">
        <v>1</v>
      </c>
      <c r="F555" s="163" t="s">
        <v>158</v>
      </c>
      <c r="H555" s="164">
        <v>31.565999999999999</v>
      </c>
      <c r="L555" s="161"/>
      <c r="M555" s="165"/>
      <c r="N555" s="166"/>
      <c r="O555" s="166"/>
      <c r="P555" s="166"/>
      <c r="Q555" s="166"/>
      <c r="R555" s="166"/>
      <c r="S555" s="166"/>
      <c r="T555" s="167"/>
      <c r="AT555" s="162" t="s">
        <v>148</v>
      </c>
      <c r="AU555" s="162" t="s">
        <v>73</v>
      </c>
      <c r="AV555" s="15" t="s">
        <v>146</v>
      </c>
      <c r="AW555" s="15" t="s">
        <v>27</v>
      </c>
      <c r="AX555" s="15" t="s">
        <v>67</v>
      </c>
      <c r="AY555" s="162" t="s">
        <v>141</v>
      </c>
    </row>
    <row r="556" spans="1:65" s="2" customFormat="1" ht="21.75" customHeight="1" x14ac:dyDescent="0.2">
      <c r="A556" s="31"/>
      <c r="B556" s="133"/>
      <c r="C556" s="134" t="s">
        <v>1236</v>
      </c>
      <c r="D556" s="134" t="s">
        <v>143</v>
      </c>
      <c r="E556" s="135" t="s">
        <v>1547</v>
      </c>
      <c r="F556" s="136" t="s">
        <v>1548</v>
      </c>
      <c r="G556" s="137" t="s">
        <v>145</v>
      </c>
      <c r="H556" s="138">
        <v>31.565999999999999</v>
      </c>
      <c r="I556" s="139"/>
      <c r="J556" s="139"/>
      <c r="K556" s="140"/>
      <c r="L556" s="32"/>
      <c r="M556" s="141"/>
      <c r="N556" s="142"/>
      <c r="O556" s="143"/>
      <c r="P556" s="143"/>
      <c r="Q556" s="143"/>
      <c r="R556" s="143"/>
      <c r="S556" s="143"/>
      <c r="T556" s="144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R556" s="145" t="s">
        <v>332</v>
      </c>
      <c r="AT556" s="145" t="s">
        <v>143</v>
      </c>
      <c r="AU556" s="145" t="s">
        <v>73</v>
      </c>
      <c r="AY556" s="18" t="s">
        <v>141</v>
      </c>
      <c r="BE556" s="146">
        <f>IF(N556="základná",J556,0)</f>
        <v>0</v>
      </c>
      <c r="BF556" s="146">
        <f>IF(N556="znížená",J556,0)</f>
        <v>0</v>
      </c>
      <c r="BG556" s="146">
        <f>IF(N556="zákl. prenesená",J556,0)</f>
        <v>0</v>
      </c>
      <c r="BH556" s="146">
        <f>IF(N556="zníž. prenesená",J556,0)</f>
        <v>0</v>
      </c>
      <c r="BI556" s="146">
        <f>IF(N556="nulová",J556,0)</f>
        <v>0</v>
      </c>
      <c r="BJ556" s="18" t="s">
        <v>73</v>
      </c>
      <c r="BK556" s="146">
        <f>ROUND(I556*H556,2)</f>
        <v>0</v>
      </c>
      <c r="BL556" s="18" t="s">
        <v>332</v>
      </c>
      <c r="BM556" s="145" t="s">
        <v>1549</v>
      </c>
    </row>
    <row r="557" spans="1:65" s="13" customFormat="1" x14ac:dyDescent="0.2">
      <c r="B557" s="147"/>
      <c r="D557" s="148" t="s">
        <v>148</v>
      </c>
      <c r="E557" s="149" t="s">
        <v>1</v>
      </c>
      <c r="F557" s="150" t="s">
        <v>1541</v>
      </c>
      <c r="H557" s="149" t="s">
        <v>1</v>
      </c>
      <c r="L557" s="147"/>
      <c r="M557" s="151"/>
      <c r="N557" s="152"/>
      <c r="O557" s="152"/>
      <c r="P557" s="152"/>
      <c r="Q557" s="152"/>
      <c r="R557" s="152"/>
      <c r="S557" s="152"/>
      <c r="T557" s="153"/>
      <c r="AT557" s="149" t="s">
        <v>148</v>
      </c>
      <c r="AU557" s="149" t="s">
        <v>73</v>
      </c>
      <c r="AV557" s="13" t="s">
        <v>67</v>
      </c>
      <c r="AW557" s="13" t="s">
        <v>27</v>
      </c>
      <c r="AX557" s="13" t="s">
        <v>60</v>
      </c>
      <c r="AY557" s="149" t="s">
        <v>141</v>
      </c>
    </row>
    <row r="558" spans="1:65" s="14" customFormat="1" x14ac:dyDescent="0.2">
      <c r="B558" s="154"/>
      <c r="D558" s="148" t="s">
        <v>148</v>
      </c>
      <c r="E558" s="155" t="s">
        <v>1</v>
      </c>
      <c r="F558" s="156" t="s">
        <v>1542</v>
      </c>
      <c r="H558" s="157">
        <v>16.116</v>
      </c>
      <c r="L558" s="154"/>
      <c r="M558" s="158"/>
      <c r="N558" s="159"/>
      <c r="O558" s="159"/>
      <c r="P558" s="159"/>
      <c r="Q558" s="159"/>
      <c r="R558" s="159"/>
      <c r="S558" s="159"/>
      <c r="T558" s="160"/>
      <c r="AT558" s="155" t="s">
        <v>148</v>
      </c>
      <c r="AU558" s="155" t="s">
        <v>73</v>
      </c>
      <c r="AV558" s="14" t="s">
        <v>73</v>
      </c>
      <c r="AW558" s="14" t="s">
        <v>27</v>
      </c>
      <c r="AX558" s="14" t="s">
        <v>60</v>
      </c>
      <c r="AY558" s="155" t="s">
        <v>141</v>
      </c>
    </row>
    <row r="559" spans="1:65" s="13" customFormat="1" x14ac:dyDescent="0.2">
      <c r="B559" s="147"/>
      <c r="D559" s="148" t="s">
        <v>148</v>
      </c>
      <c r="E559" s="149" t="s">
        <v>1</v>
      </c>
      <c r="F559" s="150" t="s">
        <v>1543</v>
      </c>
      <c r="H559" s="149" t="s">
        <v>1</v>
      </c>
      <c r="L559" s="147"/>
      <c r="M559" s="151"/>
      <c r="N559" s="152"/>
      <c r="O559" s="152"/>
      <c r="P559" s="152"/>
      <c r="Q559" s="152"/>
      <c r="R559" s="152"/>
      <c r="S559" s="152"/>
      <c r="T559" s="153"/>
      <c r="AT559" s="149" t="s">
        <v>148</v>
      </c>
      <c r="AU559" s="149" t="s">
        <v>73</v>
      </c>
      <c r="AV559" s="13" t="s">
        <v>67</v>
      </c>
      <c r="AW559" s="13" t="s">
        <v>27</v>
      </c>
      <c r="AX559" s="13" t="s">
        <v>60</v>
      </c>
      <c r="AY559" s="149" t="s">
        <v>141</v>
      </c>
    </row>
    <row r="560" spans="1:65" s="14" customFormat="1" x14ac:dyDescent="0.2">
      <c r="B560" s="154"/>
      <c r="D560" s="148" t="s">
        <v>148</v>
      </c>
      <c r="E560" s="155" t="s">
        <v>1</v>
      </c>
      <c r="F560" s="156" t="s">
        <v>1544</v>
      </c>
      <c r="H560" s="157">
        <v>15.45</v>
      </c>
      <c r="L560" s="154"/>
      <c r="M560" s="158"/>
      <c r="N560" s="159"/>
      <c r="O560" s="159"/>
      <c r="P560" s="159"/>
      <c r="Q560" s="159"/>
      <c r="R560" s="159"/>
      <c r="S560" s="159"/>
      <c r="T560" s="160"/>
      <c r="AT560" s="155" t="s">
        <v>148</v>
      </c>
      <c r="AU560" s="155" t="s">
        <v>73</v>
      </c>
      <c r="AV560" s="14" t="s">
        <v>73</v>
      </c>
      <c r="AW560" s="14" t="s">
        <v>27</v>
      </c>
      <c r="AX560" s="14" t="s">
        <v>60</v>
      </c>
      <c r="AY560" s="155" t="s">
        <v>141</v>
      </c>
    </row>
    <row r="561" spans="1:65" s="15" customFormat="1" x14ac:dyDescent="0.2">
      <c r="B561" s="161"/>
      <c r="D561" s="148" t="s">
        <v>148</v>
      </c>
      <c r="E561" s="162" t="s">
        <v>1</v>
      </c>
      <c r="F561" s="163" t="s">
        <v>158</v>
      </c>
      <c r="H561" s="164">
        <v>31.565999999999999</v>
      </c>
      <c r="L561" s="161"/>
      <c r="M561" s="165"/>
      <c r="N561" s="166"/>
      <c r="O561" s="166"/>
      <c r="P561" s="166"/>
      <c r="Q561" s="166"/>
      <c r="R561" s="166"/>
      <c r="S561" s="166"/>
      <c r="T561" s="167"/>
      <c r="AT561" s="162" t="s">
        <v>148</v>
      </c>
      <c r="AU561" s="162" t="s">
        <v>73</v>
      </c>
      <c r="AV561" s="15" t="s">
        <v>146</v>
      </c>
      <c r="AW561" s="15" t="s">
        <v>27</v>
      </c>
      <c r="AX561" s="15" t="s">
        <v>67</v>
      </c>
      <c r="AY561" s="162" t="s">
        <v>141</v>
      </c>
    </row>
    <row r="562" spans="1:65" s="2" customFormat="1" ht="33" customHeight="1" x14ac:dyDescent="0.2">
      <c r="A562" s="31"/>
      <c r="B562" s="133"/>
      <c r="C562" s="134" t="s">
        <v>1241</v>
      </c>
      <c r="D562" s="134" t="s">
        <v>143</v>
      </c>
      <c r="E562" s="135" t="s">
        <v>1550</v>
      </c>
      <c r="F562" s="136" t="s">
        <v>1551</v>
      </c>
      <c r="G562" s="137" t="s">
        <v>357</v>
      </c>
      <c r="H562" s="138">
        <v>161.827</v>
      </c>
      <c r="I562" s="139"/>
      <c r="J562" s="139"/>
      <c r="K562" s="140"/>
      <c r="L562" s="32"/>
      <c r="M562" s="141"/>
      <c r="N562" s="142"/>
      <c r="O562" s="143"/>
      <c r="P562" s="143"/>
      <c r="Q562" s="143"/>
      <c r="R562" s="143"/>
      <c r="S562" s="143"/>
      <c r="T562" s="144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R562" s="145" t="s">
        <v>332</v>
      </c>
      <c r="AT562" s="145" t="s">
        <v>143</v>
      </c>
      <c r="AU562" s="145" t="s">
        <v>73</v>
      </c>
      <c r="AY562" s="18" t="s">
        <v>141</v>
      </c>
      <c r="BE562" s="146">
        <f>IF(N562="základná",J562,0)</f>
        <v>0</v>
      </c>
      <c r="BF562" s="146">
        <f>IF(N562="znížená",J562,0)</f>
        <v>0</v>
      </c>
      <c r="BG562" s="146">
        <f>IF(N562="zákl. prenesená",J562,0)</f>
        <v>0</v>
      </c>
      <c r="BH562" s="146">
        <f>IF(N562="zníž. prenesená",J562,0)</f>
        <v>0</v>
      </c>
      <c r="BI562" s="146">
        <f>IF(N562="nulová",J562,0)</f>
        <v>0</v>
      </c>
      <c r="BJ562" s="18" t="s">
        <v>73</v>
      </c>
      <c r="BK562" s="146">
        <f>ROUND(I562*H562,2)</f>
        <v>0</v>
      </c>
      <c r="BL562" s="18" t="s">
        <v>332</v>
      </c>
      <c r="BM562" s="145" t="s">
        <v>1552</v>
      </c>
    </row>
    <row r="563" spans="1:65" s="13" customFormat="1" x14ac:dyDescent="0.2">
      <c r="B563" s="147"/>
      <c r="D563" s="148" t="s">
        <v>148</v>
      </c>
      <c r="E563" s="149" t="s">
        <v>1</v>
      </c>
      <c r="F563" s="150" t="s">
        <v>1553</v>
      </c>
      <c r="H563" s="149" t="s">
        <v>1</v>
      </c>
      <c r="L563" s="147"/>
      <c r="M563" s="151"/>
      <c r="N563" s="152"/>
      <c r="O563" s="152"/>
      <c r="P563" s="152"/>
      <c r="Q563" s="152"/>
      <c r="R563" s="152"/>
      <c r="S563" s="152"/>
      <c r="T563" s="153"/>
      <c r="AT563" s="149" t="s">
        <v>148</v>
      </c>
      <c r="AU563" s="149" t="s">
        <v>73</v>
      </c>
      <c r="AV563" s="13" t="s">
        <v>67</v>
      </c>
      <c r="AW563" s="13" t="s">
        <v>27</v>
      </c>
      <c r="AX563" s="13" t="s">
        <v>60</v>
      </c>
      <c r="AY563" s="149" t="s">
        <v>141</v>
      </c>
    </row>
    <row r="564" spans="1:65" s="13" customFormat="1" x14ac:dyDescent="0.2">
      <c r="B564" s="147"/>
      <c r="D564" s="148" t="s">
        <v>148</v>
      </c>
      <c r="E564" s="149" t="s">
        <v>1</v>
      </c>
      <c r="F564" s="150" t="s">
        <v>1554</v>
      </c>
      <c r="H564" s="149" t="s">
        <v>1</v>
      </c>
      <c r="L564" s="147"/>
      <c r="M564" s="151"/>
      <c r="N564" s="152"/>
      <c r="O564" s="152"/>
      <c r="P564" s="152"/>
      <c r="Q564" s="152"/>
      <c r="R564" s="152"/>
      <c r="S564" s="152"/>
      <c r="T564" s="153"/>
      <c r="AT564" s="149" t="s">
        <v>148</v>
      </c>
      <c r="AU564" s="149" t="s">
        <v>73</v>
      </c>
      <c r="AV564" s="13" t="s">
        <v>67</v>
      </c>
      <c r="AW564" s="13" t="s">
        <v>27</v>
      </c>
      <c r="AX564" s="13" t="s">
        <v>60</v>
      </c>
      <c r="AY564" s="149" t="s">
        <v>141</v>
      </c>
    </row>
    <row r="565" spans="1:65" s="14" customFormat="1" x14ac:dyDescent="0.2">
      <c r="B565" s="154"/>
      <c r="D565" s="148" t="s">
        <v>148</v>
      </c>
      <c r="E565" s="155" t="s">
        <v>1</v>
      </c>
      <c r="F565" s="156" t="s">
        <v>1555</v>
      </c>
      <c r="H565" s="157">
        <v>30.835000000000001</v>
      </c>
      <c r="L565" s="154"/>
      <c r="M565" s="158"/>
      <c r="N565" s="159"/>
      <c r="O565" s="159"/>
      <c r="P565" s="159"/>
      <c r="Q565" s="159"/>
      <c r="R565" s="159"/>
      <c r="S565" s="159"/>
      <c r="T565" s="160"/>
      <c r="AT565" s="155" t="s">
        <v>148</v>
      </c>
      <c r="AU565" s="155" t="s">
        <v>73</v>
      </c>
      <c r="AV565" s="14" t="s">
        <v>73</v>
      </c>
      <c r="AW565" s="14" t="s">
        <v>27</v>
      </c>
      <c r="AX565" s="14" t="s">
        <v>60</v>
      </c>
      <c r="AY565" s="155" t="s">
        <v>141</v>
      </c>
    </row>
    <row r="566" spans="1:65" s="13" customFormat="1" x14ac:dyDescent="0.2">
      <c r="B566" s="147"/>
      <c r="D566" s="148" t="s">
        <v>148</v>
      </c>
      <c r="E566" s="149" t="s">
        <v>1</v>
      </c>
      <c r="F566" s="150" t="s">
        <v>1556</v>
      </c>
      <c r="H566" s="149" t="s">
        <v>1</v>
      </c>
      <c r="L566" s="147"/>
      <c r="M566" s="151"/>
      <c r="N566" s="152"/>
      <c r="O566" s="152"/>
      <c r="P566" s="152"/>
      <c r="Q566" s="152"/>
      <c r="R566" s="152"/>
      <c r="S566" s="152"/>
      <c r="T566" s="153"/>
      <c r="AT566" s="149" t="s">
        <v>148</v>
      </c>
      <c r="AU566" s="149" t="s">
        <v>73</v>
      </c>
      <c r="AV566" s="13" t="s">
        <v>67</v>
      </c>
      <c r="AW566" s="13" t="s">
        <v>27</v>
      </c>
      <c r="AX566" s="13" t="s">
        <v>60</v>
      </c>
      <c r="AY566" s="149" t="s">
        <v>141</v>
      </c>
    </row>
    <row r="567" spans="1:65" s="14" customFormat="1" x14ac:dyDescent="0.2">
      <c r="B567" s="154"/>
      <c r="D567" s="148" t="s">
        <v>148</v>
      </c>
      <c r="E567" s="155" t="s">
        <v>1</v>
      </c>
      <c r="F567" s="156" t="s">
        <v>1557</v>
      </c>
      <c r="H567" s="157">
        <v>39.549999999999997</v>
      </c>
      <c r="L567" s="154"/>
      <c r="M567" s="158"/>
      <c r="N567" s="159"/>
      <c r="O567" s="159"/>
      <c r="P567" s="159"/>
      <c r="Q567" s="159"/>
      <c r="R567" s="159"/>
      <c r="S567" s="159"/>
      <c r="T567" s="160"/>
      <c r="AT567" s="155" t="s">
        <v>148</v>
      </c>
      <c r="AU567" s="155" t="s">
        <v>73</v>
      </c>
      <c r="AV567" s="14" t="s">
        <v>73</v>
      </c>
      <c r="AW567" s="14" t="s">
        <v>27</v>
      </c>
      <c r="AX567" s="14" t="s">
        <v>60</v>
      </c>
      <c r="AY567" s="155" t="s">
        <v>141</v>
      </c>
    </row>
    <row r="568" spans="1:65" s="13" customFormat="1" x14ac:dyDescent="0.2">
      <c r="B568" s="147"/>
      <c r="D568" s="148" t="s">
        <v>148</v>
      </c>
      <c r="E568" s="149" t="s">
        <v>1</v>
      </c>
      <c r="F568" s="150" t="s">
        <v>1558</v>
      </c>
      <c r="H568" s="149" t="s">
        <v>1</v>
      </c>
      <c r="L568" s="147"/>
      <c r="M568" s="151"/>
      <c r="N568" s="152"/>
      <c r="O568" s="152"/>
      <c r="P568" s="152"/>
      <c r="Q568" s="152"/>
      <c r="R568" s="152"/>
      <c r="S568" s="152"/>
      <c r="T568" s="153"/>
      <c r="AT568" s="149" t="s">
        <v>148</v>
      </c>
      <c r="AU568" s="149" t="s">
        <v>73</v>
      </c>
      <c r="AV568" s="13" t="s">
        <v>67</v>
      </c>
      <c r="AW568" s="13" t="s">
        <v>27</v>
      </c>
      <c r="AX568" s="13" t="s">
        <v>60</v>
      </c>
      <c r="AY568" s="149" t="s">
        <v>141</v>
      </c>
    </row>
    <row r="569" spans="1:65" s="14" customFormat="1" x14ac:dyDescent="0.2">
      <c r="B569" s="154"/>
      <c r="D569" s="148" t="s">
        <v>148</v>
      </c>
      <c r="E569" s="155" t="s">
        <v>1</v>
      </c>
      <c r="F569" s="156" t="s">
        <v>1559</v>
      </c>
      <c r="H569" s="157">
        <v>29.05</v>
      </c>
      <c r="L569" s="154"/>
      <c r="M569" s="158"/>
      <c r="N569" s="159"/>
      <c r="O569" s="159"/>
      <c r="P569" s="159"/>
      <c r="Q569" s="159"/>
      <c r="R569" s="159"/>
      <c r="S569" s="159"/>
      <c r="T569" s="160"/>
      <c r="AT569" s="155" t="s">
        <v>148</v>
      </c>
      <c r="AU569" s="155" t="s">
        <v>73</v>
      </c>
      <c r="AV569" s="14" t="s">
        <v>73</v>
      </c>
      <c r="AW569" s="14" t="s">
        <v>27</v>
      </c>
      <c r="AX569" s="14" t="s">
        <v>60</v>
      </c>
      <c r="AY569" s="155" t="s">
        <v>141</v>
      </c>
    </row>
    <row r="570" spans="1:65" s="13" customFormat="1" x14ac:dyDescent="0.2">
      <c r="B570" s="147"/>
      <c r="D570" s="148" t="s">
        <v>148</v>
      </c>
      <c r="E570" s="149" t="s">
        <v>1</v>
      </c>
      <c r="F570" s="150" t="s">
        <v>1560</v>
      </c>
      <c r="H570" s="149" t="s">
        <v>1</v>
      </c>
      <c r="L570" s="147"/>
      <c r="M570" s="151"/>
      <c r="N570" s="152"/>
      <c r="O570" s="152"/>
      <c r="P570" s="152"/>
      <c r="Q570" s="152"/>
      <c r="R570" s="152"/>
      <c r="S570" s="152"/>
      <c r="T570" s="153"/>
      <c r="AT570" s="149" t="s">
        <v>148</v>
      </c>
      <c r="AU570" s="149" t="s">
        <v>73</v>
      </c>
      <c r="AV570" s="13" t="s">
        <v>67</v>
      </c>
      <c r="AW570" s="13" t="s">
        <v>27</v>
      </c>
      <c r="AX570" s="13" t="s">
        <v>60</v>
      </c>
      <c r="AY570" s="149" t="s">
        <v>141</v>
      </c>
    </row>
    <row r="571" spans="1:65" s="14" customFormat="1" x14ac:dyDescent="0.2">
      <c r="B571" s="154"/>
      <c r="D571" s="148" t="s">
        <v>148</v>
      </c>
      <c r="E571" s="155" t="s">
        <v>1</v>
      </c>
      <c r="F571" s="156" t="s">
        <v>1561</v>
      </c>
      <c r="H571" s="157">
        <v>9.625</v>
      </c>
      <c r="L571" s="154"/>
      <c r="M571" s="158"/>
      <c r="N571" s="159"/>
      <c r="O571" s="159"/>
      <c r="P571" s="159"/>
      <c r="Q571" s="159"/>
      <c r="R571" s="159"/>
      <c r="S571" s="159"/>
      <c r="T571" s="160"/>
      <c r="AT571" s="155" t="s">
        <v>148</v>
      </c>
      <c r="AU571" s="155" t="s">
        <v>73</v>
      </c>
      <c r="AV571" s="14" t="s">
        <v>73</v>
      </c>
      <c r="AW571" s="14" t="s">
        <v>27</v>
      </c>
      <c r="AX571" s="14" t="s">
        <v>60</v>
      </c>
      <c r="AY571" s="155" t="s">
        <v>141</v>
      </c>
    </row>
    <row r="572" spans="1:65" s="16" customFormat="1" x14ac:dyDescent="0.2">
      <c r="B572" s="178"/>
      <c r="D572" s="148" t="s">
        <v>148</v>
      </c>
      <c r="E572" s="179" t="s">
        <v>1</v>
      </c>
      <c r="F572" s="180" t="s">
        <v>224</v>
      </c>
      <c r="H572" s="181">
        <v>109.05999999999999</v>
      </c>
      <c r="L572" s="178"/>
      <c r="M572" s="182"/>
      <c r="N572" s="183"/>
      <c r="O572" s="183"/>
      <c r="P572" s="183"/>
      <c r="Q572" s="183"/>
      <c r="R572" s="183"/>
      <c r="S572" s="183"/>
      <c r="T572" s="184"/>
      <c r="AT572" s="179" t="s">
        <v>148</v>
      </c>
      <c r="AU572" s="179" t="s">
        <v>73</v>
      </c>
      <c r="AV572" s="16" t="s">
        <v>85</v>
      </c>
      <c r="AW572" s="16" t="s">
        <v>27</v>
      </c>
      <c r="AX572" s="16" t="s">
        <v>60</v>
      </c>
      <c r="AY572" s="179" t="s">
        <v>141</v>
      </c>
    </row>
    <row r="573" spans="1:65" s="13" customFormat="1" x14ac:dyDescent="0.2">
      <c r="B573" s="147"/>
      <c r="D573" s="148" t="s">
        <v>148</v>
      </c>
      <c r="E573" s="149" t="s">
        <v>1</v>
      </c>
      <c r="F573" s="150" t="s">
        <v>1562</v>
      </c>
      <c r="H573" s="149" t="s">
        <v>1</v>
      </c>
      <c r="L573" s="147"/>
      <c r="M573" s="151"/>
      <c r="N573" s="152"/>
      <c r="O573" s="152"/>
      <c r="P573" s="152"/>
      <c r="Q573" s="152"/>
      <c r="R573" s="152"/>
      <c r="S573" s="152"/>
      <c r="T573" s="153"/>
      <c r="AT573" s="149" t="s">
        <v>148</v>
      </c>
      <c r="AU573" s="149" t="s">
        <v>73</v>
      </c>
      <c r="AV573" s="13" t="s">
        <v>67</v>
      </c>
      <c r="AW573" s="13" t="s">
        <v>27</v>
      </c>
      <c r="AX573" s="13" t="s">
        <v>60</v>
      </c>
      <c r="AY573" s="149" t="s">
        <v>141</v>
      </c>
    </row>
    <row r="574" spans="1:65" s="14" customFormat="1" x14ac:dyDescent="0.2">
      <c r="B574" s="154"/>
      <c r="D574" s="148" t="s">
        <v>148</v>
      </c>
      <c r="E574" s="155" t="s">
        <v>1</v>
      </c>
      <c r="F574" s="156" t="s">
        <v>1563</v>
      </c>
      <c r="H574" s="157">
        <v>12.72</v>
      </c>
      <c r="L574" s="154"/>
      <c r="M574" s="158"/>
      <c r="N574" s="159"/>
      <c r="O574" s="159"/>
      <c r="P574" s="159"/>
      <c r="Q574" s="159"/>
      <c r="R574" s="159"/>
      <c r="S574" s="159"/>
      <c r="T574" s="160"/>
      <c r="AT574" s="155" t="s">
        <v>148</v>
      </c>
      <c r="AU574" s="155" t="s">
        <v>73</v>
      </c>
      <c r="AV574" s="14" t="s">
        <v>73</v>
      </c>
      <c r="AW574" s="14" t="s">
        <v>27</v>
      </c>
      <c r="AX574" s="14" t="s">
        <v>60</v>
      </c>
      <c r="AY574" s="155" t="s">
        <v>141</v>
      </c>
    </row>
    <row r="575" spans="1:65" s="13" customFormat="1" x14ac:dyDescent="0.2">
      <c r="B575" s="147"/>
      <c r="D575" s="148" t="s">
        <v>148</v>
      </c>
      <c r="E575" s="149" t="s">
        <v>1</v>
      </c>
      <c r="F575" s="150" t="s">
        <v>1564</v>
      </c>
      <c r="H575" s="149" t="s">
        <v>1</v>
      </c>
      <c r="L575" s="147"/>
      <c r="M575" s="151"/>
      <c r="N575" s="152"/>
      <c r="O575" s="152"/>
      <c r="P575" s="152"/>
      <c r="Q575" s="152"/>
      <c r="R575" s="152"/>
      <c r="S575" s="152"/>
      <c r="T575" s="153"/>
      <c r="AT575" s="149" t="s">
        <v>148</v>
      </c>
      <c r="AU575" s="149" t="s">
        <v>73</v>
      </c>
      <c r="AV575" s="13" t="s">
        <v>67</v>
      </c>
      <c r="AW575" s="13" t="s">
        <v>27</v>
      </c>
      <c r="AX575" s="13" t="s">
        <v>60</v>
      </c>
      <c r="AY575" s="149" t="s">
        <v>141</v>
      </c>
    </row>
    <row r="576" spans="1:65" s="14" customFormat="1" x14ac:dyDescent="0.2">
      <c r="B576" s="154"/>
      <c r="D576" s="148" t="s">
        <v>148</v>
      </c>
      <c r="E576" s="155" t="s">
        <v>1</v>
      </c>
      <c r="F576" s="156" t="s">
        <v>1565</v>
      </c>
      <c r="H576" s="157">
        <v>6.24</v>
      </c>
      <c r="L576" s="154"/>
      <c r="M576" s="158"/>
      <c r="N576" s="159"/>
      <c r="O576" s="159"/>
      <c r="P576" s="159"/>
      <c r="Q576" s="159"/>
      <c r="R576" s="159"/>
      <c r="S576" s="159"/>
      <c r="T576" s="160"/>
      <c r="AT576" s="155" t="s">
        <v>148</v>
      </c>
      <c r="AU576" s="155" t="s">
        <v>73</v>
      </c>
      <c r="AV576" s="14" t="s">
        <v>73</v>
      </c>
      <c r="AW576" s="14" t="s">
        <v>27</v>
      </c>
      <c r="AX576" s="14" t="s">
        <v>60</v>
      </c>
      <c r="AY576" s="155" t="s">
        <v>141</v>
      </c>
    </row>
    <row r="577" spans="1:65" s="13" customFormat="1" x14ac:dyDescent="0.2">
      <c r="B577" s="147"/>
      <c r="D577" s="148" t="s">
        <v>148</v>
      </c>
      <c r="E577" s="149" t="s">
        <v>1</v>
      </c>
      <c r="F577" s="150" t="s">
        <v>1566</v>
      </c>
      <c r="H577" s="149" t="s">
        <v>1</v>
      </c>
      <c r="L577" s="147"/>
      <c r="M577" s="151"/>
      <c r="N577" s="152"/>
      <c r="O577" s="152"/>
      <c r="P577" s="152"/>
      <c r="Q577" s="152"/>
      <c r="R577" s="152"/>
      <c r="S577" s="152"/>
      <c r="T577" s="153"/>
      <c r="AT577" s="149" t="s">
        <v>148</v>
      </c>
      <c r="AU577" s="149" t="s">
        <v>73</v>
      </c>
      <c r="AV577" s="13" t="s">
        <v>67</v>
      </c>
      <c r="AW577" s="13" t="s">
        <v>27</v>
      </c>
      <c r="AX577" s="13" t="s">
        <v>60</v>
      </c>
      <c r="AY577" s="149" t="s">
        <v>141</v>
      </c>
    </row>
    <row r="578" spans="1:65" s="14" customFormat="1" x14ac:dyDescent="0.2">
      <c r="B578" s="154"/>
      <c r="D578" s="148" t="s">
        <v>148</v>
      </c>
      <c r="E578" s="155" t="s">
        <v>1</v>
      </c>
      <c r="F578" s="156" t="s">
        <v>1567</v>
      </c>
      <c r="H578" s="157">
        <v>7.64</v>
      </c>
      <c r="L578" s="154"/>
      <c r="M578" s="158"/>
      <c r="N578" s="159"/>
      <c r="O578" s="159"/>
      <c r="P578" s="159"/>
      <c r="Q578" s="159"/>
      <c r="R578" s="159"/>
      <c r="S578" s="159"/>
      <c r="T578" s="160"/>
      <c r="AT578" s="155" t="s">
        <v>148</v>
      </c>
      <c r="AU578" s="155" t="s">
        <v>73</v>
      </c>
      <c r="AV578" s="14" t="s">
        <v>73</v>
      </c>
      <c r="AW578" s="14" t="s">
        <v>27</v>
      </c>
      <c r="AX578" s="14" t="s">
        <v>60</v>
      </c>
      <c r="AY578" s="155" t="s">
        <v>141</v>
      </c>
    </row>
    <row r="579" spans="1:65" s="13" customFormat="1" x14ac:dyDescent="0.2">
      <c r="B579" s="147"/>
      <c r="D579" s="148" t="s">
        <v>148</v>
      </c>
      <c r="E579" s="149" t="s">
        <v>1</v>
      </c>
      <c r="F579" s="150" t="s">
        <v>1568</v>
      </c>
      <c r="H579" s="149" t="s">
        <v>1</v>
      </c>
      <c r="L579" s="147"/>
      <c r="M579" s="151"/>
      <c r="N579" s="152"/>
      <c r="O579" s="152"/>
      <c r="P579" s="152"/>
      <c r="Q579" s="152"/>
      <c r="R579" s="152"/>
      <c r="S579" s="152"/>
      <c r="T579" s="153"/>
      <c r="AT579" s="149" t="s">
        <v>148</v>
      </c>
      <c r="AU579" s="149" t="s">
        <v>73</v>
      </c>
      <c r="AV579" s="13" t="s">
        <v>67</v>
      </c>
      <c r="AW579" s="13" t="s">
        <v>27</v>
      </c>
      <c r="AX579" s="13" t="s">
        <v>60</v>
      </c>
      <c r="AY579" s="149" t="s">
        <v>141</v>
      </c>
    </row>
    <row r="580" spans="1:65" s="14" customFormat="1" x14ac:dyDescent="0.2">
      <c r="B580" s="154"/>
      <c r="D580" s="148" t="s">
        <v>148</v>
      </c>
      <c r="E580" s="155" t="s">
        <v>1</v>
      </c>
      <c r="F580" s="156" t="s">
        <v>1569</v>
      </c>
      <c r="H580" s="157">
        <v>6</v>
      </c>
      <c r="L580" s="154"/>
      <c r="M580" s="158"/>
      <c r="N580" s="159"/>
      <c r="O580" s="159"/>
      <c r="P580" s="159"/>
      <c r="Q580" s="159"/>
      <c r="R580" s="159"/>
      <c r="S580" s="159"/>
      <c r="T580" s="160"/>
      <c r="AT580" s="155" t="s">
        <v>148</v>
      </c>
      <c r="AU580" s="155" t="s">
        <v>73</v>
      </c>
      <c r="AV580" s="14" t="s">
        <v>73</v>
      </c>
      <c r="AW580" s="14" t="s">
        <v>27</v>
      </c>
      <c r="AX580" s="14" t="s">
        <v>60</v>
      </c>
      <c r="AY580" s="155" t="s">
        <v>141</v>
      </c>
    </row>
    <row r="581" spans="1:65" s="13" customFormat="1" x14ac:dyDescent="0.2">
      <c r="B581" s="147"/>
      <c r="D581" s="148" t="s">
        <v>148</v>
      </c>
      <c r="E581" s="149" t="s">
        <v>1</v>
      </c>
      <c r="F581" s="150" t="s">
        <v>1570</v>
      </c>
      <c r="H581" s="149" t="s">
        <v>1</v>
      </c>
      <c r="L581" s="147"/>
      <c r="M581" s="151"/>
      <c r="N581" s="152"/>
      <c r="O581" s="152"/>
      <c r="P581" s="152"/>
      <c r="Q581" s="152"/>
      <c r="R581" s="152"/>
      <c r="S581" s="152"/>
      <c r="T581" s="153"/>
      <c r="AT581" s="149" t="s">
        <v>148</v>
      </c>
      <c r="AU581" s="149" t="s">
        <v>73</v>
      </c>
      <c r="AV581" s="13" t="s">
        <v>67</v>
      </c>
      <c r="AW581" s="13" t="s">
        <v>27</v>
      </c>
      <c r="AX581" s="13" t="s">
        <v>60</v>
      </c>
      <c r="AY581" s="149" t="s">
        <v>141</v>
      </c>
    </row>
    <row r="582" spans="1:65" s="14" customFormat="1" x14ac:dyDescent="0.2">
      <c r="B582" s="154"/>
      <c r="D582" s="148" t="s">
        <v>148</v>
      </c>
      <c r="E582" s="155" t="s">
        <v>1</v>
      </c>
      <c r="F582" s="156" t="s">
        <v>1571</v>
      </c>
      <c r="H582" s="157">
        <v>9.8000000000000007</v>
      </c>
      <c r="L582" s="154"/>
      <c r="M582" s="158"/>
      <c r="N582" s="159"/>
      <c r="O582" s="159"/>
      <c r="P582" s="159"/>
      <c r="Q582" s="159"/>
      <c r="R582" s="159"/>
      <c r="S582" s="159"/>
      <c r="T582" s="160"/>
      <c r="AT582" s="155" t="s">
        <v>148</v>
      </c>
      <c r="AU582" s="155" t="s">
        <v>73</v>
      </c>
      <c r="AV582" s="14" t="s">
        <v>73</v>
      </c>
      <c r="AW582" s="14" t="s">
        <v>27</v>
      </c>
      <c r="AX582" s="14" t="s">
        <v>60</v>
      </c>
      <c r="AY582" s="155" t="s">
        <v>141</v>
      </c>
    </row>
    <row r="583" spans="1:65" s="13" customFormat="1" x14ac:dyDescent="0.2">
      <c r="B583" s="147"/>
      <c r="D583" s="148" t="s">
        <v>148</v>
      </c>
      <c r="E583" s="149" t="s">
        <v>1</v>
      </c>
      <c r="F583" s="150" t="s">
        <v>1572</v>
      </c>
      <c r="H583" s="149" t="s">
        <v>1</v>
      </c>
      <c r="L583" s="147"/>
      <c r="M583" s="151"/>
      <c r="N583" s="152"/>
      <c r="O583" s="152"/>
      <c r="P583" s="152"/>
      <c r="Q583" s="152"/>
      <c r="R583" s="152"/>
      <c r="S583" s="152"/>
      <c r="T583" s="153"/>
      <c r="AT583" s="149" t="s">
        <v>148</v>
      </c>
      <c r="AU583" s="149" t="s">
        <v>73</v>
      </c>
      <c r="AV583" s="13" t="s">
        <v>67</v>
      </c>
      <c r="AW583" s="13" t="s">
        <v>27</v>
      </c>
      <c r="AX583" s="13" t="s">
        <v>60</v>
      </c>
      <c r="AY583" s="149" t="s">
        <v>141</v>
      </c>
    </row>
    <row r="584" spans="1:65" s="14" customFormat="1" x14ac:dyDescent="0.2">
      <c r="B584" s="154"/>
      <c r="D584" s="148" t="s">
        <v>148</v>
      </c>
      <c r="E584" s="155" t="s">
        <v>1</v>
      </c>
      <c r="F584" s="156" t="s">
        <v>1573</v>
      </c>
      <c r="H584" s="157">
        <v>7.2249999999999996</v>
      </c>
      <c r="L584" s="154"/>
      <c r="M584" s="158"/>
      <c r="N584" s="159"/>
      <c r="O584" s="159"/>
      <c r="P584" s="159"/>
      <c r="Q584" s="159"/>
      <c r="R584" s="159"/>
      <c r="S584" s="159"/>
      <c r="T584" s="160"/>
      <c r="AT584" s="155" t="s">
        <v>148</v>
      </c>
      <c r="AU584" s="155" t="s">
        <v>73</v>
      </c>
      <c r="AV584" s="14" t="s">
        <v>73</v>
      </c>
      <c r="AW584" s="14" t="s">
        <v>27</v>
      </c>
      <c r="AX584" s="14" t="s">
        <v>60</v>
      </c>
      <c r="AY584" s="155" t="s">
        <v>141</v>
      </c>
    </row>
    <row r="585" spans="1:65" s="13" customFormat="1" x14ac:dyDescent="0.2">
      <c r="B585" s="147"/>
      <c r="D585" s="148" t="s">
        <v>148</v>
      </c>
      <c r="E585" s="149" t="s">
        <v>1</v>
      </c>
      <c r="F585" s="150" t="s">
        <v>1574</v>
      </c>
      <c r="H585" s="149" t="s">
        <v>1</v>
      </c>
      <c r="L585" s="147"/>
      <c r="M585" s="151"/>
      <c r="N585" s="152"/>
      <c r="O585" s="152"/>
      <c r="P585" s="152"/>
      <c r="Q585" s="152"/>
      <c r="R585" s="152"/>
      <c r="S585" s="152"/>
      <c r="T585" s="153"/>
      <c r="AT585" s="149" t="s">
        <v>148</v>
      </c>
      <c r="AU585" s="149" t="s">
        <v>73</v>
      </c>
      <c r="AV585" s="13" t="s">
        <v>67</v>
      </c>
      <c r="AW585" s="13" t="s">
        <v>27</v>
      </c>
      <c r="AX585" s="13" t="s">
        <v>60</v>
      </c>
      <c r="AY585" s="149" t="s">
        <v>141</v>
      </c>
    </row>
    <row r="586" spans="1:65" s="14" customFormat="1" x14ac:dyDescent="0.2">
      <c r="B586" s="154"/>
      <c r="D586" s="148" t="s">
        <v>148</v>
      </c>
      <c r="E586" s="155" t="s">
        <v>1</v>
      </c>
      <c r="F586" s="156" t="s">
        <v>1575</v>
      </c>
      <c r="H586" s="157">
        <v>3.1419999999999999</v>
      </c>
      <c r="L586" s="154"/>
      <c r="M586" s="158"/>
      <c r="N586" s="159"/>
      <c r="O586" s="159"/>
      <c r="P586" s="159"/>
      <c r="Q586" s="159"/>
      <c r="R586" s="159"/>
      <c r="S586" s="159"/>
      <c r="T586" s="160"/>
      <c r="AT586" s="155" t="s">
        <v>148</v>
      </c>
      <c r="AU586" s="155" t="s">
        <v>73</v>
      </c>
      <c r="AV586" s="14" t="s">
        <v>73</v>
      </c>
      <c r="AW586" s="14" t="s">
        <v>27</v>
      </c>
      <c r="AX586" s="14" t="s">
        <v>60</v>
      </c>
      <c r="AY586" s="155" t="s">
        <v>141</v>
      </c>
    </row>
    <row r="587" spans="1:65" s="16" customFormat="1" x14ac:dyDescent="0.2">
      <c r="B587" s="178"/>
      <c r="D587" s="148" t="s">
        <v>148</v>
      </c>
      <c r="E587" s="179" t="s">
        <v>1</v>
      </c>
      <c r="F587" s="180" t="s">
        <v>224</v>
      </c>
      <c r="H587" s="181">
        <v>52.76700000000001</v>
      </c>
      <c r="L587" s="178"/>
      <c r="M587" s="182"/>
      <c r="N587" s="183"/>
      <c r="O587" s="183"/>
      <c r="P587" s="183"/>
      <c r="Q587" s="183"/>
      <c r="R587" s="183"/>
      <c r="S587" s="183"/>
      <c r="T587" s="184"/>
      <c r="AT587" s="179" t="s">
        <v>148</v>
      </c>
      <c r="AU587" s="179" t="s">
        <v>73</v>
      </c>
      <c r="AV587" s="16" t="s">
        <v>85</v>
      </c>
      <c r="AW587" s="16" t="s">
        <v>27</v>
      </c>
      <c r="AX587" s="16" t="s">
        <v>60</v>
      </c>
      <c r="AY587" s="179" t="s">
        <v>141</v>
      </c>
    </row>
    <row r="588" spans="1:65" s="15" customFormat="1" x14ac:dyDescent="0.2">
      <c r="B588" s="161"/>
      <c r="D588" s="148" t="s">
        <v>148</v>
      </c>
      <c r="E588" s="162" t="s">
        <v>1</v>
      </c>
      <c r="F588" s="163" t="s">
        <v>158</v>
      </c>
      <c r="H588" s="164">
        <v>161.82699999999997</v>
      </c>
      <c r="L588" s="161"/>
      <c r="M588" s="165"/>
      <c r="N588" s="166"/>
      <c r="O588" s="166"/>
      <c r="P588" s="166"/>
      <c r="Q588" s="166"/>
      <c r="R588" s="166"/>
      <c r="S588" s="166"/>
      <c r="T588" s="167"/>
      <c r="AT588" s="162" t="s">
        <v>148</v>
      </c>
      <c r="AU588" s="162" t="s">
        <v>73</v>
      </c>
      <c r="AV588" s="15" t="s">
        <v>146</v>
      </c>
      <c r="AW588" s="15" t="s">
        <v>27</v>
      </c>
      <c r="AX588" s="15" t="s">
        <v>67</v>
      </c>
      <c r="AY588" s="162" t="s">
        <v>141</v>
      </c>
    </row>
    <row r="589" spans="1:65" s="2" customFormat="1" ht="21.75" customHeight="1" x14ac:dyDescent="0.2">
      <c r="A589" s="31"/>
      <c r="B589" s="133"/>
      <c r="C589" s="134" t="s">
        <v>1576</v>
      </c>
      <c r="D589" s="134" t="s">
        <v>143</v>
      </c>
      <c r="E589" s="135" t="s">
        <v>1577</v>
      </c>
      <c r="F589" s="136" t="s">
        <v>1578</v>
      </c>
      <c r="G589" s="137" t="s">
        <v>161</v>
      </c>
      <c r="H589" s="138">
        <v>1</v>
      </c>
      <c r="I589" s="139"/>
      <c r="J589" s="139"/>
      <c r="K589" s="140"/>
      <c r="L589" s="32"/>
      <c r="M589" s="141"/>
      <c r="N589" s="142"/>
      <c r="O589" s="143"/>
      <c r="P589" s="143"/>
      <c r="Q589" s="143"/>
      <c r="R589" s="143"/>
      <c r="S589" s="143"/>
      <c r="T589" s="144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R589" s="145" t="s">
        <v>332</v>
      </c>
      <c r="AT589" s="145" t="s">
        <v>143</v>
      </c>
      <c r="AU589" s="145" t="s">
        <v>73</v>
      </c>
      <c r="AY589" s="18" t="s">
        <v>141</v>
      </c>
      <c r="BE589" s="146">
        <f>IF(N589="základná",J589,0)</f>
        <v>0</v>
      </c>
      <c r="BF589" s="146">
        <f>IF(N589="znížená",J589,0)</f>
        <v>0</v>
      </c>
      <c r="BG589" s="146">
        <f>IF(N589="zákl. prenesená",J589,0)</f>
        <v>0</v>
      </c>
      <c r="BH589" s="146">
        <f>IF(N589="zníž. prenesená",J589,0)</f>
        <v>0</v>
      </c>
      <c r="BI589" s="146">
        <f>IF(N589="nulová",J589,0)</f>
        <v>0</v>
      </c>
      <c r="BJ589" s="18" t="s">
        <v>73</v>
      </c>
      <c r="BK589" s="146">
        <f>ROUND(I589*H589,2)</f>
        <v>0</v>
      </c>
      <c r="BL589" s="18" t="s">
        <v>332</v>
      </c>
      <c r="BM589" s="145" t="s">
        <v>1579</v>
      </c>
    </row>
    <row r="590" spans="1:65" s="13" customFormat="1" x14ac:dyDescent="0.2">
      <c r="B590" s="147"/>
      <c r="D590" s="148" t="s">
        <v>148</v>
      </c>
      <c r="E590" s="149" t="s">
        <v>1</v>
      </c>
      <c r="F590" s="150" t="s">
        <v>1580</v>
      </c>
      <c r="H590" s="149" t="s">
        <v>1</v>
      </c>
      <c r="L590" s="147"/>
      <c r="M590" s="151"/>
      <c r="N590" s="152"/>
      <c r="O590" s="152"/>
      <c r="P590" s="152"/>
      <c r="Q590" s="152"/>
      <c r="R590" s="152"/>
      <c r="S590" s="152"/>
      <c r="T590" s="153"/>
      <c r="AT590" s="149" t="s">
        <v>148</v>
      </c>
      <c r="AU590" s="149" t="s">
        <v>73</v>
      </c>
      <c r="AV590" s="13" t="s">
        <v>67</v>
      </c>
      <c r="AW590" s="13" t="s">
        <v>27</v>
      </c>
      <c r="AX590" s="13" t="s">
        <v>60</v>
      </c>
      <c r="AY590" s="149" t="s">
        <v>141</v>
      </c>
    </row>
    <row r="591" spans="1:65" s="14" customFormat="1" x14ac:dyDescent="0.2">
      <c r="B591" s="154"/>
      <c r="D591" s="148" t="s">
        <v>148</v>
      </c>
      <c r="E591" s="155" t="s">
        <v>1</v>
      </c>
      <c r="F591" s="156" t="s">
        <v>67</v>
      </c>
      <c r="H591" s="157">
        <v>1</v>
      </c>
      <c r="L591" s="154"/>
      <c r="M591" s="158"/>
      <c r="N591" s="159"/>
      <c r="O591" s="159"/>
      <c r="P591" s="159"/>
      <c r="Q591" s="159"/>
      <c r="R591" s="159"/>
      <c r="S591" s="159"/>
      <c r="T591" s="160"/>
      <c r="AT591" s="155" t="s">
        <v>148</v>
      </c>
      <c r="AU591" s="155" t="s">
        <v>73</v>
      </c>
      <c r="AV591" s="14" t="s">
        <v>73</v>
      </c>
      <c r="AW591" s="14" t="s">
        <v>27</v>
      </c>
      <c r="AX591" s="14" t="s">
        <v>60</v>
      </c>
      <c r="AY591" s="155" t="s">
        <v>141</v>
      </c>
    </row>
    <row r="592" spans="1:65" s="15" customFormat="1" x14ac:dyDescent="0.2">
      <c r="B592" s="161"/>
      <c r="D592" s="148" t="s">
        <v>148</v>
      </c>
      <c r="E592" s="162" t="s">
        <v>1</v>
      </c>
      <c r="F592" s="163" t="s">
        <v>158</v>
      </c>
      <c r="H592" s="164">
        <v>1</v>
      </c>
      <c r="L592" s="161"/>
      <c r="M592" s="165"/>
      <c r="N592" s="166"/>
      <c r="O592" s="166"/>
      <c r="P592" s="166"/>
      <c r="Q592" s="166"/>
      <c r="R592" s="166"/>
      <c r="S592" s="166"/>
      <c r="T592" s="167"/>
      <c r="AT592" s="162" t="s">
        <v>148</v>
      </c>
      <c r="AU592" s="162" t="s">
        <v>73</v>
      </c>
      <c r="AV592" s="15" t="s">
        <v>146</v>
      </c>
      <c r="AW592" s="15" t="s">
        <v>27</v>
      </c>
      <c r="AX592" s="15" t="s">
        <v>67</v>
      </c>
      <c r="AY592" s="162" t="s">
        <v>141</v>
      </c>
    </row>
    <row r="593" spans="1:65" s="2" customFormat="1" ht="21.75" customHeight="1" x14ac:dyDescent="0.2">
      <c r="A593" s="31"/>
      <c r="B593" s="133"/>
      <c r="C593" s="134" t="s">
        <v>1581</v>
      </c>
      <c r="D593" s="134" t="s">
        <v>143</v>
      </c>
      <c r="E593" s="135" t="s">
        <v>1582</v>
      </c>
      <c r="F593" s="136" t="s">
        <v>1583</v>
      </c>
      <c r="G593" s="137" t="s">
        <v>145</v>
      </c>
      <c r="H593" s="138">
        <v>15.45</v>
      </c>
      <c r="I593" s="139"/>
      <c r="J593" s="139"/>
      <c r="K593" s="140"/>
      <c r="L593" s="32"/>
      <c r="M593" s="141"/>
      <c r="N593" s="142"/>
      <c r="O593" s="143"/>
      <c r="P593" s="143"/>
      <c r="Q593" s="143"/>
      <c r="R593" s="143"/>
      <c r="S593" s="143"/>
      <c r="T593" s="144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R593" s="145" t="s">
        <v>332</v>
      </c>
      <c r="AT593" s="145" t="s">
        <v>143</v>
      </c>
      <c r="AU593" s="145" t="s">
        <v>73</v>
      </c>
      <c r="AY593" s="18" t="s">
        <v>141</v>
      </c>
      <c r="BE593" s="146">
        <f>IF(N593="základná",J593,0)</f>
        <v>0</v>
      </c>
      <c r="BF593" s="146">
        <f>IF(N593="znížená",J593,0)</f>
        <v>0</v>
      </c>
      <c r="BG593" s="146">
        <f>IF(N593="zákl. prenesená",J593,0)</f>
        <v>0</v>
      </c>
      <c r="BH593" s="146">
        <f>IF(N593="zníž. prenesená",J593,0)</f>
        <v>0</v>
      </c>
      <c r="BI593" s="146">
        <f>IF(N593="nulová",J593,0)</f>
        <v>0</v>
      </c>
      <c r="BJ593" s="18" t="s">
        <v>73</v>
      </c>
      <c r="BK593" s="146">
        <f>ROUND(I593*H593,2)</f>
        <v>0</v>
      </c>
      <c r="BL593" s="18" t="s">
        <v>332</v>
      </c>
      <c r="BM593" s="145" t="s">
        <v>1584</v>
      </c>
    </row>
    <row r="594" spans="1:65" s="13" customFormat="1" x14ac:dyDescent="0.2">
      <c r="B594" s="147"/>
      <c r="D594" s="148" t="s">
        <v>148</v>
      </c>
      <c r="E594" s="149" t="s">
        <v>1</v>
      </c>
      <c r="F594" s="150" t="s">
        <v>1585</v>
      </c>
      <c r="H594" s="149" t="s">
        <v>1</v>
      </c>
      <c r="L594" s="147"/>
      <c r="M594" s="151"/>
      <c r="N594" s="152"/>
      <c r="O594" s="152"/>
      <c r="P594" s="152"/>
      <c r="Q594" s="152"/>
      <c r="R594" s="152"/>
      <c r="S594" s="152"/>
      <c r="T594" s="153"/>
      <c r="AT594" s="149" t="s">
        <v>148</v>
      </c>
      <c r="AU594" s="149" t="s">
        <v>73</v>
      </c>
      <c r="AV594" s="13" t="s">
        <v>67</v>
      </c>
      <c r="AW594" s="13" t="s">
        <v>27</v>
      </c>
      <c r="AX594" s="13" t="s">
        <v>60</v>
      </c>
      <c r="AY594" s="149" t="s">
        <v>141</v>
      </c>
    </row>
    <row r="595" spans="1:65" s="14" customFormat="1" x14ac:dyDescent="0.2">
      <c r="B595" s="154"/>
      <c r="D595" s="148" t="s">
        <v>148</v>
      </c>
      <c r="E595" s="155" t="s">
        <v>1</v>
      </c>
      <c r="F595" s="156" t="s">
        <v>1544</v>
      </c>
      <c r="H595" s="157">
        <v>15.45</v>
      </c>
      <c r="L595" s="154"/>
      <c r="M595" s="158"/>
      <c r="N595" s="159"/>
      <c r="O595" s="159"/>
      <c r="P595" s="159"/>
      <c r="Q595" s="159"/>
      <c r="R595" s="159"/>
      <c r="S595" s="159"/>
      <c r="T595" s="160"/>
      <c r="AT595" s="155" t="s">
        <v>148</v>
      </c>
      <c r="AU595" s="155" t="s">
        <v>73</v>
      </c>
      <c r="AV595" s="14" t="s">
        <v>73</v>
      </c>
      <c r="AW595" s="14" t="s">
        <v>27</v>
      </c>
      <c r="AX595" s="14" t="s">
        <v>60</v>
      </c>
      <c r="AY595" s="155" t="s">
        <v>141</v>
      </c>
    </row>
    <row r="596" spans="1:65" s="15" customFormat="1" x14ac:dyDescent="0.2">
      <c r="B596" s="161"/>
      <c r="D596" s="148" t="s">
        <v>148</v>
      </c>
      <c r="E596" s="162" t="s">
        <v>1</v>
      </c>
      <c r="F596" s="163" t="s">
        <v>158</v>
      </c>
      <c r="H596" s="164">
        <v>15.45</v>
      </c>
      <c r="L596" s="161"/>
      <c r="M596" s="165"/>
      <c r="N596" s="166"/>
      <c r="O596" s="166"/>
      <c r="P596" s="166"/>
      <c r="Q596" s="166"/>
      <c r="R596" s="166"/>
      <c r="S596" s="166"/>
      <c r="T596" s="167"/>
      <c r="AT596" s="162" t="s">
        <v>148</v>
      </c>
      <c r="AU596" s="162" t="s">
        <v>73</v>
      </c>
      <c r="AV596" s="15" t="s">
        <v>146</v>
      </c>
      <c r="AW596" s="15" t="s">
        <v>27</v>
      </c>
      <c r="AX596" s="15" t="s">
        <v>67</v>
      </c>
      <c r="AY596" s="162" t="s">
        <v>141</v>
      </c>
    </row>
    <row r="597" spans="1:65" s="2" customFormat="1" ht="21.75" customHeight="1" x14ac:dyDescent="0.2">
      <c r="A597" s="31"/>
      <c r="B597" s="133"/>
      <c r="C597" s="134" t="s">
        <v>1586</v>
      </c>
      <c r="D597" s="134" t="s">
        <v>143</v>
      </c>
      <c r="E597" s="135" t="s">
        <v>1587</v>
      </c>
      <c r="F597" s="136" t="s">
        <v>1588</v>
      </c>
      <c r="G597" s="137" t="s">
        <v>145</v>
      </c>
      <c r="H597" s="138">
        <v>14.21</v>
      </c>
      <c r="I597" s="139"/>
      <c r="J597" s="139"/>
      <c r="K597" s="140"/>
      <c r="L597" s="32"/>
      <c r="M597" s="141"/>
      <c r="N597" s="142"/>
      <c r="O597" s="143"/>
      <c r="P597" s="143"/>
      <c r="Q597" s="143"/>
      <c r="R597" s="143"/>
      <c r="S597" s="143"/>
      <c r="T597" s="144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R597" s="145" t="s">
        <v>332</v>
      </c>
      <c r="AT597" s="145" t="s">
        <v>143</v>
      </c>
      <c r="AU597" s="145" t="s">
        <v>73</v>
      </c>
      <c r="AY597" s="18" t="s">
        <v>141</v>
      </c>
      <c r="BE597" s="146">
        <f>IF(N597="základná",J597,0)</f>
        <v>0</v>
      </c>
      <c r="BF597" s="146">
        <f>IF(N597="znížená",J597,0)</f>
        <v>0</v>
      </c>
      <c r="BG597" s="146">
        <f>IF(N597="zákl. prenesená",J597,0)</f>
        <v>0</v>
      </c>
      <c r="BH597" s="146">
        <f>IF(N597="zníž. prenesená",J597,0)</f>
        <v>0</v>
      </c>
      <c r="BI597" s="146">
        <f>IF(N597="nulová",J597,0)</f>
        <v>0</v>
      </c>
      <c r="BJ597" s="18" t="s">
        <v>73</v>
      </c>
      <c r="BK597" s="146">
        <f>ROUND(I597*H597,2)</f>
        <v>0</v>
      </c>
      <c r="BL597" s="18" t="s">
        <v>332</v>
      </c>
      <c r="BM597" s="145" t="s">
        <v>1589</v>
      </c>
    </row>
    <row r="598" spans="1:65" s="13" customFormat="1" x14ac:dyDescent="0.2">
      <c r="B598" s="147"/>
      <c r="D598" s="148" t="s">
        <v>148</v>
      </c>
      <c r="E598" s="149" t="s">
        <v>1</v>
      </c>
      <c r="F598" s="150" t="s">
        <v>1590</v>
      </c>
      <c r="H598" s="149" t="s">
        <v>1</v>
      </c>
      <c r="L598" s="147"/>
      <c r="M598" s="151"/>
      <c r="N598" s="152"/>
      <c r="O598" s="152"/>
      <c r="P598" s="152"/>
      <c r="Q598" s="152"/>
      <c r="R598" s="152"/>
      <c r="S598" s="152"/>
      <c r="T598" s="153"/>
      <c r="AT598" s="149" t="s">
        <v>148</v>
      </c>
      <c r="AU598" s="149" t="s">
        <v>73</v>
      </c>
      <c r="AV598" s="13" t="s">
        <v>67</v>
      </c>
      <c r="AW598" s="13" t="s">
        <v>27</v>
      </c>
      <c r="AX598" s="13" t="s">
        <v>60</v>
      </c>
      <c r="AY598" s="149" t="s">
        <v>141</v>
      </c>
    </row>
    <row r="599" spans="1:65" s="14" customFormat="1" x14ac:dyDescent="0.2">
      <c r="B599" s="154"/>
      <c r="D599" s="148" t="s">
        <v>148</v>
      </c>
      <c r="E599" s="155" t="s">
        <v>1</v>
      </c>
      <c r="F599" s="156" t="s">
        <v>1591</v>
      </c>
      <c r="H599" s="157">
        <v>14.21</v>
      </c>
      <c r="L599" s="154"/>
      <c r="M599" s="158"/>
      <c r="N599" s="159"/>
      <c r="O599" s="159"/>
      <c r="P599" s="159"/>
      <c r="Q599" s="159"/>
      <c r="R599" s="159"/>
      <c r="S599" s="159"/>
      <c r="T599" s="160"/>
      <c r="AT599" s="155" t="s">
        <v>148</v>
      </c>
      <c r="AU599" s="155" t="s">
        <v>73</v>
      </c>
      <c r="AV599" s="14" t="s">
        <v>73</v>
      </c>
      <c r="AW599" s="14" t="s">
        <v>27</v>
      </c>
      <c r="AX599" s="14" t="s">
        <v>60</v>
      </c>
      <c r="AY599" s="155" t="s">
        <v>141</v>
      </c>
    </row>
    <row r="600" spans="1:65" s="15" customFormat="1" x14ac:dyDescent="0.2">
      <c r="B600" s="161"/>
      <c r="D600" s="148" t="s">
        <v>148</v>
      </c>
      <c r="E600" s="162" t="s">
        <v>1</v>
      </c>
      <c r="F600" s="163" t="s">
        <v>158</v>
      </c>
      <c r="H600" s="164">
        <v>14.21</v>
      </c>
      <c r="L600" s="161"/>
      <c r="M600" s="165"/>
      <c r="N600" s="166"/>
      <c r="O600" s="166"/>
      <c r="P600" s="166"/>
      <c r="Q600" s="166"/>
      <c r="R600" s="166"/>
      <c r="S600" s="166"/>
      <c r="T600" s="167"/>
      <c r="AT600" s="162" t="s">
        <v>148</v>
      </c>
      <c r="AU600" s="162" t="s">
        <v>73</v>
      </c>
      <c r="AV600" s="15" t="s">
        <v>146</v>
      </c>
      <c r="AW600" s="15" t="s">
        <v>27</v>
      </c>
      <c r="AX600" s="15" t="s">
        <v>67</v>
      </c>
      <c r="AY600" s="162" t="s">
        <v>141</v>
      </c>
    </row>
    <row r="601" spans="1:65" s="2" customFormat="1" ht="16.5" customHeight="1" x14ac:dyDescent="0.2">
      <c r="A601" s="31"/>
      <c r="B601" s="133"/>
      <c r="C601" s="134" t="s">
        <v>1592</v>
      </c>
      <c r="D601" s="134" t="s">
        <v>143</v>
      </c>
      <c r="E601" s="135" t="s">
        <v>1593</v>
      </c>
      <c r="F601" s="136" t="s">
        <v>1594</v>
      </c>
      <c r="G601" s="137" t="s">
        <v>161</v>
      </c>
      <c r="H601" s="138">
        <v>1</v>
      </c>
      <c r="I601" s="139"/>
      <c r="J601" s="139"/>
      <c r="K601" s="140"/>
      <c r="L601" s="32"/>
      <c r="M601" s="141"/>
      <c r="N601" s="142"/>
      <c r="O601" s="143"/>
      <c r="P601" s="143"/>
      <c r="Q601" s="143"/>
      <c r="R601" s="143"/>
      <c r="S601" s="143"/>
      <c r="T601" s="144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R601" s="145" t="s">
        <v>332</v>
      </c>
      <c r="AT601" s="145" t="s">
        <v>143</v>
      </c>
      <c r="AU601" s="145" t="s">
        <v>73</v>
      </c>
      <c r="AY601" s="18" t="s">
        <v>141</v>
      </c>
      <c r="BE601" s="146">
        <f>IF(N601="základná",J601,0)</f>
        <v>0</v>
      </c>
      <c r="BF601" s="146">
        <f>IF(N601="znížená",J601,0)</f>
        <v>0</v>
      </c>
      <c r="BG601" s="146">
        <f>IF(N601="zákl. prenesená",J601,0)</f>
        <v>0</v>
      </c>
      <c r="BH601" s="146">
        <f>IF(N601="zníž. prenesená",J601,0)</f>
        <v>0</v>
      </c>
      <c r="BI601" s="146">
        <f>IF(N601="nulová",J601,0)</f>
        <v>0</v>
      </c>
      <c r="BJ601" s="18" t="s">
        <v>73</v>
      </c>
      <c r="BK601" s="146">
        <f>ROUND(I601*H601,2)</f>
        <v>0</v>
      </c>
      <c r="BL601" s="18" t="s">
        <v>332</v>
      </c>
      <c r="BM601" s="145" t="s">
        <v>1595</v>
      </c>
    </row>
    <row r="602" spans="1:65" s="13" customFormat="1" x14ac:dyDescent="0.2">
      <c r="B602" s="147"/>
      <c r="D602" s="148" t="s">
        <v>148</v>
      </c>
      <c r="E602" s="149" t="s">
        <v>1</v>
      </c>
      <c r="F602" s="150" t="s">
        <v>1580</v>
      </c>
      <c r="H602" s="149" t="s">
        <v>1</v>
      </c>
      <c r="L602" s="147"/>
      <c r="M602" s="151"/>
      <c r="N602" s="152"/>
      <c r="O602" s="152"/>
      <c r="P602" s="152"/>
      <c r="Q602" s="152"/>
      <c r="R602" s="152"/>
      <c r="S602" s="152"/>
      <c r="T602" s="153"/>
      <c r="AT602" s="149" t="s">
        <v>148</v>
      </c>
      <c r="AU602" s="149" t="s">
        <v>73</v>
      </c>
      <c r="AV602" s="13" t="s">
        <v>67</v>
      </c>
      <c r="AW602" s="13" t="s">
        <v>27</v>
      </c>
      <c r="AX602" s="13" t="s">
        <v>60</v>
      </c>
      <c r="AY602" s="149" t="s">
        <v>141</v>
      </c>
    </row>
    <row r="603" spans="1:65" s="14" customFormat="1" x14ac:dyDescent="0.2">
      <c r="B603" s="154"/>
      <c r="D603" s="148" t="s">
        <v>148</v>
      </c>
      <c r="E603" s="155" t="s">
        <v>1</v>
      </c>
      <c r="F603" s="156" t="s">
        <v>67</v>
      </c>
      <c r="H603" s="157">
        <v>1</v>
      </c>
      <c r="L603" s="154"/>
      <c r="M603" s="158"/>
      <c r="N603" s="159"/>
      <c r="O603" s="159"/>
      <c r="P603" s="159"/>
      <c r="Q603" s="159"/>
      <c r="R603" s="159"/>
      <c r="S603" s="159"/>
      <c r="T603" s="160"/>
      <c r="AT603" s="155" t="s">
        <v>148</v>
      </c>
      <c r="AU603" s="155" t="s">
        <v>73</v>
      </c>
      <c r="AV603" s="14" t="s">
        <v>73</v>
      </c>
      <c r="AW603" s="14" t="s">
        <v>27</v>
      </c>
      <c r="AX603" s="14" t="s">
        <v>60</v>
      </c>
      <c r="AY603" s="155" t="s">
        <v>141</v>
      </c>
    </row>
    <row r="604" spans="1:65" s="15" customFormat="1" x14ac:dyDescent="0.2">
      <c r="B604" s="161"/>
      <c r="D604" s="148" t="s">
        <v>148</v>
      </c>
      <c r="E604" s="162" t="s">
        <v>1</v>
      </c>
      <c r="F604" s="163" t="s">
        <v>158</v>
      </c>
      <c r="H604" s="164">
        <v>1</v>
      </c>
      <c r="L604" s="161"/>
      <c r="M604" s="165"/>
      <c r="N604" s="166"/>
      <c r="O604" s="166"/>
      <c r="P604" s="166"/>
      <c r="Q604" s="166"/>
      <c r="R604" s="166"/>
      <c r="S604" s="166"/>
      <c r="T604" s="167"/>
      <c r="AT604" s="162" t="s">
        <v>148</v>
      </c>
      <c r="AU604" s="162" t="s">
        <v>73</v>
      </c>
      <c r="AV604" s="15" t="s">
        <v>146</v>
      </c>
      <c r="AW604" s="15" t="s">
        <v>27</v>
      </c>
      <c r="AX604" s="15" t="s">
        <v>67</v>
      </c>
      <c r="AY604" s="162" t="s">
        <v>141</v>
      </c>
    </row>
    <row r="605" spans="1:65" s="2" customFormat="1" ht="16.5" customHeight="1" x14ac:dyDescent="0.2">
      <c r="A605" s="31"/>
      <c r="B605" s="133"/>
      <c r="C605" s="134" t="s">
        <v>540</v>
      </c>
      <c r="D605" s="134" t="s">
        <v>143</v>
      </c>
      <c r="E605" s="135" t="s">
        <v>1596</v>
      </c>
      <c r="F605" s="136" t="s">
        <v>1597</v>
      </c>
      <c r="G605" s="137" t="s">
        <v>161</v>
      </c>
      <c r="H605" s="138">
        <v>1</v>
      </c>
      <c r="I605" s="139"/>
      <c r="J605" s="139"/>
      <c r="K605" s="140"/>
      <c r="L605" s="32"/>
      <c r="M605" s="141"/>
      <c r="N605" s="142"/>
      <c r="O605" s="143"/>
      <c r="P605" s="143"/>
      <c r="Q605" s="143"/>
      <c r="R605" s="143"/>
      <c r="S605" s="143"/>
      <c r="T605" s="144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R605" s="145" t="s">
        <v>332</v>
      </c>
      <c r="AT605" s="145" t="s">
        <v>143</v>
      </c>
      <c r="AU605" s="145" t="s">
        <v>73</v>
      </c>
      <c r="AY605" s="18" t="s">
        <v>141</v>
      </c>
      <c r="BE605" s="146">
        <f>IF(N605="základná",J605,0)</f>
        <v>0</v>
      </c>
      <c r="BF605" s="146">
        <f>IF(N605="znížená",J605,0)</f>
        <v>0</v>
      </c>
      <c r="BG605" s="146">
        <f>IF(N605="zákl. prenesená",J605,0)</f>
        <v>0</v>
      </c>
      <c r="BH605" s="146">
        <f>IF(N605="zníž. prenesená",J605,0)</f>
        <v>0</v>
      </c>
      <c r="BI605" s="146">
        <f>IF(N605="nulová",J605,0)</f>
        <v>0</v>
      </c>
      <c r="BJ605" s="18" t="s">
        <v>73</v>
      </c>
      <c r="BK605" s="146">
        <f>ROUND(I605*H605,2)</f>
        <v>0</v>
      </c>
      <c r="BL605" s="18" t="s">
        <v>332</v>
      </c>
      <c r="BM605" s="145" t="s">
        <v>1598</v>
      </c>
    </row>
    <row r="606" spans="1:65" s="13" customFormat="1" x14ac:dyDescent="0.2">
      <c r="B606" s="147"/>
      <c r="D606" s="148" t="s">
        <v>148</v>
      </c>
      <c r="E606" s="149" t="s">
        <v>1</v>
      </c>
      <c r="F606" s="150" t="s">
        <v>1599</v>
      </c>
      <c r="H606" s="149" t="s">
        <v>1</v>
      </c>
      <c r="L606" s="147"/>
      <c r="M606" s="151"/>
      <c r="N606" s="152"/>
      <c r="O606" s="152"/>
      <c r="P606" s="152"/>
      <c r="Q606" s="152"/>
      <c r="R606" s="152"/>
      <c r="S606" s="152"/>
      <c r="T606" s="153"/>
      <c r="AT606" s="149" t="s">
        <v>148</v>
      </c>
      <c r="AU606" s="149" t="s">
        <v>73</v>
      </c>
      <c r="AV606" s="13" t="s">
        <v>67</v>
      </c>
      <c r="AW606" s="13" t="s">
        <v>27</v>
      </c>
      <c r="AX606" s="13" t="s">
        <v>60</v>
      </c>
      <c r="AY606" s="149" t="s">
        <v>141</v>
      </c>
    </row>
    <row r="607" spans="1:65" s="14" customFormat="1" x14ac:dyDescent="0.2">
      <c r="B607" s="154"/>
      <c r="D607" s="148" t="s">
        <v>148</v>
      </c>
      <c r="E607" s="155" t="s">
        <v>1</v>
      </c>
      <c r="F607" s="156" t="s">
        <v>67</v>
      </c>
      <c r="H607" s="157">
        <v>1</v>
      </c>
      <c r="L607" s="154"/>
      <c r="M607" s="158"/>
      <c r="N607" s="159"/>
      <c r="O607" s="159"/>
      <c r="P607" s="159"/>
      <c r="Q607" s="159"/>
      <c r="R607" s="159"/>
      <c r="S607" s="159"/>
      <c r="T607" s="160"/>
      <c r="AT607" s="155" t="s">
        <v>148</v>
      </c>
      <c r="AU607" s="155" t="s">
        <v>73</v>
      </c>
      <c r="AV607" s="14" t="s">
        <v>73</v>
      </c>
      <c r="AW607" s="14" t="s">
        <v>27</v>
      </c>
      <c r="AX607" s="14" t="s">
        <v>60</v>
      </c>
      <c r="AY607" s="155" t="s">
        <v>141</v>
      </c>
    </row>
    <row r="608" spans="1:65" s="15" customFormat="1" x14ac:dyDescent="0.2">
      <c r="B608" s="161"/>
      <c r="D608" s="148" t="s">
        <v>148</v>
      </c>
      <c r="E608" s="162" t="s">
        <v>1</v>
      </c>
      <c r="F608" s="163" t="s">
        <v>158</v>
      </c>
      <c r="H608" s="164">
        <v>1</v>
      </c>
      <c r="L608" s="161"/>
      <c r="M608" s="165"/>
      <c r="N608" s="166"/>
      <c r="O608" s="166"/>
      <c r="P608" s="166"/>
      <c r="Q608" s="166"/>
      <c r="R608" s="166"/>
      <c r="S608" s="166"/>
      <c r="T608" s="167"/>
      <c r="AT608" s="162" t="s">
        <v>148</v>
      </c>
      <c r="AU608" s="162" t="s">
        <v>73</v>
      </c>
      <c r="AV608" s="15" t="s">
        <v>146</v>
      </c>
      <c r="AW608" s="15" t="s">
        <v>27</v>
      </c>
      <c r="AX608" s="15" t="s">
        <v>67</v>
      </c>
      <c r="AY608" s="162" t="s">
        <v>141</v>
      </c>
    </row>
    <row r="609" spans="1:65" s="2" customFormat="1" ht="21.75" customHeight="1" x14ac:dyDescent="0.2">
      <c r="A609" s="31"/>
      <c r="B609" s="133"/>
      <c r="C609" s="134" t="s">
        <v>518</v>
      </c>
      <c r="D609" s="134" t="s">
        <v>143</v>
      </c>
      <c r="E609" s="135" t="s">
        <v>1600</v>
      </c>
      <c r="F609" s="136" t="s">
        <v>1601</v>
      </c>
      <c r="G609" s="137" t="s">
        <v>357</v>
      </c>
      <c r="H609" s="138">
        <v>109.06</v>
      </c>
      <c r="I609" s="139"/>
      <c r="J609" s="139"/>
      <c r="K609" s="140"/>
      <c r="L609" s="32"/>
      <c r="M609" s="141"/>
      <c r="N609" s="142"/>
      <c r="O609" s="143"/>
      <c r="P609" s="143"/>
      <c r="Q609" s="143"/>
      <c r="R609" s="143"/>
      <c r="S609" s="143"/>
      <c r="T609" s="144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R609" s="145" t="s">
        <v>332</v>
      </c>
      <c r="AT609" s="145" t="s">
        <v>143</v>
      </c>
      <c r="AU609" s="145" t="s">
        <v>73</v>
      </c>
      <c r="AY609" s="18" t="s">
        <v>141</v>
      </c>
      <c r="BE609" s="146">
        <f>IF(N609="základná",J609,0)</f>
        <v>0</v>
      </c>
      <c r="BF609" s="146">
        <f>IF(N609="znížená",J609,0)</f>
        <v>0</v>
      </c>
      <c r="BG609" s="146">
        <f>IF(N609="zákl. prenesená",J609,0)</f>
        <v>0</v>
      </c>
      <c r="BH609" s="146">
        <f>IF(N609="zníž. prenesená",J609,0)</f>
        <v>0</v>
      </c>
      <c r="BI609" s="146">
        <f>IF(N609="nulová",J609,0)</f>
        <v>0</v>
      </c>
      <c r="BJ609" s="18" t="s">
        <v>73</v>
      </c>
      <c r="BK609" s="146">
        <f>ROUND(I609*H609,2)</f>
        <v>0</v>
      </c>
      <c r="BL609" s="18" t="s">
        <v>332</v>
      </c>
      <c r="BM609" s="145" t="s">
        <v>1602</v>
      </c>
    </row>
    <row r="610" spans="1:65" s="13" customFormat="1" x14ac:dyDescent="0.2">
      <c r="B610" s="147"/>
      <c r="D610" s="148" t="s">
        <v>148</v>
      </c>
      <c r="E610" s="149" t="s">
        <v>1</v>
      </c>
      <c r="F610" s="150" t="s">
        <v>1553</v>
      </c>
      <c r="H610" s="149" t="s">
        <v>1</v>
      </c>
      <c r="L610" s="147"/>
      <c r="M610" s="151"/>
      <c r="N610" s="152"/>
      <c r="O610" s="152"/>
      <c r="P610" s="152"/>
      <c r="Q610" s="152"/>
      <c r="R610" s="152"/>
      <c r="S610" s="152"/>
      <c r="T610" s="153"/>
      <c r="AT610" s="149" t="s">
        <v>148</v>
      </c>
      <c r="AU610" s="149" t="s">
        <v>73</v>
      </c>
      <c r="AV610" s="13" t="s">
        <v>67</v>
      </c>
      <c r="AW610" s="13" t="s">
        <v>27</v>
      </c>
      <c r="AX610" s="13" t="s">
        <v>60</v>
      </c>
      <c r="AY610" s="149" t="s">
        <v>141</v>
      </c>
    </row>
    <row r="611" spans="1:65" s="13" customFormat="1" x14ac:dyDescent="0.2">
      <c r="B611" s="147"/>
      <c r="D611" s="148" t="s">
        <v>148</v>
      </c>
      <c r="E611" s="149" t="s">
        <v>1</v>
      </c>
      <c r="F611" s="150" t="s">
        <v>1554</v>
      </c>
      <c r="H611" s="149" t="s">
        <v>1</v>
      </c>
      <c r="L611" s="147"/>
      <c r="M611" s="151"/>
      <c r="N611" s="152"/>
      <c r="O611" s="152"/>
      <c r="P611" s="152"/>
      <c r="Q611" s="152"/>
      <c r="R611" s="152"/>
      <c r="S611" s="152"/>
      <c r="T611" s="153"/>
      <c r="AT611" s="149" t="s">
        <v>148</v>
      </c>
      <c r="AU611" s="149" t="s">
        <v>73</v>
      </c>
      <c r="AV611" s="13" t="s">
        <v>67</v>
      </c>
      <c r="AW611" s="13" t="s">
        <v>27</v>
      </c>
      <c r="AX611" s="13" t="s">
        <v>60</v>
      </c>
      <c r="AY611" s="149" t="s">
        <v>141</v>
      </c>
    </row>
    <row r="612" spans="1:65" s="14" customFormat="1" x14ac:dyDescent="0.2">
      <c r="B612" s="154"/>
      <c r="D612" s="148" t="s">
        <v>148</v>
      </c>
      <c r="E612" s="155" t="s">
        <v>1</v>
      </c>
      <c r="F612" s="156" t="s">
        <v>1555</v>
      </c>
      <c r="H612" s="157">
        <v>30.835000000000001</v>
      </c>
      <c r="L612" s="154"/>
      <c r="M612" s="158"/>
      <c r="N612" s="159"/>
      <c r="O612" s="159"/>
      <c r="P612" s="159"/>
      <c r="Q612" s="159"/>
      <c r="R612" s="159"/>
      <c r="S612" s="159"/>
      <c r="T612" s="160"/>
      <c r="AT612" s="155" t="s">
        <v>148</v>
      </c>
      <c r="AU612" s="155" t="s">
        <v>73</v>
      </c>
      <c r="AV612" s="14" t="s">
        <v>73</v>
      </c>
      <c r="AW612" s="14" t="s">
        <v>27</v>
      </c>
      <c r="AX612" s="14" t="s">
        <v>60</v>
      </c>
      <c r="AY612" s="155" t="s">
        <v>141</v>
      </c>
    </row>
    <row r="613" spans="1:65" s="13" customFormat="1" x14ac:dyDescent="0.2">
      <c r="B613" s="147"/>
      <c r="D613" s="148" t="s">
        <v>148</v>
      </c>
      <c r="E613" s="149" t="s">
        <v>1</v>
      </c>
      <c r="F613" s="150" t="s">
        <v>1556</v>
      </c>
      <c r="H613" s="149" t="s">
        <v>1</v>
      </c>
      <c r="L613" s="147"/>
      <c r="M613" s="151"/>
      <c r="N613" s="152"/>
      <c r="O613" s="152"/>
      <c r="P613" s="152"/>
      <c r="Q613" s="152"/>
      <c r="R613" s="152"/>
      <c r="S613" s="152"/>
      <c r="T613" s="153"/>
      <c r="AT613" s="149" t="s">
        <v>148</v>
      </c>
      <c r="AU613" s="149" t="s">
        <v>73</v>
      </c>
      <c r="AV613" s="13" t="s">
        <v>67</v>
      </c>
      <c r="AW613" s="13" t="s">
        <v>27</v>
      </c>
      <c r="AX613" s="13" t="s">
        <v>60</v>
      </c>
      <c r="AY613" s="149" t="s">
        <v>141</v>
      </c>
    </row>
    <row r="614" spans="1:65" s="14" customFormat="1" x14ac:dyDescent="0.2">
      <c r="B614" s="154"/>
      <c r="D614" s="148" t="s">
        <v>148</v>
      </c>
      <c r="E614" s="155" t="s">
        <v>1</v>
      </c>
      <c r="F614" s="156" t="s">
        <v>1557</v>
      </c>
      <c r="H614" s="157">
        <v>39.549999999999997</v>
      </c>
      <c r="L614" s="154"/>
      <c r="M614" s="158"/>
      <c r="N614" s="159"/>
      <c r="O614" s="159"/>
      <c r="P614" s="159"/>
      <c r="Q614" s="159"/>
      <c r="R614" s="159"/>
      <c r="S614" s="159"/>
      <c r="T614" s="160"/>
      <c r="AT614" s="155" t="s">
        <v>148</v>
      </c>
      <c r="AU614" s="155" t="s">
        <v>73</v>
      </c>
      <c r="AV614" s="14" t="s">
        <v>73</v>
      </c>
      <c r="AW614" s="14" t="s">
        <v>27</v>
      </c>
      <c r="AX614" s="14" t="s">
        <v>60</v>
      </c>
      <c r="AY614" s="155" t="s">
        <v>141</v>
      </c>
    </row>
    <row r="615" spans="1:65" s="13" customFormat="1" x14ac:dyDescent="0.2">
      <c r="B615" s="147"/>
      <c r="D615" s="148" t="s">
        <v>148</v>
      </c>
      <c r="E615" s="149" t="s">
        <v>1</v>
      </c>
      <c r="F615" s="150" t="s">
        <v>1558</v>
      </c>
      <c r="H615" s="149" t="s">
        <v>1</v>
      </c>
      <c r="L615" s="147"/>
      <c r="M615" s="151"/>
      <c r="N615" s="152"/>
      <c r="O615" s="152"/>
      <c r="P615" s="152"/>
      <c r="Q615" s="152"/>
      <c r="R615" s="152"/>
      <c r="S615" s="152"/>
      <c r="T615" s="153"/>
      <c r="AT615" s="149" t="s">
        <v>148</v>
      </c>
      <c r="AU615" s="149" t="s">
        <v>73</v>
      </c>
      <c r="AV615" s="13" t="s">
        <v>67</v>
      </c>
      <c r="AW615" s="13" t="s">
        <v>27</v>
      </c>
      <c r="AX615" s="13" t="s">
        <v>60</v>
      </c>
      <c r="AY615" s="149" t="s">
        <v>141</v>
      </c>
    </row>
    <row r="616" spans="1:65" s="14" customFormat="1" x14ac:dyDescent="0.2">
      <c r="B616" s="154"/>
      <c r="D616" s="148" t="s">
        <v>148</v>
      </c>
      <c r="E616" s="155" t="s">
        <v>1</v>
      </c>
      <c r="F616" s="156" t="s">
        <v>1559</v>
      </c>
      <c r="H616" s="157">
        <v>29.05</v>
      </c>
      <c r="L616" s="154"/>
      <c r="M616" s="158"/>
      <c r="N616" s="159"/>
      <c r="O616" s="159"/>
      <c r="P616" s="159"/>
      <c r="Q616" s="159"/>
      <c r="R616" s="159"/>
      <c r="S616" s="159"/>
      <c r="T616" s="160"/>
      <c r="AT616" s="155" t="s">
        <v>148</v>
      </c>
      <c r="AU616" s="155" t="s">
        <v>73</v>
      </c>
      <c r="AV616" s="14" t="s">
        <v>73</v>
      </c>
      <c r="AW616" s="14" t="s">
        <v>27</v>
      </c>
      <c r="AX616" s="14" t="s">
        <v>60</v>
      </c>
      <c r="AY616" s="155" t="s">
        <v>141</v>
      </c>
    </row>
    <row r="617" spans="1:65" s="13" customFormat="1" x14ac:dyDescent="0.2">
      <c r="B617" s="147"/>
      <c r="D617" s="148" t="s">
        <v>148</v>
      </c>
      <c r="E617" s="149" t="s">
        <v>1</v>
      </c>
      <c r="F617" s="150" t="s">
        <v>1560</v>
      </c>
      <c r="H617" s="149" t="s">
        <v>1</v>
      </c>
      <c r="L617" s="147"/>
      <c r="M617" s="151"/>
      <c r="N617" s="152"/>
      <c r="O617" s="152"/>
      <c r="P617" s="152"/>
      <c r="Q617" s="152"/>
      <c r="R617" s="152"/>
      <c r="S617" s="152"/>
      <c r="T617" s="153"/>
      <c r="AT617" s="149" t="s">
        <v>148</v>
      </c>
      <c r="AU617" s="149" t="s">
        <v>73</v>
      </c>
      <c r="AV617" s="13" t="s">
        <v>67</v>
      </c>
      <c r="AW617" s="13" t="s">
        <v>27</v>
      </c>
      <c r="AX617" s="13" t="s">
        <v>60</v>
      </c>
      <c r="AY617" s="149" t="s">
        <v>141</v>
      </c>
    </row>
    <row r="618" spans="1:65" s="14" customFormat="1" x14ac:dyDescent="0.2">
      <c r="B618" s="154"/>
      <c r="D618" s="148" t="s">
        <v>148</v>
      </c>
      <c r="E618" s="155" t="s">
        <v>1</v>
      </c>
      <c r="F618" s="156" t="s">
        <v>1561</v>
      </c>
      <c r="H618" s="157">
        <v>9.625</v>
      </c>
      <c r="L618" s="154"/>
      <c r="M618" s="158"/>
      <c r="N618" s="159"/>
      <c r="O618" s="159"/>
      <c r="P618" s="159"/>
      <c r="Q618" s="159"/>
      <c r="R618" s="159"/>
      <c r="S618" s="159"/>
      <c r="T618" s="160"/>
      <c r="AT618" s="155" t="s">
        <v>148</v>
      </c>
      <c r="AU618" s="155" t="s">
        <v>73</v>
      </c>
      <c r="AV618" s="14" t="s">
        <v>73</v>
      </c>
      <c r="AW618" s="14" t="s">
        <v>27</v>
      </c>
      <c r="AX618" s="14" t="s">
        <v>60</v>
      </c>
      <c r="AY618" s="155" t="s">
        <v>141</v>
      </c>
    </row>
    <row r="619" spans="1:65" s="15" customFormat="1" x14ac:dyDescent="0.2">
      <c r="B619" s="161"/>
      <c r="D619" s="148" t="s">
        <v>148</v>
      </c>
      <c r="E619" s="162" t="s">
        <v>1</v>
      </c>
      <c r="F619" s="163" t="s">
        <v>158</v>
      </c>
      <c r="H619" s="164">
        <v>109.05999999999999</v>
      </c>
      <c r="L619" s="161"/>
      <c r="M619" s="165"/>
      <c r="N619" s="166"/>
      <c r="O619" s="166"/>
      <c r="P619" s="166"/>
      <c r="Q619" s="166"/>
      <c r="R619" s="166"/>
      <c r="S619" s="166"/>
      <c r="T619" s="167"/>
      <c r="AT619" s="162" t="s">
        <v>148</v>
      </c>
      <c r="AU619" s="162" t="s">
        <v>73</v>
      </c>
      <c r="AV619" s="15" t="s">
        <v>146</v>
      </c>
      <c r="AW619" s="15" t="s">
        <v>27</v>
      </c>
      <c r="AX619" s="15" t="s">
        <v>67</v>
      </c>
      <c r="AY619" s="162" t="s">
        <v>141</v>
      </c>
    </row>
    <row r="620" spans="1:65" s="2" customFormat="1" ht="21.75" customHeight="1" x14ac:dyDescent="0.2">
      <c r="A620" s="31"/>
      <c r="B620" s="133"/>
      <c r="C620" s="134" t="s">
        <v>525</v>
      </c>
      <c r="D620" s="134" t="s">
        <v>143</v>
      </c>
      <c r="E620" s="135" t="s">
        <v>1603</v>
      </c>
      <c r="F620" s="136" t="s">
        <v>1604</v>
      </c>
      <c r="G620" s="137" t="s">
        <v>357</v>
      </c>
      <c r="H620" s="138">
        <v>52.767000000000003</v>
      </c>
      <c r="I620" s="139"/>
      <c r="J620" s="139"/>
      <c r="K620" s="140"/>
      <c r="L620" s="32"/>
      <c r="M620" s="141"/>
      <c r="N620" s="142"/>
      <c r="O620" s="143"/>
      <c r="P620" s="143"/>
      <c r="Q620" s="143"/>
      <c r="R620" s="143"/>
      <c r="S620" s="143"/>
      <c r="T620" s="144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R620" s="145" t="s">
        <v>332</v>
      </c>
      <c r="AT620" s="145" t="s">
        <v>143</v>
      </c>
      <c r="AU620" s="145" t="s">
        <v>73</v>
      </c>
      <c r="AY620" s="18" t="s">
        <v>141</v>
      </c>
      <c r="BE620" s="146">
        <f>IF(N620="základná",J620,0)</f>
        <v>0</v>
      </c>
      <c r="BF620" s="146">
        <f>IF(N620="znížená",J620,0)</f>
        <v>0</v>
      </c>
      <c r="BG620" s="146">
        <f>IF(N620="zákl. prenesená",J620,0)</f>
        <v>0</v>
      </c>
      <c r="BH620" s="146">
        <f>IF(N620="zníž. prenesená",J620,0)</f>
        <v>0</v>
      </c>
      <c r="BI620" s="146">
        <f>IF(N620="nulová",J620,0)</f>
        <v>0</v>
      </c>
      <c r="BJ620" s="18" t="s">
        <v>73</v>
      </c>
      <c r="BK620" s="146">
        <f>ROUND(I620*H620,2)</f>
        <v>0</v>
      </c>
      <c r="BL620" s="18" t="s">
        <v>332</v>
      </c>
      <c r="BM620" s="145" t="s">
        <v>1605</v>
      </c>
    </row>
    <row r="621" spans="1:65" s="13" customFormat="1" x14ac:dyDescent="0.2">
      <c r="B621" s="147"/>
      <c r="D621" s="148" t="s">
        <v>148</v>
      </c>
      <c r="E621" s="149" t="s">
        <v>1</v>
      </c>
      <c r="F621" s="150" t="s">
        <v>1553</v>
      </c>
      <c r="H621" s="149" t="s">
        <v>1</v>
      </c>
      <c r="L621" s="147"/>
      <c r="M621" s="151"/>
      <c r="N621" s="152"/>
      <c r="O621" s="152"/>
      <c r="P621" s="152"/>
      <c r="Q621" s="152"/>
      <c r="R621" s="152"/>
      <c r="S621" s="152"/>
      <c r="T621" s="153"/>
      <c r="AT621" s="149" t="s">
        <v>148</v>
      </c>
      <c r="AU621" s="149" t="s">
        <v>73</v>
      </c>
      <c r="AV621" s="13" t="s">
        <v>67</v>
      </c>
      <c r="AW621" s="13" t="s">
        <v>27</v>
      </c>
      <c r="AX621" s="13" t="s">
        <v>60</v>
      </c>
      <c r="AY621" s="149" t="s">
        <v>141</v>
      </c>
    </row>
    <row r="622" spans="1:65" s="13" customFormat="1" x14ac:dyDescent="0.2">
      <c r="B622" s="147"/>
      <c r="D622" s="148" t="s">
        <v>148</v>
      </c>
      <c r="E622" s="149" t="s">
        <v>1</v>
      </c>
      <c r="F622" s="150" t="s">
        <v>1562</v>
      </c>
      <c r="H622" s="149" t="s">
        <v>1</v>
      </c>
      <c r="L622" s="147"/>
      <c r="M622" s="151"/>
      <c r="N622" s="152"/>
      <c r="O622" s="152"/>
      <c r="P622" s="152"/>
      <c r="Q622" s="152"/>
      <c r="R622" s="152"/>
      <c r="S622" s="152"/>
      <c r="T622" s="153"/>
      <c r="AT622" s="149" t="s">
        <v>148</v>
      </c>
      <c r="AU622" s="149" t="s">
        <v>73</v>
      </c>
      <c r="AV622" s="13" t="s">
        <v>67</v>
      </c>
      <c r="AW622" s="13" t="s">
        <v>27</v>
      </c>
      <c r="AX622" s="13" t="s">
        <v>60</v>
      </c>
      <c r="AY622" s="149" t="s">
        <v>141</v>
      </c>
    </row>
    <row r="623" spans="1:65" s="14" customFormat="1" x14ac:dyDescent="0.2">
      <c r="B623" s="154"/>
      <c r="D623" s="148" t="s">
        <v>148</v>
      </c>
      <c r="E623" s="155" t="s">
        <v>1</v>
      </c>
      <c r="F623" s="156" t="s">
        <v>1563</v>
      </c>
      <c r="H623" s="157">
        <v>12.72</v>
      </c>
      <c r="L623" s="154"/>
      <c r="M623" s="158"/>
      <c r="N623" s="159"/>
      <c r="O623" s="159"/>
      <c r="P623" s="159"/>
      <c r="Q623" s="159"/>
      <c r="R623" s="159"/>
      <c r="S623" s="159"/>
      <c r="T623" s="160"/>
      <c r="AT623" s="155" t="s">
        <v>148</v>
      </c>
      <c r="AU623" s="155" t="s">
        <v>73</v>
      </c>
      <c r="AV623" s="14" t="s">
        <v>73</v>
      </c>
      <c r="AW623" s="14" t="s">
        <v>27</v>
      </c>
      <c r="AX623" s="14" t="s">
        <v>60</v>
      </c>
      <c r="AY623" s="155" t="s">
        <v>141</v>
      </c>
    </row>
    <row r="624" spans="1:65" s="13" customFormat="1" x14ac:dyDescent="0.2">
      <c r="B624" s="147"/>
      <c r="D624" s="148" t="s">
        <v>148</v>
      </c>
      <c r="E624" s="149" t="s">
        <v>1</v>
      </c>
      <c r="F624" s="150" t="s">
        <v>1564</v>
      </c>
      <c r="H624" s="149" t="s">
        <v>1</v>
      </c>
      <c r="L624" s="147"/>
      <c r="M624" s="151"/>
      <c r="N624" s="152"/>
      <c r="O624" s="152"/>
      <c r="P624" s="152"/>
      <c r="Q624" s="152"/>
      <c r="R624" s="152"/>
      <c r="S624" s="152"/>
      <c r="T624" s="153"/>
      <c r="AT624" s="149" t="s">
        <v>148</v>
      </c>
      <c r="AU624" s="149" t="s">
        <v>73</v>
      </c>
      <c r="AV624" s="13" t="s">
        <v>67</v>
      </c>
      <c r="AW624" s="13" t="s">
        <v>27</v>
      </c>
      <c r="AX624" s="13" t="s">
        <v>60</v>
      </c>
      <c r="AY624" s="149" t="s">
        <v>141</v>
      </c>
    </row>
    <row r="625" spans="1:65" s="14" customFormat="1" x14ac:dyDescent="0.2">
      <c r="B625" s="154"/>
      <c r="D625" s="148" t="s">
        <v>148</v>
      </c>
      <c r="E625" s="155" t="s">
        <v>1</v>
      </c>
      <c r="F625" s="156" t="s">
        <v>1565</v>
      </c>
      <c r="H625" s="157">
        <v>6.24</v>
      </c>
      <c r="L625" s="154"/>
      <c r="M625" s="158"/>
      <c r="N625" s="159"/>
      <c r="O625" s="159"/>
      <c r="P625" s="159"/>
      <c r="Q625" s="159"/>
      <c r="R625" s="159"/>
      <c r="S625" s="159"/>
      <c r="T625" s="160"/>
      <c r="AT625" s="155" t="s">
        <v>148</v>
      </c>
      <c r="AU625" s="155" t="s">
        <v>73</v>
      </c>
      <c r="AV625" s="14" t="s">
        <v>73</v>
      </c>
      <c r="AW625" s="14" t="s">
        <v>27</v>
      </c>
      <c r="AX625" s="14" t="s">
        <v>60</v>
      </c>
      <c r="AY625" s="155" t="s">
        <v>141</v>
      </c>
    </row>
    <row r="626" spans="1:65" s="13" customFormat="1" x14ac:dyDescent="0.2">
      <c r="B626" s="147"/>
      <c r="D626" s="148" t="s">
        <v>148</v>
      </c>
      <c r="E626" s="149" t="s">
        <v>1</v>
      </c>
      <c r="F626" s="150" t="s">
        <v>1566</v>
      </c>
      <c r="H626" s="149" t="s">
        <v>1</v>
      </c>
      <c r="L626" s="147"/>
      <c r="M626" s="151"/>
      <c r="N626" s="152"/>
      <c r="O626" s="152"/>
      <c r="P626" s="152"/>
      <c r="Q626" s="152"/>
      <c r="R626" s="152"/>
      <c r="S626" s="152"/>
      <c r="T626" s="153"/>
      <c r="AT626" s="149" t="s">
        <v>148</v>
      </c>
      <c r="AU626" s="149" t="s">
        <v>73</v>
      </c>
      <c r="AV626" s="13" t="s">
        <v>67</v>
      </c>
      <c r="AW626" s="13" t="s">
        <v>27</v>
      </c>
      <c r="AX626" s="13" t="s">
        <v>60</v>
      </c>
      <c r="AY626" s="149" t="s">
        <v>141</v>
      </c>
    </row>
    <row r="627" spans="1:65" s="14" customFormat="1" x14ac:dyDescent="0.2">
      <c r="B627" s="154"/>
      <c r="D627" s="148" t="s">
        <v>148</v>
      </c>
      <c r="E627" s="155" t="s">
        <v>1</v>
      </c>
      <c r="F627" s="156" t="s">
        <v>1567</v>
      </c>
      <c r="H627" s="157">
        <v>7.64</v>
      </c>
      <c r="L627" s="154"/>
      <c r="M627" s="158"/>
      <c r="N627" s="159"/>
      <c r="O627" s="159"/>
      <c r="P627" s="159"/>
      <c r="Q627" s="159"/>
      <c r="R627" s="159"/>
      <c r="S627" s="159"/>
      <c r="T627" s="160"/>
      <c r="AT627" s="155" t="s">
        <v>148</v>
      </c>
      <c r="AU627" s="155" t="s">
        <v>73</v>
      </c>
      <c r="AV627" s="14" t="s">
        <v>73</v>
      </c>
      <c r="AW627" s="14" t="s">
        <v>27</v>
      </c>
      <c r="AX627" s="14" t="s">
        <v>60</v>
      </c>
      <c r="AY627" s="155" t="s">
        <v>141</v>
      </c>
    </row>
    <row r="628" spans="1:65" s="13" customFormat="1" x14ac:dyDescent="0.2">
      <c r="B628" s="147"/>
      <c r="D628" s="148" t="s">
        <v>148</v>
      </c>
      <c r="E628" s="149" t="s">
        <v>1</v>
      </c>
      <c r="F628" s="150" t="s">
        <v>1568</v>
      </c>
      <c r="H628" s="149" t="s">
        <v>1</v>
      </c>
      <c r="L628" s="147"/>
      <c r="M628" s="151"/>
      <c r="N628" s="152"/>
      <c r="O628" s="152"/>
      <c r="P628" s="152"/>
      <c r="Q628" s="152"/>
      <c r="R628" s="152"/>
      <c r="S628" s="152"/>
      <c r="T628" s="153"/>
      <c r="AT628" s="149" t="s">
        <v>148</v>
      </c>
      <c r="AU628" s="149" t="s">
        <v>73</v>
      </c>
      <c r="AV628" s="13" t="s">
        <v>67</v>
      </c>
      <c r="AW628" s="13" t="s">
        <v>27</v>
      </c>
      <c r="AX628" s="13" t="s">
        <v>60</v>
      </c>
      <c r="AY628" s="149" t="s">
        <v>141</v>
      </c>
    </row>
    <row r="629" spans="1:65" s="14" customFormat="1" x14ac:dyDescent="0.2">
      <c r="B629" s="154"/>
      <c r="D629" s="148" t="s">
        <v>148</v>
      </c>
      <c r="E629" s="155" t="s">
        <v>1</v>
      </c>
      <c r="F629" s="156" t="s">
        <v>1569</v>
      </c>
      <c r="H629" s="157">
        <v>6</v>
      </c>
      <c r="L629" s="154"/>
      <c r="M629" s="158"/>
      <c r="N629" s="159"/>
      <c r="O629" s="159"/>
      <c r="P629" s="159"/>
      <c r="Q629" s="159"/>
      <c r="R629" s="159"/>
      <c r="S629" s="159"/>
      <c r="T629" s="160"/>
      <c r="AT629" s="155" t="s">
        <v>148</v>
      </c>
      <c r="AU629" s="155" t="s">
        <v>73</v>
      </c>
      <c r="AV629" s="14" t="s">
        <v>73</v>
      </c>
      <c r="AW629" s="14" t="s">
        <v>27</v>
      </c>
      <c r="AX629" s="14" t="s">
        <v>60</v>
      </c>
      <c r="AY629" s="155" t="s">
        <v>141</v>
      </c>
    </row>
    <row r="630" spans="1:65" s="13" customFormat="1" x14ac:dyDescent="0.2">
      <c r="B630" s="147"/>
      <c r="D630" s="148" t="s">
        <v>148</v>
      </c>
      <c r="E630" s="149" t="s">
        <v>1</v>
      </c>
      <c r="F630" s="150" t="s">
        <v>1570</v>
      </c>
      <c r="H630" s="149" t="s">
        <v>1</v>
      </c>
      <c r="L630" s="147"/>
      <c r="M630" s="151"/>
      <c r="N630" s="152"/>
      <c r="O630" s="152"/>
      <c r="P630" s="152"/>
      <c r="Q630" s="152"/>
      <c r="R630" s="152"/>
      <c r="S630" s="152"/>
      <c r="T630" s="153"/>
      <c r="AT630" s="149" t="s">
        <v>148</v>
      </c>
      <c r="AU630" s="149" t="s">
        <v>73</v>
      </c>
      <c r="AV630" s="13" t="s">
        <v>67</v>
      </c>
      <c r="AW630" s="13" t="s">
        <v>27</v>
      </c>
      <c r="AX630" s="13" t="s">
        <v>60</v>
      </c>
      <c r="AY630" s="149" t="s">
        <v>141</v>
      </c>
    </row>
    <row r="631" spans="1:65" s="14" customFormat="1" x14ac:dyDescent="0.2">
      <c r="B631" s="154"/>
      <c r="D631" s="148" t="s">
        <v>148</v>
      </c>
      <c r="E631" s="155" t="s">
        <v>1</v>
      </c>
      <c r="F631" s="156" t="s">
        <v>1571</v>
      </c>
      <c r="H631" s="157">
        <v>9.8000000000000007</v>
      </c>
      <c r="L631" s="154"/>
      <c r="M631" s="158"/>
      <c r="N631" s="159"/>
      <c r="O631" s="159"/>
      <c r="P631" s="159"/>
      <c r="Q631" s="159"/>
      <c r="R631" s="159"/>
      <c r="S631" s="159"/>
      <c r="T631" s="160"/>
      <c r="AT631" s="155" t="s">
        <v>148</v>
      </c>
      <c r="AU631" s="155" t="s">
        <v>73</v>
      </c>
      <c r="AV631" s="14" t="s">
        <v>73</v>
      </c>
      <c r="AW631" s="14" t="s">
        <v>27</v>
      </c>
      <c r="AX631" s="14" t="s">
        <v>60</v>
      </c>
      <c r="AY631" s="155" t="s">
        <v>141</v>
      </c>
    </row>
    <row r="632" spans="1:65" s="13" customFormat="1" x14ac:dyDescent="0.2">
      <c r="B632" s="147"/>
      <c r="D632" s="148" t="s">
        <v>148</v>
      </c>
      <c r="E632" s="149" t="s">
        <v>1</v>
      </c>
      <c r="F632" s="150" t="s">
        <v>1572</v>
      </c>
      <c r="H632" s="149" t="s">
        <v>1</v>
      </c>
      <c r="L632" s="147"/>
      <c r="M632" s="151"/>
      <c r="N632" s="152"/>
      <c r="O632" s="152"/>
      <c r="P632" s="152"/>
      <c r="Q632" s="152"/>
      <c r="R632" s="152"/>
      <c r="S632" s="152"/>
      <c r="T632" s="153"/>
      <c r="AT632" s="149" t="s">
        <v>148</v>
      </c>
      <c r="AU632" s="149" t="s">
        <v>73</v>
      </c>
      <c r="AV632" s="13" t="s">
        <v>67</v>
      </c>
      <c r="AW632" s="13" t="s">
        <v>27</v>
      </c>
      <c r="AX632" s="13" t="s">
        <v>60</v>
      </c>
      <c r="AY632" s="149" t="s">
        <v>141</v>
      </c>
    </row>
    <row r="633" spans="1:65" s="14" customFormat="1" x14ac:dyDescent="0.2">
      <c r="B633" s="154"/>
      <c r="D633" s="148" t="s">
        <v>148</v>
      </c>
      <c r="E633" s="155" t="s">
        <v>1</v>
      </c>
      <c r="F633" s="156" t="s">
        <v>1573</v>
      </c>
      <c r="H633" s="157">
        <v>7.2249999999999996</v>
      </c>
      <c r="L633" s="154"/>
      <c r="M633" s="158"/>
      <c r="N633" s="159"/>
      <c r="O633" s="159"/>
      <c r="P633" s="159"/>
      <c r="Q633" s="159"/>
      <c r="R633" s="159"/>
      <c r="S633" s="159"/>
      <c r="T633" s="160"/>
      <c r="AT633" s="155" t="s">
        <v>148</v>
      </c>
      <c r="AU633" s="155" t="s">
        <v>73</v>
      </c>
      <c r="AV633" s="14" t="s">
        <v>73</v>
      </c>
      <c r="AW633" s="14" t="s">
        <v>27</v>
      </c>
      <c r="AX633" s="14" t="s">
        <v>60</v>
      </c>
      <c r="AY633" s="155" t="s">
        <v>141</v>
      </c>
    </row>
    <row r="634" spans="1:65" s="13" customFormat="1" x14ac:dyDescent="0.2">
      <c r="B634" s="147"/>
      <c r="D634" s="148" t="s">
        <v>148</v>
      </c>
      <c r="E634" s="149" t="s">
        <v>1</v>
      </c>
      <c r="F634" s="150" t="s">
        <v>1574</v>
      </c>
      <c r="H634" s="149" t="s">
        <v>1</v>
      </c>
      <c r="L634" s="147"/>
      <c r="M634" s="151"/>
      <c r="N634" s="152"/>
      <c r="O634" s="152"/>
      <c r="P634" s="152"/>
      <c r="Q634" s="152"/>
      <c r="R634" s="152"/>
      <c r="S634" s="152"/>
      <c r="T634" s="153"/>
      <c r="AT634" s="149" t="s">
        <v>148</v>
      </c>
      <c r="AU634" s="149" t="s">
        <v>73</v>
      </c>
      <c r="AV634" s="13" t="s">
        <v>67</v>
      </c>
      <c r="AW634" s="13" t="s">
        <v>27</v>
      </c>
      <c r="AX634" s="13" t="s">
        <v>60</v>
      </c>
      <c r="AY634" s="149" t="s">
        <v>141</v>
      </c>
    </row>
    <row r="635" spans="1:65" s="14" customFormat="1" x14ac:dyDescent="0.2">
      <c r="B635" s="154"/>
      <c r="D635" s="148" t="s">
        <v>148</v>
      </c>
      <c r="E635" s="155" t="s">
        <v>1</v>
      </c>
      <c r="F635" s="156" t="s">
        <v>1575</v>
      </c>
      <c r="H635" s="157">
        <v>3.1419999999999999</v>
      </c>
      <c r="L635" s="154"/>
      <c r="M635" s="158"/>
      <c r="N635" s="159"/>
      <c r="O635" s="159"/>
      <c r="P635" s="159"/>
      <c r="Q635" s="159"/>
      <c r="R635" s="159"/>
      <c r="S635" s="159"/>
      <c r="T635" s="160"/>
      <c r="AT635" s="155" t="s">
        <v>148</v>
      </c>
      <c r="AU635" s="155" t="s">
        <v>73</v>
      </c>
      <c r="AV635" s="14" t="s">
        <v>73</v>
      </c>
      <c r="AW635" s="14" t="s">
        <v>27</v>
      </c>
      <c r="AX635" s="14" t="s">
        <v>60</v>
      </c>
      <c r="AY635" s="155" t="s">
        <v>141</v>
      </c>
    </row>
    <row r="636" spans="1:65" s="15" customFormat="1" x14ac:dyDescent="0.2">
      <c r="B636" s="161"/>
      <c r="D636" s="148" t="s">
        <v>148</v>
      </c>
      <c r="E636" s="162" t="s">
        <v>1</v>
      </c>
      <c r="F636" s="163" t="s">
        <v>158</v>
      </c>
      <c r="H636" s="164">
        <v>52.76700000000001</v>
      </c>
      <c r="L636" s="161"/>
      <c r="M636" s="165"/>
      <c r="N636" s="166"/>
      <c r="O636" s="166"/>
      <c r="P636" s="166"/>
      <c r="Q636" s="166"/>
      <c r="R636" s="166"/>
      <c r="S636" s="166"/>
      <c r="T636" s="167"/>
      <c r="AT636" s="162" t="s">
        <v>148</v>
      </c>
      <c r="AU636" s="162" t="s">
        <v>73</v>
      </c>
      <c r="AV636" s="15" t="s">
        <v>146</v>
      </c>
      <c r="AW636" s="15" t="s">
        <v>27</v>
      </c>
      <c r="AX636" s="15" t="s">
        <v>67</v>
      </c>
      <c r="AY636" s="162" t="s">
        <v>141</v>
      </c>
    </row>
    <row r="637" spans="1:65" s="2" customFormat="1" ht="21.75" customHeight="1" x14ac:dyDescent="0.2">
      <c r="A637" s="31"/>
      <c r="B637" s="133"/>
      <c r="C637" s="134" t="s">
        <v>1606</v>
      </c>
      <c r="D637" s="134" t="s">
        <v>143</v>
      </c>
      <c r="E637" s="135" t="s">
        <v>1607</v>
      </c>
      <c r="F637" s="136" t="s">
        <v>1608</v>
      </c>
      <c r="G637" s="137" t="s">
        <v>357</v>
      </c>
      <c r="H637" s="138">
        <v>2.4</v>
      </c>
      <c r="I637" s="139"/>
      <c r="J637" s="139"/>
      <c r="K637" s="140"/>
      <c r="L637" s="32"/>
      <c r="M637" s="141"/>
      <c r="N637" s="142"/>
      <c r="O637" s="143"/>
      <c r="P637" s="143"/>
      <c r="Q637" s="143"/>
      <c r="R637" s="143"/>
      <c r="S637" s="143"/>
      <c r="T637" s="144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R637" s="145" t="s">
        <v>332</v>
      </c>
      <c r="AT637" s="145" t="s">
        <v>143</v>
      </c>
      <c r="AU637" s="145" t="s">
        <v>73</v>
      </c>
      <c r="AY637" s="18" t="s">
        <v>141</v>
      </c>
      <c r="BE637" s="146">
        <f>IF(N637="základná",J637,0)</f>
        <v>0</v>
      </c>
      <c r="BF637" s="146">
        <f>IF(N637="znížená",J637,0)</f>
        <v>0</v>
      </c>
      <c r="BG637" s="146">
        <f>IF(N637="zákl. prenesená",J637,0)</f>
        <v>0</v>
      </c>
      <c r="BH637" s="146">
        <f>IF(N637="zníž. prenesená",J637,0)</f>
        <v>0</v>
      </c>
      <c r="BI637" s="146">
        <f>IF(N637="nulová",J637,0)</f>
        <v>0</v>
      </c>
      <c r="BJ637" s="18" t="s">
        <v>73</v>
      </c>
      <c r="BK637" s="146">
        <f>ROUND(I637*H637,2)</f>
        <v>0</v>
      </c>
      <c r="BL637" s="18" t="s">
        <v>332</v>
      </c>
      <c r="BM637" s="145" t="s">
        <v>1609</v>
      </c>
    </row>
    <row r="638" spans="1:65" s="13" customFormat="1" x14ac:dyDescent="0.2">
      <c r="B638" s="147"/>
      <c r="D638" s="148" t="s">
        <v>148</v>
      </c>
      <c r="E638" s="149" t="s">
        <v>1</v>
      </c>
      <c r="F638" s="150" t="s">
        <v>1610</v>
      </c>
      <c r="H638" s="149" t="s">
        <v>1</v>
      </c>
      <c r="L638" s="147"/>
      <c r="M638" s="151"/>
      <c r="N638" s="152"/>
      <c r="O638" s="152"/>
      <c r="P638" s="152"/>
      <c r="Q638" s="152"/>
      <c r="R638" s="152"/>
      <c r="S638" s="152"/>
      <c r="T638" s="153"/>
      <c r="AT638" s="149" t="s">
        <v>148</v>
      </c>
      <c r="AU638" s="149" t="s">
        <v>73</v>
      </c>
      <c r="AV638" s="13" t="s">
        <v>67</v>
      </c>
      <c r="AW638" s="13" t="s">
        <v>27</v>
      </c>
      <c r="AX638" s="13" t="s">
        <v>60</v>
      </c>
      <c r="AY638" s="149" t="s">
        <v>141</v>
      </c>
    </row>
    <row r="639" spans="1:65" s="13" customFormat="1" x14ac:dyDescent="0.2">
      <c r="B639" s="147"/>
      <c r="D639" s="148" t="s">
        <v>148</v>
      </c>
      <c r="E639" s="149" t="s">
        <v>1</v>
      </c>
      <c r="F639" s="150" t="s">
        <v>1611</v>
      </c>
      <c r="H639" s="149" t="s">
        <v>1</v>
      </c>
      <c r="L639" s="147"/>
      <c r="M639" s="151"/>
      <c r="N639" s="152"/>
      <c r="O639" s="152"/>
      <c r="P639" s="152"/>
      <c r="Q639" s="152"/>
      <c r="R639" s="152"/>
      <c r="S639" s="152"/>
      <c r="T639" s="153"/>
      <c r="AT639" s="149" t="s">
        <v>148</v>
      </c>
      <c r="AU639" s="149" t="s">
        <v>73</v>
      </c>
      <c r="AV639" s="13" t="s">
        <v>67</v>
      </c>
      <c r="AW639" s="13" t="s">
        <v>27</v>
      </c>
      <c r="AX639" s="13" t="s">
        <v>60</v>
      </c>
      <c r="AY639" s="149" t="s">
        <v>141</v>
      </c>
    </row>
    <row r="640" spans="1:65" s="14" customFormat="1" x14ac:dyDescent="0.2">
      <c r="B640" s="154"/>
      <c r="D640" s="148" t="s">
        <v>148</v>
      </c>
      <c r="E640" s="155" t="s">
        <v>1</v>
      </c>
      <c r="F640" s="156" t="s">
        <v>1612</v>
      </c>
      <c r="H640" s="157">
        <v>2.4</v>
      </c>
      <c r="L640" s="154"/>
      <c r="M640" s="158"/>
      <c r="N640" s="159"/>
      <c r="O640" s="159"/>
      <c r="P640" s="159"/>
      <c r="Q640" s="159"/>
      <c r="R640" s="159"/>
      <c r="S640" s="159"/>
      <c r="T640" s="160"/>
      <c r="AT640" s="155" t="s">
        <v>148</v>
      </c>
      <c r="AU640" s="155" t="s">
        <v>73</v>
      </c>
      <c r="AV640" s="14" t="s">
        <v>73</v>
      </c>
      <c r="AW640" s="14" t="s">
        <v>27</v>
      </c>
      <c r="AX640" s="14" t="s">
        <v>60</v>
      </c>
      <c r="AY640" s="155" t="s">
        <v>141</v>
      </c>
    </row>
    <row r="641" spans="1:65" s="15" customFormat="1" x14ac:dyDescent="0.2">
      <c r="B641" s="161"/>
      <c r="D641" s="148" t="s">
        <v>148</v>
      </c>
      <c r="E641" s="162" t="s">
        <v>1</v>
      </c>
      <c r="F641" s="163" t="s">
        <v>158</v>
      </c>
      <c r="H641" s="164">
        <v>2.4</v>
      </c>
      <c r="L641" s="161"/>
      <c r="M641" s="165"/>
      <c r="N641" s="166"/>
      <c r="O641" s="166"/>
      <c r="P641" s="166"/>
      <c r="Q641" s="166"/>
      <c r="R641" s="166"/>
      <c r="S641" s="166"/>
      <c r="T641" s="167"/>
      <c r="AT641" s="162" t="s">
        <v>148</v>
      </c>
      <c r="AU641" s="162" t="s">
        <v>73</v>
      </c>
      <c r="AV641" s="15" t="s">
        <v>146</v>
      </c>
      <c r="AW641" s="15" t="s">
        <v>27</v>
      </c>
      <c r="AX641" s="15" t="s">
        <v>67</v>
      </c>
      <c r="AY641" s="162" t="s">
        <v>141</v>
      </c>
    </row>
    <row r="642" spans="1:65" s="2" customFormat="1" ht="21.75" customHeight="1" x14ac:dyDescent="0.2">
      <c r="A642" s="31"/>
      <c r="B642" s="133"/>
      <c r="C642" s="134" t="s">
        <v>1613</v>
      </c>
      <c r="D642" s="134" t="s">
        <v>143</v>
      </c>
      <c r="E642" s="135" t="s">
        <v>1614</v>
      </c>
      <c r="F642" s="136" t="s">
        <v>1615</v>
      </c>
      <c r="G642" s="137" t="s">
        <v>357</v>
      </c>
      <c r="H642" s="138">
        <v>2.4</v>
      </c>
      <c r="I642" s="139"/>
      <c r="J642" s="139"/>
      <c r="K642" s="140"/>
      <c r="L642" s="32"/>
      <c r="M642" s="141"/>
      <c r="N642" s="142"/>
      <c r="O642" s="143"/>
      <c r="P642" s="143"/>
      <c r="Q642" s="143"/>
      <c r="R642" s="143"/>
      <c r="S642" s="143"/>
      <c r="T642" s="144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R642" s="145" t="s">
        <v>332</v>
      </c>
      <c r="AT642" s="145" t="s">
        <v>143</v>
      </c>
      <c r="AU642" s="145" t="s">
        <v>73</v>
      </c>
      <c r="AY642" s="18" t="s">
        <v>141</v>
      </c>
      <c r="BE642" s="146">
        <f>IF(N642="základná",J642,0)</f>
        <v>0</v>
      </c>
      <c r="BF642" s="146">
        <f>IF(N642="znížená",J642,0)</f>
        <v>0</v>
      </c>
      <c r="BG642" s="146">
        <f>IF(N642="zákl. prenesená",J642,0)</f>
        <v>0</v>
      </c>
      <c r="BH642" s="146">
        <f>IF(N642="zníž. prenesená",J642,0)</f>
        <v>0</v>
      </c>
      <c r="BI642" s="146">
        <f>IF(N642="nulová",J642,0)</f>
        <v>0</v>
      </c>
      <c r="BJ642" s="18" t="s">
        <v>73</v>
      </c>
      <c r="BK642" s="146">
        <f>ROUND(I642*H642,2)</f>
        <v>0</v>
      </c>
      <c r="BL642" s="18" t="s">
        <v>332</v>
      </c>
      <c r="BM642" s="145" t="s">
        <v>1616</v>
      </c>
    </row>
    <row r="643" spans="1:65" s="13" customFormat="1" x14ac:dyDescent="0.2">
      <c r="B643" s="147"/>
      <c r="D643" s="148" t="s">
        <v>148</v>
      </c>
      <c r="E643" s="149" t="s">
        <v>1</v>
      </c>
      <c r="F643" s="150" t="s">
        <v>1610</v>
      </c>
      <c r="H643" s="149" t="s">
        <v>1</v>
      </c>
      <c r="L643" s="147"/>
      <c r="M643" s="151"/>
      <c r="N643" s="152"/>
      <c r="O643" s="152"/>
      <c r="P643" s="152"/>
      <c r="Q643" s="152"/>
      <c r="R643" s="152"/>
      <c r="S643" s="152"/>
      <c r="T643" s="153"/>
      <c r="AT643" s="149" t="s">
        <v>148</v>
      </c>
      <c r="AU643" s="149" t="s">
        <v>73</v>
      </c>
      <c r="AV643" s="13" t="s">
        <v>67</v>
      </c>
      <c r="AW643" s="13" t="s">
        <v>27</v>
      </c>
      <c r="AX643" s="13" t="s">
        <v>60</v>
      </c>
      <c r="AY643" s="149" t="s">
        <v>141</v>
      </c>
    </row>
    <row r="644" spans="1:65" s="13" customFormat="1" x14ac:dyDescent="0.2">
      <c r="B644" s="147"/>
      <c r="D644" s="148" t="s">
        <v>148</v>
      </c>
      <c r="E644" s="149" t="s">
        <v>1</v>
      </c>
      <c r="F644" s="150" t="s">
        <v>1611</v>
      </c>
      <c r="H644" s="149" t="s">
        <v>1</v>
      </c>
      <c r="L644" s="147"/>
      <c r="M644" s="151"/>
      <c r="N644" s="152"/>
      <c r="O644" s="152"/>
      <c r="P644" s="152"/>
      <c r="Q644" s="152"/>
      <c r="R644" s="152"/>
      <c r="S644" s="152"/>
      <c r="T644" s="153"/>
      <c r="AT644" s="149" t="s">
        <v>148</v>
      </c>
      <c r="AU644" s="149" t="s">
        <v>73</v>
      </c>
      <c r="AV644" s="13" t="s">
        <v>67</v>
      </c>
      <c r="AW644" s="13" t="s">
        <v>27</v>
      </c>
      <c r="AX644" s="13" t="s">
        <v>60</v>
      </c>
      <c r="AY644" s="149" t="s">
        <v>141</v>
      </c>
    </row>
    <row r="645" spans="1:65" s="14" customFormat="1" x14ac:dyDescent="0.2">
      <c r="B645" s="154"/>
      <c r="D645" s="148" t="s">
        <v>148</v>
      </c>
      <c r="E645" s="155" t="s">
        <v>1</v>
      </c>
      <c r="F645" s="156" t="s">
        <v>1612</v>
      </c>
      <c r="H645" s="157">
        <v>2.4</v>
      </c>
      <c r="L645" s="154"/>
      <c r="M645" s="158"/>
      <c r="N645" s="159"/>
      <c r="O645" s="159"/>
      <c r="P645" s="159"/>
      <c r="Q645" s="159"/>
      <c r="R645" s="159"/>
      <c r="S645" s="159"/>
      <c r="T645" s="160"/>
      <c r="AT645" s="155" t="s">
        <v>148</v>
      </c>
      <c r="AU645" s="155" t="s">
        <v>73</v>
      </c>
      <c r="AV645" s="14" t="s">
        <v>73</v>
      </c>
      <c r="AW645" s="14" t="s">
        <v>27</v>
      </c>
      <c r="AX645" s="14" t="s">
        <v>60</v>
      </c>
      <c r="AY645" s="155" t="s">
        <v>141</v>
      </c>
    </row>
    <row r="646" spans="1:65" s="15" customFormat="1" x14ac:dyDescent="0.2">
      <c r="B646" s="161"/>
      <c r="D646" s="148" t="s">
        <v>148</v>
      </c>
      <c r="E646" s="162" t="s">
        <v>1</v>
      </c>
      <c r="F646" s="163" t="s">
        <v>158</v>
      </c>
      <c r="H646" s="164">
        <v>2.4</v>
      </c>
      <c r="L646" s="161"/>
      <c r="M646" s="165"/>
      <c r="N646" s="166"/>
      <c r="O646" s="166"/>
      <c r="P646" s="166"/>
      <c r="Q646" s="166"/>
      <c r="R646" s="166"/>
      <c r="S646" s="166"/>
      <c r="T646" s="167"/>
      <c r="AT646" s="162" t="s">
        <v>148</v>
      </c>
      <c r="AU646" s="162" t="s">
        <v>73</v>
      </c>
      <c r="AV646" s="15" t="s">
        <v>146</v>
      </c>
      <c r="AW646" s="15" t="s">
        <v>27</v>
      </c>
      <c r="AX646" s="15" t="s">
        <v>67</v>
      </c>
      <c r="AY646" s="162" t="s">
        <v>141</v>
      </c>
    </row>
    <row r="647" spans="1:65" s="2" customFormat="1" ht="21.75" customHeight="1" x14ac:dyDescent="0.2">
      <c r="A647" s="31"/>
      <c r="B647" s="133"/>
      <c r="C647" s="134" t="s">
        <v>552</v>
      </c>
      <c r="D647" s="134" t="s">
        <v>143</v>
      </c>
      <c r="E647" s="135" t="s">
        <v>1617</v>
      </c>
      <c r="F647" s="136" t="s">
        <v>1618</v>
      </c>
      <c r="G647" s="137" t="s">
        <v>357</v>
      </c>
      <c r="H647" s="138">
        <v>2.4</v>
      </c>
      <c r="I647" s="139"/>
      <c r="J647" s="139"/>
      <c r="K647" s="140"/>
      <c r="L647" s="32"/>
      <c r="M647" s="141"/>
      <c r="N647" s="142"/>
      <c r="O647" s="143"/>
      <c r="P647" s="143"/>
      <c r="Q647" s="143"/>
      <c r="R647" s="143"/>
      <c r="S647" s="143"/>
      <c r="T647" s="144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R647" s="145" t="s">
        <v>332</v>
      </c>
      <c r="AT647" s="145" t="s">
        <v>143</v>
      </c>
      <c r="AU647" s="145" t="s">
        <v>73</v>
      </c>
      <c r="AY647" s="18" t="s">
        <v>141</v>
      </c>
      <c r="BE647" s="146">
        <f>IF(N647="základná",J647,0)</f>
        <v>0</v>
      </c>
      <c r="BF647" s="146">
        <f>IF(N647="znížená",J647,0)</f>
        <v>0</v>
      </c>
      <c r="BG647" s="146">
        <f>IF(N647="zákl. prenesená",J647,0)</f>
        <v>0</v>
      </c>
      <c r="BH647" s="146">
        <f>IF(N647="zníž. prenesená",J647,0)</f>
        <v>0</v>
      </c>
      <c r="BI647" s="146">
        <f>IF(N647="nulová",J647,0)</f>
        <v>0</v>
      </c>
      <c r="BJ647" s="18" t="s">
        <v>73</v>
      </c>
      <c r="BK647" s="146">
        <f>ROUND(I647*H647,2)</f>
        <v>0</v>
      </c>
      <c r="BL647" s="18" t="s">
        <v>332</v>
      </c>
      <c r="BM647" s="145" t="s">
        <v>1619</v>
      </c>
    </row>
    <row r="648" spans="1:65" s="13" customFormat="1" x14ac:dyDescent="0.2">
      <c r="B648" s="147"/>
      <c r="D648" s="148" t="s">
        <v>148</v>
      </c>
      <c r="E648" s="149" t="s">
        <v>1</v>
      </c>
      <c r="F648" s="150" t="s">
        <v>1611</v>
      </c>
      <c r="H648" s="149" t="s">
        <v>1</v>
      </c>
      <c r="L648" s="147"/>
      <c r="M648" s="151"/>
      <c r="N648" s="152"/>
      <c r="O648" s="152"/>
      <c r="P648" s="152"/>
      <c r="Q648" s="152"/>
      <c r="R648" s="152"/>
      <c r="S648" s="152"/>
      <c r="T648" s="153"/>
      <c r="AT648" s="149" t="s">
        <v>148</v>
      </c>
      <c r="AU648" s="149" t="s">
        <v>73</v>
      </c>
      <c r="AV648" s="13" t="s">
        <v>67</v>
      </c>
      <c r="AW648" s="13" t="s">
        <v>27</v>
      </c>
      <c r="AX648" s="13" t="s">
        <v>60</v>
      </c>
      <c r="AY648" s="149" t="s">
        <v>141</v>
      </c>
    </row>
    <row r="649" spans="1:65" s="14" customFormat="1" x14ac:dyDescent="0.2">
      <c r="B649" s="154"/>
      <c r="D649" s="148" t="s">
        <v>148</v>
      </c>
      <c r="E649" s="155" t="s">
        <v>1</v>
      </c>
      <c r="F649" s="156" t="s">
        <v>1612</v>
      </c>
      <c r="H649" s="157">
        <v>2.4</v>
      </c>
      <c r="L649" s="154"/>
      <c r="M649" s="158"/>
      <c r="N649" s="159"/>
      <c r="O649" s="159"/>
      <c r="P649" s="159"/>
      <c r="Q649" s="159"/>
      <c r="R649" s="159"/>
      <c r="S649" s="159"/>
      <c r="T649" s="160"/>
      <c r="AT649" s="155" t="s">
        <v>148</v>
      </c>
      <c r="AU649" s="155" t="s">
        <v>73</v>
      </c>
      <c r="AV649" s="14" t="s">
        <v>73</v>
      </c>
      <c r="AW649" s="14" t="s">
        <v>27</v>
      </c>
      <c r="AX649" s="14" t="s">
        <v>60</v>
      </c>
      <c r="AY649" s="155" t="s">
        <v>141</v>
      </c>
    </row>
    <row r="650" spans="1:65" s="15" customFormat="1" x14ac:dyDescent="0.2">
      <c r="B650" s="161"/>
      <c r="D650" s="148" t="s">
        <v>148</v>
      </c>
      <c r="E650" s="162" t="s">
        <v>1</v>
      </c>
      <c r="F650" s="163" t="s">
        <v>158</v>
      </c>
      <c r="H650" s="164">
        <v>2.4</v>
      </c>
      <c r="L650" s="161"/>
      <c r="M650" s="165"/>
      <c r="N650" s="166"/>
      <c r="O650" s="166"/>
      <c r="P650" s="166"/>
      <c r="Q650" s="166"/>
      <c r="R650" s="166"/>
      <c r="S650" s="166"/>
      <c r="T650" s="167"/>
      <c r="AT650" s="162" t="s">
        <v>148</v>
      </c>
      <c r="AU650" s="162" t="s">
        <v>73</v>
      </c>
      <c r="AV650" s="15" t="s">
        <v>146</v>
      </c>
      <c r="AW650" s="15" t="s">
        <v>27</v>
      </c>
      <c r="AX650" s="15" t="s">
        <v>67</v>
      </c>
      <c r="AY650" s="162" t="s">
        <v>141</v>
      </c>
    </row>
    <row r="651" spans="1:65" s="2" customFormat="1" ht="21.75" customHeight="1" x14ac:dyDescent="0.2">
      <c r="A651" s="31"/>
      <c r="B651" s="133"/>
      <c r="C651" s="134" t="s">
        <v>1620</v>
      </c>
      <c r="D651" s="134" t="s">
        <v>143</v>
      </c>
      <c r="E651" s="135" t="s">
        <v>1621</v>
      </c>
      <c r="F651" s="136" t="s">
        <v>1622</v>
      </c>
      <c r="G651" s="137" t="s">
        <v>357</v>
      </c>
      <c r="H651" s="138">
        <v>74.3</v>
      </c>
      <c r="I651" s="139"/>
      <c r="J651" s="139"/>
      <c r="K651" s="140"/>
      <c r="L651" s="32"/>
      <c r="M651" s="141"/>
      <c r="N651" s="142"/>
      <c r="O651" s="143"/>
      <c r="P651" s="143"/>
      <c r="Q651" s="143"/>
      <c r="R651" s="143"/>
      <c r="S651" s="143"/>
      <c r="T651" s="144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R651" s="145" t="s">
        <v>332</v>
      </c>
      <c r="AT651" s="145" t="s">
        <v>143</v>
      </c>
      <c r="AU651" s="145" t="s">
        <v>73</v>
      </c>
      <c r="AY651" s="18" t="s">
        <v>141</v>
      </c>
      <c r="BE651" s="146">
        <f>IF(N651="základná",J651,0)</f>
        <v>0</v>
      </c>
      <c r="BF651" s="146">
        <f>IF(N651="znížená",J651,0)</f>
        <v>0</v>
      </c>
      <c r="BG651" s="146">
        <f>IF(N651="zákl. prenesená",J651,0)</f>
        <v>0</v>
      </c>
      <c r="BH651" s="146">
        <f>IF(N651="zníž. prenesená",J651,0)</f>
        <v>0</v>
      </c>
      <c r="BI651" s="146">
        <f>IF(N651="nulová",J651,0)</f>
        <v>0</v>
      </c>
      <c r="BJ651" s="18" t="s">
        <v>73</v>
      </c>
      <c r="BK651" s="146">
        <f>ROUND(I651*H651,2)</f>
        <v>0</v>
      </c>
      <c r="BL651" s="18" t="s">
        <v>332</v>
      </c>
      <c r="BM651" s="145" t="s">
        <v>1623</v>
      </c>
    </row>
    <row r="652" spans="1:65" s="13" customFormat="1" x14ac:dyDescent="0.2">
      <c r="B652" s="147"/>
      <c r="D652" s="148" t="s">
        <v>148</v>
      </c>
      <c r="E652" s="149" t="s">
        <v>1</v>
      </c>
      <c r="F652" s="150" t="s">
        <v>1624</v>
      </c>
      <c r="H652" s="149" t="s">
        <v>1</v>
      </c>
      <c r="L652" s="147"/>
      <c r="M652" s="151"/>
      <c r="N652" s="152"/>
      <c r="O652" s="152"/>
      <c r="P652" s="152"/>
      <c r="Q652" s="152"/>
      <c r="R652" s="152"/>
      <c r="S652" s="152"/>
      <c r="T652" s="153"/>
      <c r="AT652" s="149" t="s">
        <v>148</v>
      </c>
      <c r="AU652" s="149" t="s">
        <v>73</v>
      </c>
      <c r="AV652" s="13" t="s">
        <v>67</v>
      </c>
      <c r="AW652" s="13" t="s">
        <v>27</v>
      </c>
      <c r="AX652" s="13" t="s">
        <v>60</v>
      </c>
      <c r="AY652" s="149" t="s">
        <v>141</v>
      </c>
    </row>
    <row r="653" spans="1:65" s="13" customFormat="1" x14ac:dyDescent="0.2">
      <c r="B653" s="147"/>
      <c r="D653" s="148" t="s">
        <v>148</v>
      </c>
      <c r="E653" s="149" t="s">
        <v>1</v>
      </c>
      <c r="F653" s="150" t="s">
        <v>1625</v>
      </c>
      <c r="H653" s="149" t="s">
        <v>1</v>
      </c>
      <c r="L653" s="147"/>
      <c r="M653" s="151"/>
      <c r="N653" s="152"/>
      <c r="O653" s="152"/>
      <c r="P653" s="152"/>
      <c r="Q653" s="152"/>
      <c r="R653" s="152"/>
      <c r="S653" s="152"/>
      <c r="T653" s="153"/>
      <c r="AT653" s="149" t="s">
        <v>148</v>
      </c>
      <c r="AU653" s="149" t="s">
        <v>73</v>
      </c>
      <c r="AV653" s="13" t="s">
        <v>67</v>
      </c>
      <c r="AW653" s="13" t="s">
        <v>27</v>
      </c>
      <c r="AX653" s="13" t="s">
        <v>60</v>
      </c>
      <c r="AY653" s="149" t="s">
        <v>141</v>
      </c>
    </row>
    <row r="654" spans="1:65" s="14" customFormat="1" x14ac:dyDescent="0.2">
      <c r="B654" s="154"/>
      <c r="D654" s="148" t="s">
        <v>148</v>
      </c>
      <c r="E654" s="155" t="s">
        <v>1</v>
      </c>
      <c r="F654" s="156" t="s">
        <v>1626</v>
      </c>
      <c r="H654" s="157">
        <v>49.4</v>
      </c>
      <c r="L654" s="154"/>
      <c r="M654" s="158"/>
      <c r="N654" s="159"/>
      <c r="O654" s="159"/>
      <c r="P654" s="159"/>
      <c r="Q654" s="159"/>
      <c r="R654" s="159"/>
      <c r="S654" s="159"/>
      <c r="T654" s="160"/>
      <c r="AT654" s="155" t="s">
        <v>148</v>
      </c>
      <c r="AU654" s="155" t="s">
        <v>73</v>
      </c>
      <c r="AV654" s="14" t="s">
        <v>73</v>
      </c>
      <c r="AW654" s="14" t="s">
        <v>27</v>
      </c>
      <c r="AX654" s="14" t="s">
        <v>60</v>
      </c>
      <c r="AY654" s="155" t="s">
        <v>141</v>
      </c>
    </row>
    <row r="655" spans="1:65" s="14" customFormat="1" x14ac:dyDescent="0.2">
      <c r="B655" s="154"/>
      <c r="D655" s="148" t="s">
        <v>148</v>
      </c>
      <c r="E655" s="155" t="s">
        <v>1</v>
      </c>
      <c r="F655" s="156" t="s">
        <v>1627</v>
      </c>
      <c r="H655" s="157">
        <v>24.9</v>
      </c>
      <c r="L655" s="154"/>
      <c r="M655" s="158"/>
      <c r="N655" s="159"/>
      <c r="O655" s="159"/>
      <c r="P655" s="159"/>
      <c r="Q655" s="159"/>
      <c r="R655" s="159"/>
      <c r="S655" s="159"/>
      <c r="T655" s="160"/>
      <c r="AT655" s="155" t="s">
        <v>148</v>
      </c>
      <c r="AU655" s="155" t="s">
        <v>73</v>
      </c>
      <c r="AV655" s="14" t="s">
        <v>73</v>
      </c>
      <c r="AW655" s="14" t="s">
        <v>27</v>
      </c>
      <c r="AX655" s="14" t="s">
        <v>60</v>
      </c>
      <c r="AY655" s="155" t="s">
        <v>141</v>
      </c>
    </row>
    <row r="656" spans="1:65" s="15" customFormat="1" x14ac:dyDescent="0.2">
      <c r="B656" s="161"/>
      <c r="D656" s="148" t="s">
        <v>148</v>
      </c>
      <c r="E656" s="162" t="s">
        <v>1</v>
      </c>
      <c r="F656" s="163" t="s">
        <v>158</v>
      </c>
      <c r="H656" s="164">
        <v>74.3</v>
      </c>
      <c r="L656" s="161"/>
      <c r="M656" s="165"/>
      <c r="N656" s="166"/>
      <c r="O656" s="166"/>
      <c r="P656" s="166"/>
      <c r="Q656" s="166"/>
      <c r="R656" s="166"/>
      <c r="S656" s="166"/>
      <c r="T656" s="167"/>
      <c r="AT656" s="162" t="s">
        <v>148</v>
      </c>
      <c r="AU656" s="162" t="s">
        <v>73</v>
      </c>
      <c r="AV656" s="15" t="s">
        <v>146</v>
      </c>
      <c r="AW656" s="15" t="s">
        <v>27</v>
      </c>
      <c r="AX656" s="15" t="s">
        <v>67</v>
      </c>
      <c r="AY656" s="162" t="s">
        <v>141</v>
      </c>
    </row>
    <row r="657" spans="1:65" s="2" customFormat="1" ht="21.75" customHeight="1" x14ac:dyDescent="0.2">
      <c r="A657" s="31"/>
      <c r="B657" s="133"/>
      <c r="C657" s="134" t="s">
        <v>1628</v>
      </c>
      <c r="D657" s="134" t="s">
        <v>143</v>
      </c>
      <c r="E657" s="135" t="s">
        <v>1629</v>
      </c>
      <c r="F657" s="136" t="s">
        <v>1630</v>
      </c>
      <c r="G657" s="137" t="s">
        <v>357</v>
      </c>
      <c r="H657" s="138">
        <v>74.3</v>
      </c>
      <c r="I657" s="139"/>
      <c r="J657" s="139"/>
      <c r="K657" s="140"/>
      <c r="L657" s="32"/>
      <c r="M657" s="141"/>
      <c r="N657" s="142"/>
      <c r="O657" s="143"/>
      <c r="P657" s="143"/>
      <c r="Q657" s="143"/>
      <c r="R657" s="143"/>
      <c r="S657" s="143"/>
      <c r="T657" s="144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R657" s="145" t="s">
        <v>332</v>
      </c>
      <c r="AT657" s="145" t="s">
        <v>143</v>
      </c>
      <c r="AU657" s="145" t="s">
        <v>73</v>
      </c>
      <c r="AY657" s="18" t="s">
        <v>141</v>
      </c>
      <c r="BE657" s="146">
        <f>IF(N657="základná",J657,0)</f>
        <v>0</v>
      </c>
      <c r="BF657" s="146">
        <f>IF(N657="znížená",J657,0)</f>
        <v>0</v>
      </c>
      <c r="BG657" s="146">
        <f>IF(N657="zákl. prenesená",J657,0)</f>
        <v>0</v>
      </c>
      <c r="BH657" s="146">
        <f>IF(N657="zníž. prenesená",J657,0)</f>
        <v>0</v>
      </c>
      <c r="BI657" s="146">
        <f>IF(N657="nulová",J657,0)</f>
        <v>0</v>
      </c>
      <c r="BJ657" s="18" t="s">
        <v>73</v>
      </c>
      <c r="BK657" s="146">
        <f>ROUND(I657*H657,2)</f>
        <v>0</v>
      </c>
      <c r="BL657" s="18" t="s">
        <v>332</v>
      </c>
      <c r="BM657" s="145" t="s">
        <v>1631</v>
      </c>
    </row>
    <row r="658" spans="1:65" s="13" customFormat="1" x14ac:dyDescent="0.2">
      <c r="B658" s="147"/>
      <c r="D658" s="148" t="s">
        <v>148</v>
      </c>
      <c r="E658" s="149" t="s">
        <v>1</v>
      </c>
      <c r="F658" s="150" t="s">
        <v>1632</v>
      </c>
      <c r="H658" s="149" t="s">
        <v>1</v>
      </c>
      <c r="L658" s="147"/>
      <c r="M658" s="151"/>
      <c r="N658" s="152"/>
      <c r="O658" s="152"/>
      <c r="P658" s="152"/>
      <c r="Q658" s="152"/>
      <c r="R658" s="152"/>
      <c r="S658" s="152"/>
      <c r="T658" s="153"/>
      <c r="AT658" s="149" t="s">
        <v>148</v>
      </c>
      <c r="AU658" s="149" t="s">
        <v>73</v>
      </c>
      <c r="AV658" s="13" t="s">
        <v>67</v>
      </c>
      <c r="AW658" s="13" t="s">
        <v>27</v>
      </c>
      <c r="AX658" s="13" t="s">
        <v>60</v>
      </c>
      <c r="AY658" s="149" t="s">
        <v>141</v>
      </c>
    </row>
    <row r="659" spans="1:65" s="13" customFormat="1" x14ac:dyDescent="0.2">
      <c r="B659" s="147"/>
      <c r="D659" s="148" t="s">
        <v>148</v>
      </c>
      <c r="E659" s="149" t="s">
        <v>1</v>
      </c>
      <c r="F659" s="150" t="s">
        <v>1625</v>
      </c>
      <c r="H659" s="149" t="s">
        <v>1</v>
      </c>
      <c r="L659" s="147"/>
      <c r="M659" s="151"/>
      <c r="N659" s="152"/>
      <c r="O659" s="152"/>
      <c r="P659" s="152"/>
      <c r="Q659" s="152"/>
      <c r="R659" s="152"/>
      <c r="S659" s="152"/>
      <c r="T659" s="153"/>
      <c r="AT659" s="149" t="s">
        <v>148</v>
      </c>
      <c r="AU659" s="149" t="s">
        <v>73</v>
      </c>
      <c r="AV659" s="13" t="s">
        <v>67</v>
      </c>
      <c r="AW659" s="13" t="s">
        <v>27</v>
      </c>
      <c r="AX659" s="13" t="s">
        <v>60</v>
      </c>
      <c r="AY659" s="149" t="s">
        <v>141</v>
      </c>
    </row>
    <row r="660" spans="1:65" s="14" customFormat="1" x14ac:dyDescent="0.2">
      <c r="B660" s="154"/>
      <c r="D660" s="148" t="s">
        <v>148</v>
      </c>
      <c r="E660" s="155" t="s">
        <v>1</v>
      </c>
      <c r="F660" s="156" t="s">
        <v>1626</v>
      </c>
      <c r="H660" s="157">
        <v>49.4</v>
      </c>
      <c r="L660" s="154"/>
      <c r="M660" s="158"/>
      <c r="N660" s="159"/>
      <c r="O660" s="159"/>
      <c r="P660" s="159"/>
      <c r="Q660" s="159"/>
      <c r="R660" s="159"/>
      <c r="S660" s="159"/>
      <c r="T660" s="160"/>
      <c r="AT660" s="155" t="s">
        <v>148</v>
      </c>
      <c r="AU660" s="155" t="s">
        <v>73</v>
      </c>
      <c r="AV660" s="14" t="s">
        <v>73</v>
      </c>
      <c r="AW660" s="14" t="s">
        <v>27</v>
      </c>
      <c r="AX660" s="14" t="s">
        <v>60</v>
      </c>
      <c r="AY660" s="155" t="s">
        <v>141</v>
      </c>
    </row>
    <row r="661" spans="1:65" s="14" customFormat="1" x14ac:dyDescent="0.2">
      <c r="B661" s="154"/>
      <c r="D661" s="148" t="s">
        <v>148</v>
      </c>
      <c r="E661" s="155" t="s">
        <v>1</v>
      </c>
      <c r="F661" s="156" t="s">
        <v>1627</v>
      </c>
      <c r="H661" s="157">
        <v>24.9</v>
      </c>
      <c r="L661" s="154"/>
      <c r="M661" s="158"/>
      <c r="N661" s="159"/>
      <c r="O661" s="159"/>
      <c r="P661" s="159"/>
      <c r="Q661" s="159"/>
      <c r="R661" s="159"/>
      <c r="S661" s="159"/>
      <c r="T661" s="160"/>
      <c r="AT661" s="155" t="s">
        <v>148</v>
      </c>
      <c r="AU661" s="155" t="s">
        <v>73</v>
      </c>
      <c r="AV661" s="14" t="s">
        <v>73</v>
      </c>
      <c r="AW661" s="14" t="s">
        <v>27</v>
      </c>
      <c r="AX661" s="14" t="s">
        <v>60</v>
      </c>
      <c r="AY661" s="155" t="s">
        <v>141</v>
      </c>
    </row>
    <row r="662" spans="1:65" s="15" customFormat="1" x14ac:dyDescent="0.2">
      <c r="B662" s="161"/>
      <c r="D662" s="148" t="s">
        <v>148</v>
      </c>
      <c r="E662" s="162" t="s">
        <v>1</v>
      </c>
      <c r="F662" s="163" t="s">
        <v>158</v>
      </c>
      <c r="H662" s="164">
        <v>74.3</v>
      </c>
      <c r="L662" s="161"/>
      <c r="M662" s="165"/>
      <c r="N662" s="166"/>
      <c r="O662" s="166"/>
      <c r="P662" s="166"/>
      <c r="Q662" s="166"/>
      <c r="R662" s="166"/>
      <c r="S662" s="166"/>
      <c r="T662" s="167"/>
      <c r="AT662" s="162" t="s">
        <v>148</v>
      </c>
      <c r="AU662" s="162" t="s">
        <v>73</v>
      </c>
      <c r="AV662" s="15" t="s">
        <v>146</v>
      </c>
      <c r="AW662" s="15" t="s">
        <v>27</v>
      </c>
      <c r="AX662" s="15" t="s">
        <v>67</v>
      </c>
      <c r="AY662" s="162" t="s">
        <v>141</v>
      </c>
    </row>
    <row r="663" spans="1:65" s="2" customFormat="1" ht="21.75" customHeight="1" x14ac:dyDescent="0.2">
      <c r="A663" s="31"/>
      <c r="B663" s="133"/>
      <c r="C663" s="134" t="s">
        <v>1633</v>
      </c>
      <c r="D663" s="134" t="s">
        <v>143</v>
      </c>
      <c r="E663" s="135" t="s">
        <v>1634</v>
      </c>
      <c r="F663" s="136" t="s">
        <v>1635</v>
      </c>
      <c r="G663" s="137" t="s">
        <v>357</v>
      </c>
      <c r="H663" s="138">
        <v>362.21499999999997</v>
      </c>
      <c r="I663" s="139"/>
      <c r="J663" s="139"/>
      <c r="K663" s="140"/>
      <c r="L663" s="32"/>
      <c r="M663" s="141"/>
      <c r="N663" s="142"/>
      <c r="O663" s="143"/>
      <c r="P663" s="143"/>
      <c r="Q663" s="143"/>
      <c r="R663" s="143"/>
      <c r="S663" s="143"/>
      <c r="T663" s="144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R663" s="145" t="s">
        <v>332</v>
      </c>
      <c r="AT663" s="145" t="s">
        <v>143</v>
      </c>
      <c r="AU663" s="145" t="s">
        <v>73</v>
      </c>
      <c r="AY663" s="18" t="s">
        <v>141</v>
      </c>
      <c r="BE663" s="146">
        <f>IF(N663="základná",J663,0)</f>
        <v>0</v>
      </c>
      <c r="BF663" s="146">
        <f>IF(N663="znížená",J663,0)</f>
        <v>0</v>
      </c>
      <c r="BG663" s="146">
        <f>IF(N663="zákl. prenesená",J663,0)</f>
        <v>0</v>
      </c>
      <c r="BH663" s="146">
        <f>IF(N663="zníž. prenesená",J663,0)</f>
        <v>0</v>
      </c>
      <c r="BI663" s="146">
        <f>IF(N663="nulová",J663,0)</f>
        <v>0</v>
      </c>
      <c r="BJ663" s="18" t="s">
        <v>73</v>
      </c>
      <c r="BK663" s="146">
        <f>ROUND(I663*H663,2)</f>
        <v>0</v>
      </c>
      <c r="BL663" s="18" t="s">
        <v>332</v>
      </c>
      <c r="BM663" s="145" t="s">
        <v>1636</v>
      </c>
    </row>
    <row r="664" spans="1:65" s="13" customFormat="1" x14ac:dyDescent="0.2">
      <c r="B664" s="147"/>
      <c r="D664" s="148" t="s">
        <v>148</v>
      </c>
      <c r="E664" s="149" t="s">
        <v>1</v>
      </c>
      <c r="F664" s="150" t="s">
        <v>1637</v>
      </c>
      <c r="H664" s="149" t="s">
        <v>1</v>
      </c>
      <c r="L664" s="147"/>
      <c r="M664" s="151"/>
      <c r="N664" s="152"/>
      <c r="O664" s="152"/>
      <c r="P664" s="152"/>
      <c r="Q664" s="152"/>
      <c r="R664" s="152"/>
      <c r="S664" s="152"/>
      <c r="T664" s="153"/>
      <c r="AT664" s="149" t="s">
        <v>148</v>
      </c>
      <c r="AU664" s="149" t="s">
        <v>73</v>
      </c>
      <c r="AV664" s="13" t="s">
        <v>67</v>
      </c>
      <c r="AW664" s="13" t="s">
        <v>27</v>
      </c>
      <c r="AX664" s="13" t="s">
        <v>60</v>
      </c>
      <c r="AY664" s="149" t="s">
        <v>141</v>
      </c>
    </row>
    <row r="665" spans="1:65" s="13" customFormat="1" x14ac:dyDescent="0.2">
      <c r="B665" s="147"/>
      <c r="D665" s="148" t="s">
        <v>148</v>
      </c>
      <c r="E665" s="149" t="s">
        <v>1</v>
      </c>
      <c r="F665" s="150" t="s">
        <v>1638</v>
      </c>
      <c r="H665" s="149" t="s">
        <v>1</v>
      </c>
      <c r="L665" s="147"/>
      <c r="M665" s="151"/>
      <c r="N665" s="152"/>
      <c r="O665" s="152"/>
      <c r="P665" s="152"/>
      <c r="Q665" s="152"/>
      <c r="R665" s="152"/>
      <c r="S665" s="152"/>
      <c r="T665" s="153"/>
      <c r="AT665" s="149" t="s">
        <v>148</v>
      </c>
      <c r="AU665" s="149" t="s">
        <v>73</v>
      </c>
      <c r="AV665" s="13" t="s">
        <v>67</v>
      </c>
      <c r="AW665" s="13" t="s">
        <v>27</v>
      </c>
      <c r="AX665" s="13" t="s">
        <v>60</v>
      </c>
      <c r="AY665" s="149" t="s">
        <v>141</v>
      </c>
    </row>
    <row r="666" spans="1:65" s="14" customFormat="1" x14ac:dyDescent="0.2">
      <c r="B666" s="154"/>
      <c r="D666" s="148" t="s">
        <v>148</v>
      </c>
      <c r="E666" s="155" t="s">
        <v>1</v>
      </c>
      <c r="F666" s="156" t="s">
        <v>1639</v>
      </c>
      <c r="H666" s="157">
        <v>46.67</v>
      </c>
      <c r="L666" s="154"/>
      <c r="M666" s="158"/>
      <c r="N666" s="159"/>
      <c r="O666" s="159"/>
      <c r="P666" s="159"/>
      <c r="Q666" s="159"/>
      <c r="R666" s="159"/>
      <c r="S666" s="159"/>
      <c r="T666" s="160"/>
      <c r="AT666" s="155" t="s">
        <v>148</v>
      </c>
      <c r="AU666" s="155" t="s">
        <v>73</v>
      </c>
      <c r="AV666" s="14" t="s">
        <v>73</v>
      </c>
      <c r="AW666" s="14" t="s">
        <v>27</v>
      </c>
      <c r="AX666" s="14" t="s">
        <v>60</v>
      </c>
      <c r="AY666" s="155" t="s">
        <v>141</v>
      </c>
    </row>
    <row r="667" spans="1:65" s="13" customFormat="1" x14ac:dyDescent="0.2">
      <c r="B667" s="147"/>
      <c r="D667" s="148" t="s">
        <v>148</v>
      </c>
      <c r="E667" s="149" t="s">
        <v>1</v>
      </c>
      <c r="F667" s="150" t="s">
        <v>1640</v>
      </c>
      <c r="H667" s="149" t="s">
        <v>1</v>
      </c>
      <c r="L667" s="147"/>
      <c r="M667" s="151"/>
      <c r="N667" s="152"/>
      <c r="O667" s="152"/>
      <c r="P667" s="152"/>
      <c r="Q667" s="152"/>
      <c r="R667" s="152"/>
      <c r="S667" s="152"/>
      <c r="T667" s="153"/>
      <c r="AT667" s="149" t="s">
        <v>148</v>
      </c>
      <c r="AU667" s="149" t="s">
        <v>73</v>
      </c>
      <c r="AV667" s="13" t="s">
        <v>67</v>
      </c>
      <c r="AW667" s="13" t="s">
        <v>27</v>
      </c>
      <c r="AX667" s="13" t="s">
        <v>60</v>
      </c>
      <c r="AY667" s="149" t="s">
        <v>141</v>
      </c>
    </row>
    <row r="668" spans="1:65" s="14" customFormat="1" x14ac:dyDescent="0.2">
      <c r="B668" s="154"/>
      <c r="D668" s="148" t="s">
        <v>148</v>
      </c>
      <c r="E668" s="155" t="s">
        <v>1</v>
      </c>
      <c r="F668" s="156" t="s">
        <v>1641</v>
      </c>
      <c r="H668" s="157">
        <v>23.9</v>
      </c>
      <c r="L668" s="154"/>
      <c r="M668" s="158"/>
      <c r="N668" s="159"/>
      <c r="O668" s="159"/>
      <c r="P668" s="159"/>
      <c r="Q668" s="159"/>
      <c r="R668" s="159"/>
      <c r="S668" s="159"/>
      <c r="T668" s="160"/>
      <c r="AT668" s="155" t="s">
        <v>148</v>
      </c>
      <c r="AU668" s="155" t="s">
        <v>73</v>
      </c>
      <c r="AV668" s="14" t="s">
        <v>73</v>
      </c>
      <c r="AW668" s="14" t="s">
        <v>27</v>
      </c>
      <c r="AX668" s="14" t="s">
        <v>60</v>
      </c>
      <c r="AY668" s="155" t="s">
        <v>141</v>
      </c>
    </row>
    <row r="669" spans="1:65" s="13" customFormat="1" x14ac:dyDescent="0.2">
      <c r="B669" s="147"/>
      <c r="D669" s="148" t="s">
        <v>148</v>
      </c>
      <c r="E669" s="149" t="s">
        <v>1</v>
      </c>
      <c r="F669" s="150" t="s">
        <v>1642</v>
      </c>
      <c r="H669" s="149" t="s">
        <v>1</v>
      </c>
      <c r="L669" s="147"/>
      <c r="M669" s="151"/>
      <c r="N669" s="152"/>
      <c r="O669" s="152"/>
      <c r="P669" s="152"/>
      <c r="Q669" s="152"/>
      <c r="R669" s="152"/>
      <c r="S669" s="152"/>
      <c r="T669" s="153"/>
      <c r="AT669" s="149" t="s">
        <v>148</v>
      </c>
      <c r="AU669" s="149" t="s">
        <v>73</v>
      </c>
      <c r="AV669" s="13" t="s">
        <v>67</v>
      </c>
      <c r="AW669" s="13" t="s">
        <v>27</v>
      </c>
      <c r="AX669" s="13" t="s">
        <v>60</v>
      </c>
      <c r="AY669" s="149" t="s">
        <v>141</v>
      </c>
    </row>
    <row r="670" spans="1:65" s="14" customFormat="1" x14ac:dyDescent="0.2">
      <c r="B670" s="154"/>
      <c r="D670" s="148" t="s">
        <v>148</v>
      </c>
      <c r="E670" s="155" t="s">
        <v>1</v>
      </c>
      <c r="F670" s="156" t="s">
        <v>1643</v>
      </c>
      <c r="H670" s="157">
        <v>47.685000000000002</v>
      </c>
      <c r="L670" s="154"/>
      <c r="M670" s="158"/>
      <c r="N670" s="159"/>
      <c r="O670" s="159"/>
      <c r="P670" s="159"/>
      <c r="Q670" s="159"/>
      <c r="R670" s="159"/>
      <c r="S670" s="159"/>
      <c r="T670" s="160"/>
      <c r="AT670" s="155" t="s">
        <v>148</v>
      </c>
      <c r="AU670" s="155" t="s">
        <v>73</v>
      </c>
      <c r="AV670" s="14" t="s">
        <v>73</v>
      </c>
      <c r="AW670" s="14" t="s">
        <v>27</v>
      </c>
      <c r="AX670" s="14" t="s">
        <v>60</v>
      </c>
      <c r="AY670" s="155" t="s">
        <v>141</v>
      </c>
    </row>
    <row r="671" spans="1:65" s="14" customFormat="1" x14ac:dyDescent="0.2">
      <c r="B671" s="154"/>
      <c r="D671" s="148" t="s">
        <v>148</v>
      </c>
      <c r="E671" s="155" t="s">
        <v>1</v>
      </c>
      <c r="F671" s="156" t="s">
        <v>1644</v>
      </c>
      <c r="H671" s="157">
        <v>28.045000000000002</v>
      </c>
      <c r="L671" s="154"/>
      <c r="M671" s="158"/>
      <c r="N671" s="159"/>
      <c r="O671" s="159"/>
      <c r="P671" s="159"/>
      <c r="Q671" s="159"/>
      <c r="R671" s="159"/>
      <c r="S671" s="159"/>
      <c r="T671" s="160"/>
      <c r="AT671" s="155" t="s">
        <v>148</v>
      </c>
      <c r="AU671" s="155" t="s">
        <v>73</v>
      </c>
      <c r="AV671" s="14" t="s">
        <v>73</v>
      </c>
      <c r="AW671" s="14" t="s">
        <v>27</v>
      </c>
      <c r="AX671" s="14" t="s">
        <v>60</v>
      </c>
      <c r="AY671" s="155" t="s">
        <v>141</v>
      </c>
    </row>
    <row r="672" spans="1:65" s="14" customFormat="1" x14ac:dyDescent="0.2">
      <c r="B672" s="154"/>
      <c r="D672" s="148" t="s">
        <v>148</v>
      </c>
      <c r="E672" s="155" t="s">
        <v>1</v>
      </c>
      <c r="F672" s="156" t="s">
        <v>1645</v>
      </c>
      <c r="H672" s="157">
        <v>19.2</v>
      </c>
      <c r="L672" s="154"/>
      <c r="M672" s="158"/>
      <c r="N672" s="159"/>
      <c r="O672" s="159"/>
      <c r="P672" s="159"/>
      <c r="Q672" s="159"/>
      <c r="R672" s="159"/>
      <c r="S672" s="159"/>
      <c r="T672" s="160"/>
      <c r="AT672" s="155" t="s">
        <v>148</v>
      </c>
      <c r="AU672" s="155" t="s">
        <v>73</v>
      </c>
      <c r="AV672" s="14" t="s">
        <v>73</v>
      </c>
      <c r="AW672" s="14" t="s">
        <v>27</v>
      </c>
      <c r="AX672" s="14" t="s">
        <v>60</v>
      </c>
      <c r="AY672" s="155" t="s">
        <v>141</v>
      </c>
    </row>
    <row r="673" spans="1:65" s="13" customFormat="1" x14ac:dyDescent="0.2">
      <c r="B673" s="147"/>
      <c r="D673" s="148" t="s">
        <v>148</v>
      </c>
      <c r="E673" s="149" t="s">
        <v>1</v>
      </c>
      <c r="F673" s="150" t="s">
        <v>1646</v>
      </c>
      <c r="H673" s="149" t="s">
        <v>1</v>
      </c>
      <c r="L673" s="147"/>
      <c r="M673" s="151"/>
      <c r="N673" s="152"/>
      <c r="O673" s="152"/>
      <c r="P673" s="152"/>
      <c r="Q673" s="152"/>
      <c r="R673" s="152"/>
      <c r="S673" s="152"/>
      <c r="T673" s="153"/>
      <c r="AT673" s="149" t="s">
        <v>148</v>
      </c>
      <c r="AU673" s="149" t="s">
        <v>73</v>
      </c>
      <c r="AV673" s="13" t="s">
        <v>67</v>
      </c>
      <c r="AW673" s="13" t="s">
        <v>27</v>
      </c>
      <c r="AX673" s="13" t="s">
        <v>60</v>
      </c>
      <c r="AY673" s="149" t="s">
        <v>141</v>
      </c>
    </row>
    <row r="674" spans="1:65" s="14" customFormat="1" x14ac:dyDescent="0.2">
      <c r="B674" s="154"/>
      <c r="D674" s="148" t="s">
        <v>148</v>
      </c>
      <c r="E674" s="155" t="s">
        <v>1</v>
      </c>
      <c r="F674" s="156" t="s">
        <v>1647</v>
      </c>
      <c r="H674" s="157">
        <v>27.234999999999999</v>
      </c>
      <c r="L674" s="154"/>
      <c r="M674" s="158"/>
      <c r="N674" s="159"/>
      <c r="O674" s="159"/>
      <c r="P674" s="159"/>
      <c r="Q674" s="159"/>
      <c r="R674" s="159"/>
      <c r="S674" s="159"/>
      <c r="T674" s="160"/>
      <c r="AT674" s="155" t="s">
        <v>148</v>
      </c>
      <c r="AU674" s="155" t="s">
        <v>73</v>
      </c>
      <c r="AV674" s="14" t="s">
        <v>73</v>
      </c>
      <c r="AW674" s="14" t="s">
        <v>27</v>
      </c>
      <c r="AX674" s="14" t="s">
        <v>60</v>
      </c>
      <c r="AY674" s="155" t="s">
        <v>141</v>
      </c>
    </row>
    <row r="675" spans="1:65" s="14" customFormat="1" x14ac:dyDescent="0.2">
      <c r="B675" s="154"/>
      <c r="D675" s="148" t="s">
        <v>148</v>
      </c>
      <c r="E675" s="155" t="s">
        <v>1</v>
      </c>
      <c r="F675" s="156" t="s">
        <v>1648</v>
      </c>
      <c r="H675" s="157">
        <v>29.024999999999999</v>
      </c>
      <c r="L675" s="154"/>
      <c r="M675" s="158"/>
      <c r="N675" s="159"/>
      <c r="O675" s="159"/>
      <c r="P675" s="159"/>
      <c r="Q675" s="159"/>
      <c r="R675" s="159"/>
      <c r="S675" s="159"/>
      <c r="T675" s="160"/>
      <c r="AT675" s="155" t="s">
        <v>148</v>
      </c>
      <c r="AU675" s="155" t="s">
        <v>73</v>
      </c>
      <c r="AV675" s="14" t="s">
        <v>73</v>
      </c>
      <c r="AW675" s="14" t="s">
        <v>27</v>
      </c>
      <c r="AX675" s="14" t="s">
        <v>60</v>
      </c>
      <c r="AY675" s="155" t="s">
        <v>141</v>
      </c>
    </row>
    <row r="676" spans="1:65" s="16" customFormat="1" x14ac:dyDescent="0.2">
      <c r="B676" s="178"/>
      <c r="D676" s="148" t="s">
        <v>148</v>
      </c>
      <c r="E676" s="179" t="s">
        <v>1</v>
      </c>
      <c r="F676" s="180" t="s">
        <v>224</v>
      </c>
      <c r="H676" s="181">
        <v>221.76000000000002</v>
      </c>
      <c r="L676" s="178"/>
      <c r="M676" s="182"/>
      <c r="N676" s="183"/>
      <c r="O676" s="183"/>
      <c r="P676" s="183"/>
      <c r="Q676" s="183"/>
      <c r="R676" s="183"/>
      <c r="S676" s="183"/>
      <c r="T676" s="184"/>
      <c r="AT676" s="179" t="s">
        <v>148</v>
      </c>
      <c r="AU676" s="179" t="s">
        <v>73</v>
      </c>
      <c r="AV676" s="16" t="s">
        <v>85</v>
      </c>
      <c r="AW676" s="16" t="s">
        <v>27</v>
      </c>
      <c r="AX676" s="16" t="s">
        <v>60</v>
      </c>
      <c r="AY676" s="179" t="s">
        <v>141</v>
      </c>
    </row>
    <row r="677" spans="1:65" s="13" customFormat="1" x14ac:dyDescent="0.2">
      <c r="B677" s="147"/>
      <c r="D677" s="148" t="s">
        <v>148</v>
      </c>
      <c r="E677" s="149" t="s">
        <v>1</v>
      </c>
      <c r="F677" s="150" t="s">
        <v>1649</v>
      </c>
      <c r="H677" s="149" t="s">
        <v>1</v>
      </c>
      <c r="L677" s="147"/>
      <c r="M677" s="151"/>
      <c r="N677" s="152"/>
      <c r="O677" s="152"/>
      <c r="P677" s="152"/>
      <c r="Q677" s="152"/>
      <c r="R677" s="152"/>
      <c r="S677" s="152"/>
      <c r="T677" s="153"/>
      <c r="AT677" s="149" t="s">
        <v>148</v>
      </c>
      <c r="AU677" s="149" t="s">
        <v>73</v>
      </c>
      <c r="AV677" s="13" t="s">
        <v>67</v>
      </c>
      <c r="AW677" s="13" t="s">
        <v>27</v>
      </c>
      <c r="AX677" s="13" t="s">
        <v>60</v>
      </c>
      <c r="AY677" s="149" t="s">
        <v>141</v>
      </c>
    </row>
    <row r="678" spans="1:65" s="13" customFormat="1" x14ac:dyDescent="0.2">
      <c r="B678" s="147"/>
      <c r="D678" s="148" t="s">
        <v>148</v>
      </c>
      <c r="E678" s="149" t="s">
        <v>1</v>
      </c>
      <c r="F678" s="150" t="s">
        <v>1650</v>
      </c>
      <c r="H678" s="149" t="s">
        <v>1</v>
      </c>
      <c r="L678" s="147"/>
      <c r="M678" s="151"/>
      <c r="N678" s="152"/>
      <c r="O678" s="152"/>
      <c r="P678" s="152"/>
      <c r="Q678" s="152"/>
      <c r="R678" s="152"/>
      <c r="S678" s="152"/>
      <c r="T678" s="153"/>
      <c r="AT678" s="149" t="s">
        <v>148</v>
      </c>
      <c r="AU678" s="149" t="s">
        <v>73</v>
      </c>
      <c r="AV678" s="13" t="s">
        <v>67</v>
      </c>
      <c r="AW678" s="13" t="s">
        <v>27</v>
      </c>
      <c r="AX678" s="13" t="s">
        <v>60</v>
      </c>
      <c r="AY678" s="149" t="s">
        <v>141</v>
      </c>
    </row>
    <row r="679" spans="1:65" s="14" customFormat="1" x14ac:dyDescent="0.2">
      <c r="B679" s="154"/>
      <c r="D679" s="148" t="s">
        <v>148</v>
      </c>
      <c r="E679" s="155" t="s">
        <v>1</v>
      </c>
      <c r="F679" s="156" t="s">
        <v>1651</v>
      </c>
      <c r="H679" s="157">
        <v>23.585000000000001</v>
      </c>
      <c r="L679" s="154"/>
      <c r="M679" s="158"/>
      <c r="N679" s="159"/>
      <c r="O679" s="159"/>
      <c r="P679" s="159"/>
      <c r="Q679" s="159"/>
      <c r="R679" s="159"/>
      <c r="S679" s="159"/>
      <c r="T679" s="160"/>
      <c r="AT679" s="155" t="s">
        <v>148</v>
      </c>
      <c r="AU679" s="155" t="s">
        <v>73</v>
      </c>
      <c r="AV679" s="14" t="s">
        <v>73</v>
      </c>
      <c r="AW679" s="14" t="s">
        <v>27</v>
      </c>
      <c r="AX679" s="14" t="s">
        <v>60</v>
      </c>
      <c r="AY679" s="155" t="s">
        <v>141</v>
      </c>
    </row>
    <row r="680" spans="1:65" s="14" customFormat="1" x14ac:dyDescent="0.2">
      <c r="B680" s="154"/>
      <c r="D680" s="148" t="s">
        <v>148</v>
      </c>
      <c r="E680" s="155" t="s">
        <v>1</v>
      </c>
      <c r="F680" s="156" t="s">
        <v>1652</v>
      </c>
      <c r="H680" s="157">
        <v>104.63500000000001</v>
      </c>
      <c r="L680" s="154"/>
      <c r="M680" s="158"/>
      <c r="N680" s="159"/>
      <c r="O680" s="159"/>
      <c r="P680" s="159"/>
      <c r="Q680" s="159"/>
      <c r="R680" s="159"/>
      <c r="S680" s="159"/>
      <c r="T680" s="160"/>
      <c r="AT680" s="155" t="s">
        <v>148</v>
      </c>
      <c r="AU680" s="155" t="s">
        <v>73</v>
      </c>
      <c r="AV680" s="14" t="s">
        <v>73</v>
      </c>
      <c r="AW680" s="14" t="s">
        <v>27</v>
      </c>
      <c r="AX680" s="14" t="s">
        <v>60</v>
      </c>
      <c r="AY680" s="155" t="s">
        <v>141</v>
      </c>
    </row>
    <row r="681" spans="1:65" s="13" customFormat="1" x14ac:dyDescent="0.2">
      <c r="B681" s="147"/>
      <c r="D681" s="148" t="s">
        <v>148</v>
      </c>
      <c r="E681" s="149" t="s">
        <v>1</v>
      </c>
      <c r="F681" s="150" t="s">
        <v>1653</v>
      </c>
      <c r="H681" s="149" t="s">
        <v>1</v>
      </c>
      <c r="L681" s="147"/>
      <c r="M681" s="151"/>
      <c r="N681" s="152"/>
      <c r="O681" s="152"/>
      <c r="P681" s="152"/>
      <c r="Q681" s="152"/>
      <c r="R681" s="152"/>
      <c r="S681" s="152"/>
      <c r="T681" s="153"/>
      <c r="AT681" s="149" t="s">
        <v>148</v>
      </c>
      <c r="AU681" s="149" t="s">
        <v>73</v>
      </c>
      <c r="AV681" s="13" t="s">
        <v>67</v>
      </c>
      <c r="AW681" s="13" t="s">
        <v>27</v>
      </c>
      <c r="AX681" s="13" t="s">
        <v>60</v>
      </c>
      <c r="AY681" s="149" t="s">
        <v>141</v>
      </c>
    </row>
    <row r="682" spans="1:65" s="14" customFormat="1" x14ac:dyDescent="0.2">
      <c r="B682" s="154"/>
      <c r="D682" s="148" t="s">
        <v>148</v>
      </c>
      <c r="E682" s="155" t="s">
        <v>1</v>
      </c>
      <c r="F682" s="156" t="s">
        <v>1654</v>
      </c>
      <c r="H682" s="157">
        <v>12.234999999999999</v>
      </c>
      <c r="L682" s="154"/>
      <c r="M682" s="158"/>
      <c r="N682" s="159"/>
      <c r="O682" s="159"/>
      <c r="P682" s="159"/>
      <c r="Q682" s="159"/>
      <c r="R682" s="159"/>
      <c r="S682" s="159"/>
      <c r="T682" s="160"/>
      <c r="AT682" s="155" t="s">
        <v>148</v>
      </c>
      <c r="AU682" s="155" t="s">
        <v>73</v>
      </c>
      <c r="AV682" s="14" t="s">
        <v>73</v>
      </c>
      <c r="AW682" s="14" t="s">
        <v>27</v>
      </c>
      <c r="AX682" s="14" t="s">
        <v>60</v>
      </c>
      <c r="AY682" s="155" t="s">
        <v>141</v>
      </c>
    </row>
    <row r="683" spans="1:65" s="16" customFormat="1" x14ac:dyDescent="0.2">
      <c r="B683" s="178"/>
      <c r="D683" s="148" t="s">
        <v>148</v>
      </c>
      <c r="E683" s="179" t="s">
        <v>1</v>
      </c>
      <c r="F683" s="180" t="s">
        <v>224</v>
      </c>
      <c r="H683" s="181">
        <v>140.45499999999998</v>
      </c>
      <c r="L683" s="178"/>
      <c r="M683" s="182"/>
      <c r="N683" s="183"/>
      <c r="O683" s="183"/>
      <c r="P683" s="183"/>
      <c r="Q683" s="183"/>
      <c r="R683" s="183"/>
      <c r="S683" s="183"/>
      <c r="T683" s="184"/>
      <c r="AT683" s="179" t="s">
        <v>148</v>
      </c>
      <c r="AU683" s="179" t="s">
        <v>73</v>
      </c>
      <c r="AV683" s="16" t="s">
        <v>85</v>
      </c>
      <c r="AW683" s="16" t="s">
        <v>27</v>
      </c>
      <c r="AX683" s="16" t="s">
        <v>60</v>
      </c>
      <c r="AY683" s="179" t="s">
        <v>141</v>
      </c>
    </row>
    <row r="684" spans="1:65" s="15" customFormat="1" x14ac:dyDescent="0.2">
      <c r="B684" s="161"/>
      <c r="D684" s="148" t="s">
        <v>148</v>
      </c>
      <c r="E684" s="162" t="s">
        <v>1</v>
      </c>
      <c r="F684" s="163" t="s">
        <v>158</v>
      </c>
      <c r="H684" s="164">
        <v>362.21500000000003</v>
      </c>
      <c r="L684" s="161"/>
      <c r="M684" s="165"/>
      <c r="N684" s="166"/>
      <c r="O684" s="166"/>
      <c r="P684" s="166"/>
      <c r="Q684" s="166"/>
      <c r="R684" s="166"/>
      <c r="S684" s="166"/>
      <c r="T684" s="167"/>
      <c r="AT684" s="162" t="s">
        <v>148</v>
      </c>
      <c r="AU684" s="162" t="s">
        <v>73</v>
      </c>
      <c r="AV684" s="15" t="s">
        <v>146</v>
      </c>
      <c r="AW684" s="15" t="s">
        <v>27</v>
      </c>
      <c r="AX684" s="15" t="s">
        <v>67</v>
      </c>
      <c r="AY684" s="162" t="s">
        <v>141</v>
      </c>
    </row>
    <row r="685" spans="1:65" s="2" customFormat="1" ht="21.75" customHeight="1" x14ac:dyDescent="0.2">
      <c r="A685" s="31"/>
      <c r="B685" s="133"/>
      <c r="C685" s="134" t="s">
        <v>1655</v>
      </c>
      <c r="D685" s="134" t="s">
        <v>143</v>
      </c>
      <c r="E685" s="135" t="s">
        <v>1656</v>
      </c>
      <c r="F685" s="136" t="s">
        <v>1657</v>
      </c>
      <c r="G685" s="137" t="s">
        <v>357</v>
      </c>
      <c r="H685" s="138">
        <v>362.21499999999997</v>
      </c>
      <c r="I685" s="139"/>
      <c r="J685" s="139"/>
      <c r="K685" s="140"/>
      <c r="L685" s="32"/>
      <c r="M685" s="141"/>
      <c r="N685" s="142"/>
      <c r="O685" s="143"/>
      <c r="P685" s="143"/>
      <c r="Q685" s="143"/>
      <c r="R685" s="143"/>
      <c r="S685" s="143"/>
      <c r="T685" s="144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R685" s="145" t="s">
        <v>332</v>
      </c>
      <c r="AT685" s="145" t="s">
        <v>143</v>
      </c>
      <c r="AU685" s="145" t="s">
        <v>73</v>
      </c>
      <c r="AY685" s="18" t="s">
        <v>141</v>
      </c>
      <c r="BE685" s="146">
        <f>IF(N685="základná",J685,0)</f>
        <v>0</v>
      </c>
      <c r="BF685" s="146">
        <f>IF(N685="znížená",J685,0)</f>
        <v>0</v>
      </c>
      <c r="BG685" s="146">
        <f>IF(N685="zákl. prenesená",J685,0)</f>
        <v>0</v>
      </c>
      <c r="BH685" s="146">
        <f>IF(N685="zníž. prenesená",J685,0)</f>
        <v>0</v>
      </c>
      <c r="BI685" s="146">
        <f>IF(N685="nulová",J685,0)</f>
        <v>0</v>
      </c>
      <c r="BJ685" s="18" t="s">
        <v>73</v>
      </c>
      <c r="BK685" s="146">
        <f>ROUND(I685*H685,2)</f>
        <v>0</v>
      </c>
      <c r="BL685" s="18" t="s">
        <v>332</v>
      </c>
      <c r="BM685" s="145" t="s">
        <v>1658</v>
      </c>
    </row>
    <row r="686" spans="1:65" s="13" customFormat="1" x14ac:dyDescent="0.2">
      <c r="B686" s="147"/>
      <c r="D686" s="148" t="s">
        <v>148</v>
      </c>
      <c r="E686" s="149" t="s">
        <v>1</v>
      </c>
      <c r="F686" s="150" t="s">
        <v>1659</v>
      </c>
      <c r="H686" s="149" t="s">
        <v>1</v>
      </c>
      <c r="L686" s="147"/>
      <c r="M686" s="151"/>
      <c r="N686" s="152"/>
      <c r="O686" s="152"/>
      <c r="P686" s="152"/>
      <c r="Q686" s="152"/>
      <c r="R686" s="152"/>
      <c r="S686" s="152"/>
      <c r="T686" s="153"/>
      <c r="AT686" s="149" t="s">
        <v>148</v>
      </c>
      <c r="AU686" s="149" t="s">
        <v>73</v>
      </c>
      <c r="AV686" s="13" t="s">
        <v>67</v>
      </c>
      <c r="AW686" s="13" t="s">
        <v>27</v>
      </c>
      <c r="AX686" s="13" t="s">
        <v>60</v>
      </c>
      <c r="AY686" s="149" t="s">
        <v>141</v>
      </c>
    </row>
    <row r="687" spans="1:65" s="13" customFormat="1" x14ac:dyDescent="0.2">
      <c r="B687" s="147"/>
      <c r="D687" s="148" t="s">
        <v>148</v>
      </c>
      <c r="E687" s="149" t="s">
        <v>1</v>
      </c>
      <c r="F687" s="150" t="s">
        <v>1638</v>
      </c>
      <c r="H687" s="149" t="s">
        <v>1</v>
      </c>
      <c r="L687" s="147"/>
      <c r="M687" s="151"/>
      <c r="N687" s="152"/>
      <c r="O687" s="152"/>
      <c r="P687" s="152"/>
      <c r="Q687" s="152"/>
      <c r="R687" s="152"/>
      <c r="S687" s="152"/>
      <c r="T687" s="153"/>
      <c r="AT687" s="149" t="s">
        <v>148</v>
      </c>
      <c r="AU687" s="149" t="s">
        <v>73</v>
      </c>
      <c r="AV687" s="13" t="s">
        <v>67</v>
      </c>
      <c r="AW687" s="13" t="s">
        <v>27</v>
      </c>
      <c r="AX687" s="13" t="s">
        <v>60</v>
      </c>
      <c r="AY687" s="149" t="s">
        <v>141</v>
      </c>
    </row>
    <row r="688" spans="1:65" s="14" customFormat="1" x14ac:dyDescent="0.2">
      <c r="B688" s="154"/>
      <c r="D688" s="148" t="s">
        <v>148</v>
      </c>
      <c r="E688" s="155" t="s">
        <v>1</v>
      </c>
      <c r="F688" s="156" t="s">
        <v>1639</v>
      </c>
      <c r="H688" s="157">
        <v>46.67</v>
      </c>
      <c r="L688" s="154"/>
      <c r="M688" s="158"/>
      <c r="N688" s="159"/>
      <c r="O688" s="159"/>
      <c r="P688" s="159"/>
      <c r="Q688" s="159"/>
      <c r="R688" s="159"/>
      <c r="S688" s="159"/>
      <c r="T688" s="160"/>
      <c r="AT688" s="155" t="s">
        <v>148</v>
      </c>
      <c r="AU688" s="155" t="s">
        <v>73</v>
      </c>
      <c r="AV688" s="14" t="s">
        <v>73</v>
      </c>
      <c r="AW688" s="14" t="s">
        <v>27</v>
      </c>
      <c r="AX688" s="14" t="s">
        <v>60</v>
      </c>
      <c r="AY688" s="155" t="s">
        <v>141</v>
      </c>
    </row>
    <row r="689" spans="2:51" s="13" customFormat="1" x14ac:dyDescent="0.2">
      <c r="B689" s="147"/>
      <c r="D689" s="148" t="s">
        <v>148</v>
      </c>
      <c r="E689" s="149" t="s">
        <v>1</v>
      </c>
      <c r="F689" s="150" t="s">
        <v>1640</v>
      </c>
      <c r="H689" s="149" t="s">
        <v>1</v>
      </c>
      <c r="L689" s="147"/>
      <c r="M689" s="151"/>
      <c r="N689" s="152"/>
      <c r="O689" s="152"/>
      <c r="P689" s="152"/>
      <c r="Q689" s="152"/>
      <c r="R689" s="152"/>
      <c r="S689" s="152"/>
      <c r="T689" s="153"/>
      <c r="AT689" s="149" t="s">
        <v>148</v>
      </c>
      <c r="AU689" s="149" t="s">
        <v>73</v>
      </c>
      <c r="AV689" s="13" t="s">
        <v>67</v>
      </c>
      <c r="AW689" s="13" t="s">
        <v>27</v>
      </c>
      <c r="AX689" s="13" t="s">
        <v>60</v>
      </c>
      <c r="AY689" s="149" t="s">
        <v>141</v>
      </c>
    </row>
    <row r="690" spans="2:51" s="14" customFormat="1" x14ac:dyDescent="0.2">
      <c r="B690" s="154"/>
      <c r="D690" s="148" t="s">
        <v>148</v>
      </c>
      <c r="E690" s="155" t="s">
        <v>1</v>
      </c>
      <c r="F690" s="156" t="s">
        <v>1641</v>
      </c>
      <c r="H690" s="157">
        <v>23.9</v>
      </c>
      <c r="L690" s="154"/>
      <c r="M690" s="158"/>
      <c r="N690" s="159"/>
      <c r="O690" s="159"/>
      <c r="P690" s="159"/>
      <c r="Q690" s="159"/>
      <c r="R690" s="159"/>
      <c r="S690" s="159"/>
      <c r="T690" s="160"/>
      <c r="AT690" s="155" t="s">
        <v>148</v>
      </c>
      <c r="AU690" s="155" t="s">
        <v>73</v>
      </c>
      <c r="AV690" s="14" t="s">
        <v>73</v>
      </c>
      <c r="AW690" s="14" t="s">
        <v>27</v>
      </c>
      <c r="AX690" s="14" t="s">
        <v>60</v>
      </c>
      <c r="AY690" s="155" t="s">
        <v>141</v>
      </c>
    </row>
    <row r="691" spans="2:51" s="13" customFormat="1" x14ac:dyDescent="0.2">
      <c r="B691" s="147"/>
      <c r="D691" s="148" t="s">
        <v>148</v>
      </c>
      <c r="E691" s="149" t="s">
        <v>1</v>
      </c>
      <c r="F691" s="150" t="s">
        <v>1642</v>
      </c>
      <c r="H691" s="149" t="s">
        <v>1</v>
      </c>
      <c r="L691" s="147"/>
      <c r="M691" s="151"/>
      <c r="N691" s="152"/>
      <c r="O691" s="152"/>
      <c r="P691" s="152"/>
      <c r="Q691" s="152"/>
      <c r="R691" s="152"/>
      <c r="S691" s="152"/>
      <c r="T691" s="153"/>
      <c r="AT691" s="149" t="s">
        <v>148</v>
      </c>
      <c r="AU691" s="149" t="s">
        <v>73</v>
      </c>
      <c r="AV691" s="13" t="s">
        <v>67</v>
      </c>
      <c r="AW691" s="13" t="s">
        <v>27</v>
      </c>
      <c r="AX691" s="13" t="s">
        <v>60</v>
      </c>
      <c r="AY691" s="149" t="s">
        <v>141</v>
      </c>
    </row>
    <row r="692" spans="2:51" s="14" customFormat="1" x14ac:dyDescent="0.2">
      <c r="B692" s="154"/>
      <c r="D692" s="148" t="s">
        <v>148</v>
      </c>
      <c r="E692" s="155" t="s">
        <v>1</v>
      </c>
      <c r="F692" s="156" t="s">
        <v>1643</v>
      </c>
      <c r="H692" s="157">
        <v>47.685000000000002</v>
      </c>
      <c r="L692" s="154"/>
      <c r="M692" s="158"/>
      <c r="N692" s="159"/>
      <c r="O692" s="159"/>
      <c r="P692" s="159"/>
      <c r="Q692" s="159"/>
      <c r="R692" s="159"/>
      <c r="S692" s="159"/>
      <c r="T692" s="160"/>
      <c r="AT692" s="155" t="s">
        <v>148</v>
      </c>
      <c r="AU692" s="155" t="s">
        <v>73</v>
      </c>
      <c r="AV692" s="14" t="s">
        <v>73</v>
      </c>
      <c r="AW692" s="14" t="s">
        <v>27</v>
      </c>
      <c r="AX692" s="14" t="s">
        <v>60</v>
      </c>
      <c r="AY692" s="155" t="s">
        <v>141</v>
      </c>
    </row>
    <row r="693" spans="2:51" s="14" customFormat="1" x14ac:dyDescent="0.2">
      <c r="B693" s="154"/>
      <c r="D693" s="148" t="s">
        <v>148</v>
      </c>
      <c r="E693" s="155" t="s">
        <v>1</v>
      </c>
      <c r="F693" s="156" t="s">
        <v>1644</v>
      </c>
      <c r="H693" s="157">
        <v>28.045000000000002</v>
      </c>
      <c r="L693" s="154"/>
      <c r="M693" s="158"/>
      <c r="N693" s="159"/>
      <c r="O693" s="159"/>
      <c r="P693" s="159"/>
      <c r="Q693" s="159"/>
      <c r="R693" s="159"/>
      <c r="S693" s="159"/>
      <c r="T693" s="160"/>
      <c r="AT693" s="155" t="s">
        <v>148</v>
      </c>
      <c r="AU693" s="155" t="s">
        <v>73</v>
      </c>
      <c r="AV693" s="14" t="s">
        <v>73</v>
      </c>
      <c r="AW693" s="14" t="s">
        <v>27</v>
      </c>
      <c r="AX693" s="14" t="s">
        <v>60</v>
      </c>
      <c r="AY693" s="155" t="s">
        <v>141</v>
      </c>
    </row>
    <row r="694" spans="2:51" s="14" customFormat="1" x14ac:dyDescent="0.2">
      <c r="B694" s="154"/>
      <c r="D694" s="148" t="s">
        <v>148</v>
      </c>
      <c r="E694" s="155" t="s">
        <v>1</v>
      </c>
      <c r="F694" s="156" t="s">
        <v>1645</v>
      </c>
      <c r="H694" s="157">
        <v>19.2</v>
      </c>
      <c r="L694" s="154"/>
      <c r="M694" s="158"/>
      <c r="N694" s="159"/>
      <c r="O694" s="159"/>
      <c r="P694" s="159"/>
      <c r="Q694" s="159"/>
      <c r="R694" s="159"/>
      <c r="S694" s="159"/>
      <c r="T694" s="160"/>
      <c r="AT694" s="155" t="s">
        <v>148</v>
      </c>
      <c r="AU694" s="155" t="s">
        <v>73</v>
      </c>
      <c r="AV694" s="14" t="s">
        <v>73</v>
      </c>
      <c r="AW694" s="14" t="s">
        <v>27</v>
      </c>
      <c r="AX694" s="14" t="s">
        <v>60</v>
      </c>
      <c r="AY694" s="155" t="s">
        <v>141</v>
      </c>
    </row>
    <row r="695" spans="2:51" s="13" customFormat="1" x14ac:dyDescent="0.2">
      <c r="B695" s="147"/>
      <c r="D695" s="148" t="s">
        <v>148</v>
      </c>
      <c r="E695" s="149" t="s">
        <v>1</v>
      </c>
      <c r="F695" s="150" t="s">
        <v>1646</v>
      </c>
      <c r="H695" s="149" t="s">
        <v>1</v>
      </c>
      <c r="L695" s="147"/>
      <c r="M695" s="151"/>
      <c r="N695" s="152"/>
      <c r="O695" s="152"/>
      <c r="P695" s="152"/>
      <c r="Q695" s="152"/>
      <c r="R695" s="152"/>
      <c r="S695" s="152"/>
      <c r="T695" s="153"/>
      <c r="AT695" s="149" t="s">
        <v>148</v>
      </c>
      <c r="AU695" s="149" t="s">
        <v>73</v>
      </c>
      <c r="AV695" s="13" t="s">
        <v>67</v>
      </c>
      <c r="AW695" s="13" t="s">
        <v>27</v>
      </c>
      <c r="AX695" s="13" t="s">
        <v>60</v>
      </c>
      <c r="AY695" s="149" t="s">
        <v>141</v>
      </c>
    </row>
    <row r="696" spans="2:51" s="14" customFormat="1" x14ac:dyDescent="0.2">
      <c r="B696" s="154"/>
      <c r="D696" s="148" t="s">
        <v>148</v>
      </c>
      <c r="E696" s="155" t="s">
        <v>1</v>
      </c>
      <c r="F696" s="156" t="s">
        <v>1647</v>
      </c>
      <c r="H696" s="157">
        <v>27.234999999999999</v>
      </c>
      <c r="L696" s="154"/>
      <c r="M696" s="158"/>
      <c r="N696" s="159"/>
      <c r="O696" s="159"/>
      <c r="P696" s="159"/>
      <c r="Q696" s="159"/>
      <c r="R696" s="159"/>
      <c r="S696" s="159"/>
      <c r="T696" s="160"/>
      <c r="AT696" s="155" t="s">
        <v>148</v>
      </c>
      <c r="AU696" s="155" t="s">
        <v>73</v>
      </c>
      <c r="AV696" s="14" t="s">
        <v>73</v>
      </c>
      <c r="AW696" s="14" t="s">
        <v>27</v>
      </c>
      <c r="AX696" s="14" t="s">
        <v>60</v>
      </c>
      <c r="AY696" s="155" t="s">
        <v>141</v>
      </c>
    </row>
    <row r="697" spans="2:51" s="14" customFormat="1" x14ac:dyDescent="0.2">
      <c r="B697" s="154"/>
      <c r="D697" s="148" t="s">
        <v>148</v>
      </c>
      <c r="E697" s="155" t="s">
        <v>1</v>
      </c>
      <c r="F697" s="156" t="s">
        <v>1648</v>
      </c>
      <c r="H697" s="157">
        <v>29.024999999999999</v>
      </c>
      <c r="L697" s="154"/>
      <c r="M697" s="158"/>
      <c r="N697" s="159"/>
      <c r="O697" s="159"/>
      <c r="P697" s="159"/>
      <c r="Q697" s="159"/>
      <c r="R697" s="159"/>
      <c r="S697" s="159"/>
      <c r="T697" s="160"/>
      <c r="AT697" s="155" t="s">
        <v>148</v>
      </c>
      <c r="AU697" s="155" t="s">
        <v>73</v>
      </c>
      <c r="AV697" s="14" t="s">
        <v>73</v>
      </c>
      <c r="AW697" s="14" t="s">
        <v>27</v>
      </c>
      <c r="AX697" s="14" t="s">
        <v>60</v>
      </c>
      <c r="AY697" s="155" t="s">
        <v>141</v>
      </c>
    </row>
    <row r="698" spans="2:51" s="16" customFormat="1" x14ac:dyDescent="0.2">
      <c r="B698" s="178"/>
      <c r="D698" s="148" t="s">
        <v>148</v>
      </c>
      <c r="E698" s="179" t="s">
        <v>1</v>
      </c>
      <c r="F698" s="180" t="s">
        <v>224</v>
      </c>
      <c r="H698" s="181">
        <v>221.76000000000002</v>
      </c>
      <c r="L698" s="178"/>
      <c r="M698" s="182"/>
      <c r="N698" s="183"/>
      <c r="O698" s="183"/>
      <c r="P698" s="183"/>
      <c r="Q698" s="183"/>
      <c r="R698" s="183"/>
      <c r="S698" s="183"/>
      <c r="T698" s="184"/>
      <c r="AT698" s="179" t="s">
        <v>148</v>
      </c>
      <c r="AU698" s="179" t="s">
        <v>73</v>
      </c>
      <c r="AV698" s="16" t="s">
        <v>85</v>
      </c>
      <c r="AW698" s="16" t="s">
        <v>27</v>
      </c>
      <c r="AX698" s="16" t="s">
        <v>60</v>
      </c>
      <c r="AY698" s="179" t="s">
        <v>141</v>
      </c>
    </row>
    <row r="699" spans="2:51" s="13" customFormat="1" x14ac:dyDescent="0.2">
      <c r="B699" s="147"/>
      <c r="D699" s="148" t="s">
        <v>148</v>
      </c>
      <c r="E699" s="149" t="s">
        <v>1</v>
      </c>
      <c r="F699" s="150" t="s">
        <v>1660</v>
      </c>
      <c r="H699" s="149" t="s">
        <v>1</v>
      </c>
      <c r="L699" s="147"/>
      <c r="M699" s="151"/>
      <c r="N699" s="152"/>
      <c r="O699" s="152"/>
      <c r="P699" s="152"/>
      <c r="Q699" s="152"/>
      <c r="R699" s="152"/>
      <c r="S699" s="152"/>
      <c r="T699" s="153"/>
      <c r="AT699" s="149" t="s">
        <v>148</v>
      </c>
      <c r="AU699" s="149" t="s">
        <v>73</v>
      </c>
      <c r="AV699" s="13" t="s">
        <v>67</v>
      </c>
      <c r="AW699" s="13" t="s">
        <v>27</v>
      </c>
      <c r="AX699" s="13" t="s">
        <v>60</v>
      </c>
      <c r="AY699" s="149" t="s">
        <v>141</v>
      </c>
    </row>
    <row r="700" spans="2:51" s="13" customFormat="1" x14ac:dyDescent="0.2">
      <c r="B700" s="147"/>
      <c r="D700" s="148" t="s">
        <v>148</v>
      </c>
      <c r="E700" s="149" t="s">
        <v>1</v>
      </c>
      <c r="F700" s="150" t="s">
        <v>1650</v>
      </c>
      <c r="H700" s="149" t="s">
        <v>1</v>
      </c>
      <c r="L700" s="147"/>
      <c r="M700" s="151"/>
      <c r="N700" s="152"/>
      <c r="O700" s="152"/>
      <c r="P700" s="152"/>
      <c r="Q700" s="152"/>
      <c r="R700" s="152"/>
      <c r="S700" s="152"/>
      <c r="T700" s="153"/>
      <c r="AT700" s="149" t="s">
        <v>148</v>
      </c>
      <c r="AU700" s="149" t="s">
        <v>73</v>
      </c>
      <c r="AV700" s="13" t="s">
        <v>67</v>
      </c>
      <c r="AW700" s="13" t="s">
        <v>27</v>
      </c>
      <c r="AX700" s="13" t="s">
        <v>60</v>
      </c>
      <c r="AY700" s="149" t="s">
        <v>141</v>
      </c>
    </row>
    <row r="701" spans="2:51" s="14" customFormat="1" x14ac:dyDescent="0.2">
      <c r="B701" s="154"/>
      <c r="D701" s="148" t="s">
        <v>148</v>
      </c>
      <c r="E701" s="155" t="s">
        <v>1</v>
      </c>
      <c r="F701" s="156" t="s">
        <v>1651</v>
      </c>
      <c r="H701" s="157">
        <v>23.585000000000001</v>
      </c>
      <c r="L701" s="154"/>
      <c r="M701" s="158"/>
      <c r="N701" s="159"/>
      <c r="O701" s="159"/>
      <c r="P701" s="159"/>
      <c r="Q701" s="159"/>
      <c r="R701" s="159"/>
      <c r="S701" s="159"/>
      <c r="T701" s="160"/>
      <c r="AT701" s="155" t="s">
        <v>148</v>
      </c>
      <c r="AU701" s="155" t="s">
        <v>73</v>
      </c>
      <c r="AV701" s="14" t="s">
        <v>73</v>
      </c>
      <c r="AW701" s="14" t="s">
        <v>27</v>
      </c>
      <c r="AX701" s="14" t="s">
        <v>60</v>
      </c>
      <c r="AY701" s="155" t="s">
        <v>141</v>
      </c>
    </row>
    <row r="702" spans="2:51" s="14" customFormat="1" x14ac:dyDescent="0.2">
      <c r="B702" s="154"/>
      <c r="D702" s="148" t="s">
        <v>148</v>
      </c>
      <c r="E702" s="155" t="s">
        <v>1</v>
      </c>
      <c r="F702" s="156" t="s">
        <v>1652</v>
      </c>
      <c r="H702" s="157">
        <v>104.63500000000001</v>
      </c>
      <c r="L702" s="154"/>
      <c r="M702" s="158"/>
      <c r="N702" s="159"/>
      <c r="O702" s="159"/>
      <c r="P702" s="159"/>
      <c r="Q702" s="159"/>
      <c r="R702" s="159"/>
      <c r="S702" s="159"/>
      <c r="T702" s="160"/>
      <c r="AT702" s="155" t="s">
        <v>148</v>
      </c>
      <c r="AU702" s="155" t="s">
        <v>73</v>
      </c>
      <c r="AV702" s="14" t="s">
        <v>73</v>
      </c>
      <c r="AW702" s="14" t="s">
        <v>27</v>
      </c>
      <c r="AX702" s="14" t="s">
        <v>60</v>
      </c>
      <c r="AY702" s="155" t="s">
        <v>141</v>
      </c>
    </row>
    <row r="703" spans="2:51" s="13" customFormat="1" x14ac:dyDescent="0.2">
      <c r="B703" s="147"/>
      <c r="D703" s="148" t="s">
        <v>148</v>
      </c>
      <c r="E703" s="149" t="s">
        <v>1</v>
      </c>
      <c r="F703" s="150" t="s">
        <v>1653</v>
      </c>
      <c r="H703" s="149" t="s">
        <v>1</v>
      </c>
      <c r="L703" s="147"/>
      <c r="M703" s="151"/>
      <c r="N703" s="152"/>
      <c r="O703" s="152"/>
      <c r="P703" s="152"/>
      <c r="Q703" s="152"/>
      <c r="R703" s="152"/>
      <c r="S703" s="152"/>
      <c r="T703" s="153"/>
      <c r="AT703" s="149" t="s">
        <v>148</v>
      </c>
      <c r="AU703" s="149" t="s">
        <v>73</v>
      </c>
      <c r="AV703" s="13" t="s">
        <v>67</v>
      </c>
      <c r="AW703" s="13" t="s">
        <v>27</v>
      </c>
      <c r="AX703" s="13" t="s">
        <v>60</v>
      </c>
      <c r="AY703" s="149" t="s">
        <v>141</v>
      </c>
    </row>
    <row r="704" spans="2:51" s="14" customFormat="1" x14ac:dyDescent="0.2">
      <c r="B704" s="154"/>
      <c r="D704" s="148" t="s">
        <v>148</v>
      </c>
      <c r="E704" s="155" t="s">
        <v>1</v>
      </c>
      <c r="F704" s="156" t="s">
        <v>1654</v>
      </c>
      <c r="H704" s="157">
        <v>12.234999999999999</v>
      </c>
      <c r="L704" s="154"/>
      <c r="M704" s="158"/>
      <c r="N704" s="159"/>
      <c r="O704" s="159"/>
      <c r="P704" s="159"/>
      <c r="Q704" s="159"/>
      <c r="R704" s="159"/>
      <c r="S704" s="159"/>
      <c r="T704" s="160"/>
      <c r="AT704" s="155" t="s">
        <v>148</v>
      </c>
      <c r="AU704" s="155" t="s">
        <v>73</v>
      </c>
      <c r="AV704" s="14" t="s">
        <v>73</v>
      </c>
      <c r="AW704" s="14" t="s">
        <v>27</v>
      </c>
      <c r="AX704" s="14" t="s">
        <v>60</v>
      </c>
      <c r="AY704" s="155" t="s">
        <v>141</v>
      </c>
    </row>
    <row r="705" spans="1:65" s="16" customFormat="1" x14ac:dyDescent="0.2">
      <c r="B705" s="178"/>
      <c r="D705" s="148" t="s">
        <v>148</v>
      </c>
      <c r="E705" s="179" t="s">
        <v>1</v>
      </c>
      <c r="F705" s="180" t="s">
        <v>224</v>
      </c>
      <c r="H705" s="181">
        <v>140.45499999999998</v>
      </c>
      <c r="L705" s="178"/>
      <c r="M705" s="182"/>
      <c r="N705" s="183"/>
      <c r="O705" s="183"/>
      <c r="P705" s="183"/>
      <c r="Q705" s="183"/>
      <c r="R705" s="183"/>
      <c r="S705" s="183"/>
      <c r="T705" s="184"/>
      <c r="AT705" s="179" t="s">
        <v>148</v>
      </c>
      <c r="AU705" s="179" t="s">
        <v>73</v>
      </c>
      <c r="AV705" s="16" t="s">
        <v>85</v>
      </c>
      <c r="AW705" s="16" t="s">
        <v>27</v>
      </c>
      <c r="AX705" s="16" t="s">
        <v>60</v>
      </c>
      <c r="AY705" s="179" t="s">
        <v>141</v>
      </c>
    </row>
    <row r="706" spans="1:65" s="15" customFormat="1" x14ac:dyDescent="0.2">
      <c r="B706" s="161"/>
      <c r="D706" s="148" t="s">
        <v>148</v>
      </c>
      <c r="E706" s="162" t="s">
        <v>1</v>
      </c>
      <c r="F706" s="163" t="s">
        <v>158</v>
      </c>
      <c r="H706" s="164">
        <v>362.21500000000003</v>
      </c>
      <c r="L706" s="161"/>
      <c r="M706" s="165"/>
      <c r="N706" s="166"/>
      <c r="O706" s="166"/>
      <c r="P706" s="166"/>
      <c r="Q706" s="166"/>
      <c r="R706" s="166"/>
      <c r="S706" s="166"/>
      <c r="T706" s="167"/>
      <c r="AT706" s="162" t="s">
        <v>148</v>
      </c>
      <c r="AU706" s="162" t="s">
        <v>73</v>
      </c>
      <c r="AV706" s="15" t="s">
        <v>146</v>
      </c>
      <c r="AW706" s="15" t="s">
        <v>27</v>
      </c>
      <c r="AX706" s="15" t="s">
        <v>67</v>
      </c>
      <c r="AY706" s="162" t="s">
        <v>141</v>
      </c>
    </row>
    <row r="707" spans="1:65" s="2" customFormat="1" ht="21.75" customHeight="1" x14ac:dyDescent="0.2">
      <c r="A707" s="31"/>
      <c r="B707" s="133"/>
      <c r="C707" s="134" t="s">
        <v>1661</v>
      </c>
      <c r="D707" s="134" t="s">
        <v>143</v>
      </c>
      <c r="E707" s="135" t="s">
        <v>1662</v>
      </c>
      <c r="F707" s="136" t="s">
        <v>1663</v>
      </c>
      <c r="G707" s="137" t="s">
        <v>357</v>
      </c>
      <c r="H707" s="138">
        <v>7.6550000000000002</v>
      </c>
      <c r="I707" s="139"/>
      <c r="J707" s="139"/>
      <c r="K707" s="140"/>
      <c r="L707" s="32"/>
      <c r="M707" s="141"/>
      <c r="N707" s="142"/>
      <c r="O707" s="143"/>
      <c r="P707" s="143"/>
      <c r="Q707" s="143"/>
      <c r="R707" s="143"/>
      <c r="S707" s="143"/>
      <c r="T707" s="144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R707" s="145" t="s">
        <v>332</v>
      </c>
      <c r="AT707" s="145" t="s">
        <v>143</v>
      </c>
      <c r="AU707" s="145" t="s">
        <v>73</v>
      </c>
      <c r="AY707" s="18" t="s">
        <v>141</v>
      </c>
      <c r="BE707" s="146">
        <f>IF(N707="základná",J707,0)</f>
        <v>0</v>
      </c>
      <c r="BF707" s="146">
        <f>IF(N707="znížená",J707,0)</f>
        <v>0</v>
      </c>
      <c r="BG707" s="146">
        <f>IF(N707="zákl. prenesená",J707,0)</f>
        <v>0</v>
      </c>
      <c r="BH707" s="146">
        <f>IF(N707="zníž. prenesená",J707,0)</f>
        <v>0</v>
      </c>
      <c r="BI707" s="146">
        <f>IF(N707="nulová",J707,0)</f>
        <v>0</v>
      </c>
      <c r="BJ707" s="18" t="s">
        <v>73</v>
      </c>
      <c r="BK707" s="146">
        <f>ROUND(I707*H707,2)</f>
        <v>0</v>
      </c>
      <c r="BL707" s="18" t="s">
        <v>332</v>
      </c>
      <c r="BM707" s="145" t="s">
        <v>1664</v>
      </c>
    </row>
    <row r="708" spans="1:65" s="13" customFormat="1" x14ac:dyDescent="0.2">
      <c r="B708" s="147"/>
      <c r="D708" s="148" t="s">
        <v>148</v>
      </c>
      <c r="E708" s="149" t="s">
        <v>1</v>
      </c>
      <c r="F708" s="150" t="s">
        <v>1665</v>
      </c>
      <c r="H708" s="149" t="s">
        <v>1</v>
      </c>
      <c r="L708" s="147"/>
      <c r="M708" s="151"/>
      <c r="N708" s="152"/>
      <c r="O708" s="152"/>
      <c r="P708" s="152"/>
      <c r="Q708" s="152"/>
      <c r="R708" s="152"/>
      <c r="S708" s="152"/>
      <c r="T708" s="153"/>
      <c r="AT708" s="149" t="s">
        <v>148</v>
      </c>
      <c r="AU708" s="149" t="s">
        <v>73</v>
      </c>
      <c r="AV708" s="13" t="s">
        <v>67</v>
      </c>
      <c r="AW708" s="13" t="s">
        <v>27</v>
      </c>
      <c r="AX708" s="13" t="s">
        <v>60</v>
      </c>
      <c r="AY708" s="149" t="s">
        <v>141</v>
      </c>
    </row>
    <row r="709" spans="1:65" s="13" customFormat="1" x14ac:dyDescent="0.2">
      <c r="B709" s="147"/>
      <c r="D709" s="148" t="s">
        <v>148</v>
      </c>
      <c r="E709" s="149" t="s">
        <v>1</v>
      </c>
      <c r="F709" s="150" t="s">
        <v>1666</v>
      </c>
      <c r="H709" s="149" t="s">
        <v>1</v>
      </c>
      <c r="L709" s="147"/>
      <c r="M709" s="151"/>
      <c r="N709" s="152"/>
      <c r="O709" s="152"/>
      <c r="P709" s="152"/>
      <c r="Q709" s="152"/>
      <c r="R709" s="152"/>
      <c r="S709" s="152"/>
      <c r="T709" s="153"/>
      <c r="AT709" s="149" t="s">
        <v>148</v>
      </c>
      <c r="AU709" s="149" t="s">
        <v>73</v>
      </c>
      <c r="AV709" s="13" t="s">
        <v>67</v>
      </c>
      <c r="AW709" s="13" t="s">
        <v>27</v>
      </c>
      <c r="AX709" s="13" t="s">
        <v>60</v>
      </c>
      <c r="AY709" s="149" t="s">
        <v>141</v>
      </c>
    </row>
    <row r="710" spans="1:65" s="14" customFormat="1" x14ac:dyDescent="0.2">
      <c r="B710" s="154"/>
      <c r="D710" s="148" t="s">
        <v>148</v>
      </c>
      <c r="E710" s="155" t="s">
        <v>1</v>
      </c>
      <c r="F710" s="156" t="s">
        <v>1667</v>
      </c>
      <c r="H710" s="157">
        <v>1.155</v>
      </c>
      <c r="L710" s="154"/>
      <c r="M710" s="158"/>
      <c r="N710" s="159"/>
      <c r="O710" s="159"/>
      <c r="P710" s="159"/>
      <c r="Q710" s="159"/>
      <c r="R710" s="159"/>
      <c r="S710" s="159"/>
      <c r="T710" s="160"/>
      <c r="AT710" s="155" t="s">
        <v>148</v>
      </c>
      <c r="AU710" s="155" t="s">
        <v>73</v>
      </c>
      <c r="AV710" s="14" t="s">
        <v>73</v>
      </c>
      <c r="AW710" s="14" t="s">
        <v>27</v>
      </c>
      <c r="AX710" s="14" t="s">
        <v>60</v>
      </c>
      <c r="AY710" s="155" t="s">
        <v>141</v>
      </c>
    </row>
    <row r="711" spans="1:65" s="13" customFormat="1" x14ac:dyDescent="0.2">
      <c r="B711" s="147"/>
      <c r="D711" s="148" t="s">
        <v>148</v>
      </c>
      <c r="E711" s="149" t="s">
        <v>1</v>
      </c>
      <c r="F711" s="150" t="s">
        <v>1668</v>
      </c>
      <c r="H711" s="149" t="s">
        <v>1</v>
      </c>
      <c r="L711" s="147"/>
      <c r="M711" s="151"/>
      <c r="N711" s="152"/>
      <c r="O711" s="152"/>
      <c r="P711" s="152"/>
      <c r="Q711" s="152"/>
      <c r="R711" s="152"/>
      <c r="S711" s="152"/>
      <c r="T711" s="153"/>
      <c r="AT711" s="149" t="s">
        <v>148</v>
      </c>
      <c r="AU711" s="149" t="s">
        <v>73</v>
      </c>
      <c r="AV711" s="13" t="s">
        <v>67</v>
      </c>
      <c r="AW711" s="13" t="s">
        <v>27</v>
      </c>
      <c r="AX711" s="13" t="s">
        <v>60</v>
      </c>
      <c r="AY711" s="149" t="s">
        <v>141</v>
      </c>
    </row>
    <row r="712" spans="1:65" s="14" customFormat="1" x14ac:dyDescent="0.2">
      <c r="B712" s="154"/>
      <c r="D712" s="148" t="s">
        <v>148</v>
      </c>
      <c r="E712" s="155" t="s">
        <v>1</v>
      </c>
      <c r="F712" s="156" t="s">
        <v>1669</v>
      </c>
      <c r="H712" s="157">
        <v>6.5</v>
      </c>
      <c r="L712" s="154"/>
      <c r="M712" s="158"/>
      <c r="N712" s="159"/>
      <c r="O712" s="159"/>
      <c r="P712" s="159"/>
      <c r="Q712" s="159"/>
      <c r="R712" s="159"/>
      <c r="S712" s="159"/>
      <c r="T712" s="160"/>
      <c r="AT712" s="155" t="s">
        <v>148</v>
      </c>
      <c r="AU712" s="155" t="s">
        <v>73</v>
      </c>
      <c r="AV712" s="14" t="s">
        <v>73</v>
      </c>
      <c r="AW712" s="14" t="s">
        <v>27</v>
      </c>
      <c r="AX712" s="14" t="s">
        <v>60</v>
      </c>
      <c r="AY712" s="155" t="s">
        <v>141</v>
      </c>
    </row>
    <row r="713" spans="1:65" s="15" customFormat="1" x14ac:dyDescent="0.2">
      <c r="B713" s="161"/>
      <c r="D713" s="148" t="s">
        <v>148</v>
      </c>
      <c r="E713" s="162" t="s">
        <v>1</v>
      </c>
      <c r="F713" s="163" t="s">
        <v>158</v>
      </c>
      <c r="H713" s="164">
        <v>7.6550000000000002</v>
      </c>
      <c r="L713" s="161"/>
      <c r="M713" s="165"/>
      <c r="N713" s="166"/>
      <c r="O713" s="166"/>
      <c r="P713" s="166"/>
      <c r="Q713" s="166"/>
      <c r="R713" s="166"/>
      <c r="S713" s="166"/>
      <c r="T713" s="167"/>
      <c r="AT713" s="162" t="s">
        <v>148</v>
      </c>
      <c r="AU713" s="162" t="s">
        <v>73</v>
      </c>
      <c r="AV713" s="15" t="s">
        <v>146</v>
      </c>
      <c r="AW713" s="15" t="s">
        <v>27</v>
      </c>
      <c r="AX713" s="15" t="s">
        <v>67</v>
      </c>
      <c r="AY713" s="162" t="s">
        <v>141</v>
      </c>
    </row>
    <row r="714" spans="1:65" s="2" customFormat="1" ht="21.75" customHeight="1" x14ac:dyDescent="0.2">
      <c r="A714" s="31"/>
      <c r="B714" s="133"/>
      <c r="C714" s="134" t="s">
        <v>1670</v>
      </c>
      <c r="D714" s="134" t="s">
        <v>143</v>
      </c>
      <c r="E714" s="135" t="s">
        <v>1671</v>
      </c>
      <c r="F714" s="136" t="s">
        <v>1672</v>
      </c>
      <c r="G714" s="137" t="s">
        <v>357</v>
      </c>
      <c r="H714" s="138">
        <v>7.6550000000000002</v>
      </c>
      <c r="I714" s="139"/>
      <c r="J714" s="139"/>
      <c r="K714" s="140"/>
      <c r="L714" s="32"/>
      <c r="M714" s="141"/>
      <c r="N714" s="142"/>
      <c r="O714" s="143"/>
      <c r="P714" s="143"/>
      <c r="Q714" s="143"/>
      <c r="R714" s="143"/>
      <c r="S714" s="143"/>
      <c r="T714" s="144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R714" s="145" t="s">
        <v>332</v>
      </c>
      <c r="AT714" s="145" t="s">
        <v>143</v>
      </c>
      <c r="AU714" s="145" t="s">
        <v>73</v>
      </c>
      <c r="AY714" s="18" t="s">
        <v>141</v>
      </c>
      <c r="BE714" s="146">
        <f>IF(N714="základná",J714,0)</f>
        <v>0</v>
      </c>
      <c r="BF714" s="146">
        <f>IF(N714="znížená",J714,0)</f>
        <v>0</v>
      </c>
      <c r="BG714" s="146">
        <f>IF(N714="zákl. prenesená",J714,0)</f>
        <v>0</v>
      </c>
      <c r="BH714" s="146">
        <f>IF(N714="zníž. prenesená",J714,0)</f>
        <v>0</v>
      </c>
      <c r="BI714" s="146">
        <f>IF(N714="nulová",J714,0)</f>
        <v>0</v>
      </c>
      <c r="BJ714" s="18" t="s">
        <v>73</v>
      </c>
      <c r="BK714" s="146">
        <f>ROUND(I714*H714,2)</f>
        <v>0</v>
      </c>
      <c r="BL714" s="18" t="s">
        <v>332</v>
      </c>
      <c r="BM714" s="145" t="s">
        <v>1673</v>
      </c>
    </row>
    <row r="715" spans="1:65" s="13" customFormat="1" x14ac:dyDescent="0.2">
      <c r="B715" s="147"/>
      <c r="D715" s="148" t="s">
        <v>148</v>
      </c>
      <c r="E715" s="149" t="s">
        <v>1</v>
      </c>
      <c r="F715" s="150" t="s">
        <v>1674</v>
      </c>
      <c r="H715" s="149" t="s">
        <v>1</v>
      </c>
      <c r="L715" s="147"/>
      <c r="M715" s="151"/>
      <c r="N715" s="152"/>
      <c r="O715" s="152"/>
      <c r="P715" s="152"/>
      <c r="Q715" s="152"/>
      <c r="R715" s="152"/>
      <c r="S715" s="152"/>
      <c r="T715" s="153"/>
      <c r="AT715" s="149" t="s">
        <v>148</v>
      </c>
      <c r="AU715" s="149" t="s">
        <v>73</v>
      </c>
      <c r="AV715" s="13" t="s">
        <v>67</v>
      </c>
      <c r="AW715" s="13" t="s">
        <v>27</v>
      </c>
      <c r="AX715" s="13" t="s">
        <v>60</v>
      </c>
      <c r="AY715" s="149" t="s">
        <v>141</v>
      </c>
    </row>
    <row r="716" spans="1:65" s="13" customFormat="1" x14ac:dyDescent="0.2">
      <c r="B716" s="147"/>
      <c r="D716" s="148" t="s">
        <v>148</v>
      </c>
      <c r="E716" s="149" t="s">
        <v>1</v>
      </c>
      <c r="F716" s="150" t="s">
        <v>1666</v>
      </c>
      <c r="H716" s="149" t="s">
        <v>1</v>
      </c>
      <c r="L716" s="147"/>
      <c r="M716" s="151"/>
      <c r="N716" s="152"/>
      <c r="O716" s="152"/>
      <c r="P716" s="152"/>
      <c r="Q716" s="152"/>
      <c r="R716" s="152"/>
      <c r="S716" s="152"/>
      <c r="T716" s="153"/>
      <c r="AT716" s="149" t="s">
        <v>148</v>
      </c>
      <c r="AU716" s="149" t="s">
        <v>73</v>
      </c>
      <c r="AV716" s="13" t="s">
        <v>67</v>
      </c>
      <c r="AW716" s="13" t="s">
        <v>27</v>
      </c>
      <c r="AX716" s="13" t="s">
        <v>60</v>
      </c>
      <c r="AY716" s="149" t="s">
        <v>141</v>
      </c>
    </row>
    <row r="717" spans="1:65" s="14" customFormat="1" x14ac:dyDescent="0.2">
      <c r="B717" s="154"/>
      <c r="D717" s="148" t="s">
        <v>148</v>
      </c>
      <c r="E717" s="155" t="s">
        <v>1</v>
      </c>
      <c r="F717" s="156" t="s">
        <v>1667</v>
      </c>
      <c r="H717" s="157">
        <v>1.155</v>
      </c>
      <c r="L717" s="154"/>
      <c r="M717" s="158"/>
      <c r="N717" s="159"/>
      <c r="O717" s="159"/>
      <c r="P717" s="159"/>
      <c r="Q717" s="159"/>
      <c r="R717" s="159"/>
      <c r="S717" s="159"/>
      <c r="T717" s="160"/>
      <c r="AT717" s="155" t="s">
        <v>148</v>
      </c>
      <c r="AU717" s="155" t="s">
        <v>73</v>
      </c>
      <c r="AV717" s="14" t="s">
        <v>73</v>
      </c>
      <c r="AW717" s="14" t="s">
        <v>27</v>
      </c>
      <c r="AX717" s="14" t="s">
        <v>60</v>
      </c>
      <c r="AY717" s="155" t="s">
        <v>141</v>
      </c>
    </row>
    <row r="718" spans="1:65" s="13" customFormat="1" x14ac:dyDescent="0.2">
      <c r="B718" s="147"/>
      <c r="D718" s="148" t="s">
        <v>148</v>
      </c>
      <c r="E718" s="149" t="s">
        <v>1</v>
      </c>
      <c r="F718" s="150" t="s">
        <v>1675</v>
      </c>
      <c r="H718" s="149" t="s">
        <v>1</v>
      </c>
      <c r="L718" s="147"/>
      <c r="M718" s="151"/>
      <c r="N718" s="152"/>
      <c r="O718" s="152"/>
      <c r="P718" s="152"/>
      <c r="Q718" s="152"/>
      <c r="R718" s="152"/>
      <c r="S718" s="152"/>
      <c r="T718" s="153"/>
      <c r="AT718" s="149" t="s">
        <v>148</v>
      </c>
      <c r="AU718" s="149" t="s">
        <v>73</v>
      </c>
      <c r="AV718" s="13" t="s">
        <v>67</v>
      </c>
      <c r="AW718" s="13" t="s">
        <v>27</v>
      </c>
      <c r="AX718" s="13" t="s">
        <v>60</v>
      </c>
      <c r="AY718" s="149" t="s">
        <v>141</v>
      </c>
    </row>
    <row r="719" spans="1:65" s="14" customFormat="1" x14ac:dyDescent="0.2">
      <c r="B719" s="154"/>
      <c r="D719" s="148" t="s">
        <v>148</v>
      </c>
      <c r="E719" s="155" t="s">
        <v>1</v>
      </c>
      <c r="F719" s="156" t="s">
        <v>1669</v>
      </c>
      <c r="H719" s="157">
        <v>6.5</v>
      </c>
      <c r="L719" s="154"/>
      <c r="M719" s="158"/>
      <c r="N719" s="159"/>
      <c r="O719" s="159"/>
      <c r="P719" s="159"/>
      <c r="Q719" s="159"/>
      <c r="R719" s="159"/>
      <c r="S719" s="159"/>
      <c r="T719" s="160"/>
      <c r="AT719" s="155" t="s">
        <v>148</v>
      </c>
      <c r="AU719" s="155" t="s">
        <v>73</v>
      </c>
      <c r="AV719" s="14" t="s">
        <v>73</v>
      </c>
      <c r="AW719" s="14" t="s">
        <v>27</v>
      </c>
      <c r="AX719" s="14" t="s">
        <v>60</v>
      </c>
      <c r="AY719" s="155" t="s">
        <v>141</v>
      </c>
    </row>
    <row r="720" spans="1:65" s="15" customFormat="1" x14ac:dyDescent="0.2">
      <c r="B720" s="161"/>
      <c r="D720" s="148" t="s">
        <v>148</v>
      </c>
      <c r="E720" s="162" t="s">
        <v>1</v>
      </c>
      <c r="F720" s="163" t="s">
        <v>158</v>
      </c>
      <c r="H720" s="164">
        <v>7.6550000000000002</v>
      </c>
      <c r="L720" s="161"/>
      <c r="M720" s="165"/>
      <c r="N720" s="166"/>
      <c r="O720" s="166"/>
      <c r="P720" s="166"/>
      <c r="Q720" s="166"/>
      <c r="R720" s="166"/>
      <c r="S720" s="166"/>
      <c r="T720" s="167"/>
      <c r="AT720" s="162" t="s">
        <v>148</v>
      </c>
      <c r="AU720" s="162" t="s">
        <v>73</v>
      </c>
      <c r="AV720" s="15" t="s">
        <v>146</v>
      </c>
      <c r="AW720" s="15" t="s">
        <v>27</v>
      </c>
      <c r="AX720" s="15" t="s">
        <v>67</v>
      </c>
      <c r="AY720" s="162" t="s">
        <v>141</v>
      </c>
    </row>
    <row r="721" spans="1:65" s="2" customFormat="1" ht="21.75" customHeight="1" x14ac:dyDescent="0.2">
      <c r="A721" s="31"/>
      <c r="B721" s="133"/>
      <c r="C721" s="134" t="s">
        <v>1676</v>
      </c>
      <c r="D721" s="134" t="s">
        <v>143</v>
      </c>
      <c r="E721" s="135" t="s">
        <v>1677</v>
      </c>
      <c r="F721" s="136" t="s">
        <v>1678</v>
      </c>
      <c r="G721" s="137" t="s">
        <v>357</v>
      </c>
      <c r="H721" s="138">
        <v>3.54</v>
      </c>
      <c r="I721" s="139"/>
      <c r="J721" s="139"/>
      <c r="K721" s="140"/>
      <c r="L721" s="32"/>
      <c r="M721" s="141"/>
      <c r="N721" s="142"/>
      <c r="O721" s="143"/>
      <c r="P721" s="143"/>
      <c r="Q721" s="143"/>
      <c r="R721" s="143"/>
      <c r="S721" s="143"/>
      <c r="T721" s="144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R721" s="145" t="s">
        <v>332</v>
      </c>
      <c r="AT721" s="145" t="s">
        <v>143</v>
      </c>
      <c r="AU721" s="145" t="s">
        <v>73</v>
      </c>
      <c r="AY721" s="18" t="s">
        <v>141</v>
      </c>
      <c r="BE721" s="146">
        <f>IF(N721="základná",J721,0)</f>
        <v>0</v>
      </c>
      <c r="BF721" s="146">
        <f>IF(N721="znížená",J721,0)</f>
        <v>0</v>
      </c>
      <c r="BG721" s="146">
        <f>IF(N721="zákl. prenesená",J721,0)</f>
        <v>0</v>
      </c>
      <c r="BH721" s="146">
        <f>IF(N721="zníž. prenesená",J721,0)</f>
        <v>0</v>
      </c>
      <c r="BI721" s="146">
        <f>IF(N721="nulová",J721,0)</f>
        <v>0</v>
      </c>
      <c r="BJ721" s="18" t="s">
        <v>73</v>
      </c>
      <c r="BK721" s="146">
        <f>ROUND(I721*H721,2)</f>
        <v>0</v>
      </c>
      <c r="BL721" s="18" t="s">
        <v>332</v>
      </c>
      <c r="BM721" s="145" t="s">
        <v>1679</v>
      </c>
    </row>
    <row r="722" spans="1:65" s="13" customFormat="1" x14ac:dyDescent="0.2">
      <c r="B722" s="147"/>
      <c r="D722" s="148" t="s">
        <v>148</v>
      </c>
      <c r="E722" s="149" t="s">
        <v>1</v>
      </c>
      <c r="F722" s="150" t="s">
        <v>1680</v>
      </c>
      <c r="H722" s="149" t="s">
        <v>1</v>
      </c>
      <c r="L722" s="147"/>
      <c r="M722" s="151"/>
      <c r="N722" s="152"/>
      <c r="O722" s="152"/>
      <c r="P722" s="152"/>
      <c r="Q722" s="152"/>
      <c r="R722" s="152"/>
      <c r="S722" s="152"/>
      <c r="T722" s="153"/>
      <c r="AT722" s="149" t="s">
        <v>148</v>
      </c>
      <c r="AU722" s="149" t="s">
        <v>73</v>
      </c>
      <c r="AV722" s="13" t="s">
        <v>67</v>
      </c>
      <c r="AW722" s="13" t="s">
        <v>27</v>
      </c>
      <c r="AX722" s="13" t="s">
        <v>60</v>
      </c>
      <c r="AY722" s="149" t="s">
        <v>141</v>
      </c>
    </row>
    <row r="723" spans="1:65" s="14" customFormat="1" x14ac:dyDescent="0.2">
      <c r="B723" s="154"/>
      <c r="D723" s="148" t="s">
        <v>148</v>
      </c>
      <c r="E723" s="155" t="s">
        <v>1</v>
      </c>
      <c r="F723" s="156" t="s">
        <v>1681</v>
      </c>
      <c r="H723" s="157">
        <v>3.54</v>
      </c>
      <c r="L723" s="154"/>
      <c r="M723" s="158"/>
      <c r="N723" s="159"/>
      <c r="O723" s="159"/>
      <c r="P723" s="159"/>
      <c r="Q723" s="159"/>
      <c r="R723" s="159"/>
      <c r="S723" s="159"/>
      <c r="T723" s="160"/>
      <c r="AT723" s="155" t="s">
        <v>148</v>
      </c>
      <c r="AU723" s="155" t="s">
        <v>73</v>
      </c>
      <c r="AV723" s="14" t="s">
        <v>73</v>
      </c>
      <c r="AW723" s="14" t="s">
        <v>27</v>
      </c>
      <c r="AX723" s="14" t="s">
        <v>60</v>
      </c>
      <c r="AY723" s="155" t="s">
        <v>141</v>
      </c>
    </row>
    <row r="724" spans="1:65" s="15" customFormat="1" x14ac:dyDescent="0.2">
      <c r="B724" s="161"/>
      <c r="D724" s="148" t="s">
        <v>148</v>
      </c>
      <c r="E724" s="162" t="s">
        <v>1</v>
      </c>
      <c r="F724" s="163" t="s">
        <v>158</v>
      </c>
      <c r="H724" s="164">
        <v>3.54</v>
      </c>
      <c r="L724" s="161"/>
      <c r="M724" s="165"/>
      <c r="N724" s="166"/>
      <c r="O724" s="166"/>
      <c r="P724" s="166"/>
      <c r="Q724" s="166"/>
      <c r="R724" s="166"/>
      <c r="S724" s="166"/>
      <c r="T724" s="167"/>
      <c r="AT724" s="162" t="s">
        <v>148</v>
      </c>
      <c r="AU724" s="162" t="s">
        <v>73</v>
      </c>
      <c r="AV724" s="15" t="s">
        <v>146</v>
      </c>
      <c r="AW724" s="15" t="s">
        <v>27</v>
      </c>
      <c r="AX724" s="15" t="s">
        <v>67</v>
      </c>
      <c r="AY724" s="162" t="s">
        <v>141</v>
      </c>
    </row>
    <row r="725" spans="1:65" s="2" customFormat="1" ht="21.75" customHeight="1" x14ac:dyDescent="0.2">
      <c r="A725" s="31"/>
      <c r="B725" s="133"/>
      <c r="C725" s="134" t="s">
        <v>1682</v>
      </c>
      <c r="D725" s="134" t="s">
        <v>143</v>
      </c>
      <c r="E725" s="135" t="s">
        <v>1683</v>
      </c>
      <c r="F725" s="136" t="s">
        <v>1684</v>
      </c>
      <c r="G725" s="137" t="s">
        <v>357</v>
      </c>
      <c r="H725" s="138">
        <v>3.54</v>
      </c>
      <c r="I725" s="139"/>
      <c r="J725" s="139"/>
      <c r="K725" s="140"/>
      <c r="L725" s="32"/>
      <c r="M725" s="141"/>
      <c r="N725" s="142"/>
      <c r="O725" s="143"/>
      <c r="P725" s="143"/>
      <c r="Q725" s="143"/>
      <c r="R725" s="143"/>
      <c r="S725" s="143"/>
      <c r="T725" s="144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R725" s="145" t="s">
        <v>332</v>
      </c>
      <c r="AT725" s="145" t="s">
        <v>143</v>
      </c>
      <c r="AU725" s="145" t="s">
        <v>73</v>
      </c>
      <c r="AY725" s="18" t="s">
        <v>141</v>
      </c>
      <c r="BE725" s="146">
        <f>IF(N725="základná",J725,0)</f>
        <v>0</v>
      </c>
      <c r="BF725" s="146">
        <f>IF(N725="znížená",J725,0)</f>
        <v>0</v>
      </c>
      <c r="BG725" s="146">
        <f>IF(N725="zákl. prenesená",J725,0)</f>
        <v>0</v>
      </c>
      <c r="BH725" s="146">
        <f>IF(N725="zníž. prenesená",J725,0)</f>
        <v>0</v>
      </c>
      <c r="BI725" s="146">
        <f>IF(N725="nulová",J725,0)</f>
        <v>0</v>
      </c>
      <c r="BJ725" s="18" t="s">
        <v>73</v>
      </c>
      <c r="BK725" s="146">
        <f>ROUND(I725*H725,2)</f>
        <v>0</v>
      </c>
      <c r="BL725" s="18" t="s">
        <v>332</v>
      </c>
      <c r="BM725" s="145" t="s">
        <v>1685</v>
      </c>
    </row>
    <row r="726" spans="1:65" s="13" customFormat="1" x14ac:dyDescent="0.2">
      <c r="B726" s="147"/>
      <c r="D726" s="148" t="s">
        <v>148</v>
      </c>
      <c r="E726" s="149" t="s">
        <v>1</v>
      </c>
      <c r="F726" s="150" t="s">
        <v>1686</v>
      </c>
      <c r="H726" s="149" t="s">
        <v>1</v>
      </c>
      <c r="L726" s="147"/>
      <c r="M726" s="151"/>
      <c r="N726" s="152"/>
      <c r="O726" s="152"/>
      <c r="P726" s="152"/>
      <c r="Q726" s="152"/>
      <c r="R726" s="152"/>
      <c r="S726" s="152"/>
      <c r="T726" s="153"/>
      <c r="AT726" s="149" t="s">
        <v>148</v>
      </c>
      <c r="AU726" s="149" t="s">
        <v>73</v>
      </c>
      <c r="AV726" s="13" t="s">
        <v>67</v>
      </c>
      <c r="AW726" s="13" t="s">
        <v>27</v>
      </c>
      <c r="AX726" s="13" t="s">
        <v>60</v>
      </c>
      <c r="AY726" s="149" t="s">
        <v>141</v>
      </c>
    </row>
    <row r="727" spans="1:65" s="14" customFormat="1" x14ac:dyDescent="0.2">
      <c r="B727" s="154"/>
      <c r="D727" s="148" t="s">
        <v>148</v>
      </c>
      <c r="E727" s="155" t="s">
        <v>1</v>
      </c>
      <c r="F727" s="156" t="s">
        <v>1681</v>
      </c>
      <c r="H727" s="157">
        <v>3.54</v>
      </c>
      <c r="L727" s="154"/>
      <c r="M727" s="158"/>
      <c r="N727" s="159"/>
      <c r="O727" s="159"/>
      <c r="P727" s="159"/>
      <c r="Q727" s="159"/>
      <c r="R727" s="159"/>
      <c r="S727" s="159"/>
      <c r="T727" s="160"/>
      <c r="AT727" s="155" t="s">
        <v>148</v>
      </c>
      <c r="AU727" s="155" t="s">
        <v>73</v>
      </c>
      <c r="AV727" s="14" t="s">
        <v>73</v>
      </c>
      <c r="AW727" s="14" t="s">
        <v>27</v>
      </c>
      <c r="AX727" s="14" t="s">
        <v>60</v>
      </c>
      <c r="AY727" s="155" t="s">
        <v>141</v>
      </c>
    </row>
    <row r="728" spans="1:65" s="15" customFormat="1" x14ac:dyDescent="0.2">
      <c r="B728" s="161"/>
      <c r="D728" s="148" t="s">
        <v>148</v>
      </c>
      <c r="E728" s="162" t="s">
        <v>1</v>
      </c>
      <c r="F728" s="163" t="s">
        <v>158</v>
      </c>
      <c r="H728" s="164">
        <v>3.54</v>
      </c>
      <c r="L728" s="161"/>
      <c r="M728" s="165"/>
      <c r="N728" s="166"/>
      <c r="O728" s="166"/>
      <c r="P728" s="166"/>
      <c r="Q728" s="166"/>
      <c r="R728" s="166"/>
      <c r="S728" s="166"/>
      <c r="T728" s="167"/>
      <c r="AT728" s="162" t="s">
        <v>148</v>
      </c>
      <c r="AU728" s="162" t="s">
        <v>73</v>
      </c>
      <c r="AV728" s="15" t="s">
        <v>146</v>
      </c>
      <c r="AW728" s="15" t="s">
        <v>27</v>
      </c>
      <c r="AX728" s="15" t="s">
        <v>67</v>
      </c>
      <c r="AY728" s="162" t="s">
        <v>141</v>
      </c>
    </row>
    <row r="729" spans="1:65" s="2" customFormat="1" ht="21.75" customHeight="1" x14ac:dyDescent="0.2">
      <c r="A729" s="31"/>
      <c r="B729" s="133"/>
      <c r="C729" s="134" t="s">
        <v>1687</v>
      </c>
      <c r="D729" s="134" t="s">
        <v>143</v>
      </c>
      <c r="E729" s="135" t="s">
        <v>1014</v>
      </c>
      <c r="F729" s="192" t="s">
        <v>1015</v>
      </c>
      <c r="G729" s="193" t="s">
        <v>543</v>
      </c>
      <c r="H729" s="194"/>
      <c r="I729" s="195"/>
      <c r="J729" s="195"/>
      <c r="K729" s="140"/>
      <c r="L729" s="32"/>
      <c r="M729" s="141"/>
      <c r="N729" s="142"/>
      <c r="O729" s="143"/>
      <c r="P729" s="143"/>
      <c r="Q729" s="143"/>
      <c r="R729" s="143"/>
      <c r="S729" s="143"/>
      <c r="T729" s="144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R729" s="145" t="s">
        <v>332</v>
      </c>
      <c r="AT729" s="145" t="s">
        <v>143</v>
      </c>
      <c r="AU729" s="145" t="s">
        <v>73</v>
      </c>
      <c r="AY729" s="18" t="s">
        <v>141</v>
      </c>
      <c r="BE729" s="146">
        <f>IF(N729="základná",J729,0)</f>
        <v>0</v>
      </c>
      <c r="BF729" s="146">
        <f>IF(N729="znížená",J729,0)</f>
        <v>0</v>
      </c>
      <c r="BG729" s="146">
        <f>IF(N729="zákl. prenesená",J729,0)</f>
        <v>0</v>
      </c>
      <c r="BH729" s="146">
        <f>IF(N729="zníž. prenesená",J729,0)</f>
        <v>0</v>
      </c>
      <c r="BI729" s="146">
        <f>IF(N729="nulová",J729,0)</f>
        <v>0</v>
      </c>
      <c r="BJ729" s="18" t="s">
        <v>73</v>
      </c>
      <c r="BK729" s="146">
        <f>ROUND(I729*H729,2)</f>
        <v>0</v>
      </c>
      <c r="BL729" s="18" t="s">
        <v>332</v>
      </c>
      <c r="BM729" s="145" t="s">
        <v>1688</v>
      </c>
    </row>
    <row r="730" spans="1:65" s="12" customFormat="1" ht="22.9" customHeight="1" x14ac:dyDescent="0.2">
      <c r="B730" s="121"/>
      <c r="D730" s="122" t="s">
        <v>59</v>
      </c>
      <c r="E730" s="131" t="s">
        <v>584</v>
      </c>
      <c r="F730" s="131" t="s">
        <v>585</v>
      </c>
      <c r="J730" s="132"/>
      <c r="L730" s="121"/>
      <c r="M730" s="125"/>
      <c r="N730" s="126"/>
      <c r="O730" s="126"/>
      <c r="P730" s="127"/>
      <c r="Q730" s="126"/>
      <c r="R730" s="127"/>
      <c r="S730" s="126"/>
      <c r="T730" s="128"/>
      <c r="AR730" s="122" t="s">
        <v>73</v>
      </c>
      <c r="AT730" s="129" t="s">
        <v>59</v>
      </c>
      <c r="AU730" s="129" t="s">
        <v>67</v>
      </c>
      <c r="AY730" s="122" t="s">
        <v>141</v>
      </c>
      <c r="BK730" s="130">
        <f>SUM(BK731:BK801)</f>
        <v>0</v>
      </c>
    </row>
    <row r="731" spans="1:65" s="2" customFormat="1" ht="21.75" customHeight="1" x14ac:dyDescent="0.2">
      <c r="A731" s="31"/>
      <c r="B731" s="133"/>
      <c r="C731" s="134" t="s">
        <v>1689</v>
      </c>
      <c r="D731" s="134" t="s">
        <v>143</v>
      </c>
      <c r="E731" s="135" t="s">
        <v>1690</v>
      </c>
      <c r="F731" s="136" t="s">
        <v>1691</v>
      </c>
      <c r="G731" s="137" t="s">
        <v>357</v>
      </c>
      <c r="H731" s="138">
        <v>41.33</v>
      </c>
      <c r="I731" s="139"/>
      <c r="J731" s="139"/>
      <c r="K731" s="140"/>
      <c r="L731" s="32"/>
      <c r="M731" s="141"/>
      <c r="N731" s="142"/>
      <c r="O731" s="143"/>
      <c r="P731" s="143"/>
      <c r="Q731" s="143"/>
      <c r="R731" s="143"/>
      <c r="S731" s="143"/>
      <c r="T731" s="144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R731" s="145" t="s">
        <v>332</v>
      </c>
      <c r="AT731" s="145" t="s">
        <v>143</v>
      </c>
      <c r="AU731" s="145" t="s">
        <v>73</v>
      </c>
      <c r="AY731" s="18" t="s">
        <v>141</v>
      </c>
      <c r="BE731" s="146">
        <f>IF(N731="základná",J731,0)</f>
        <v>0</v>
      </c>
      <c r="BF731" s="146">
        <f>IF(N731="znížená",J731,0)</f>
        <v>0</v>
      </c>
      <c r="BG731" s="146">
        <f>IF(N731="zákl. prenesená",J731,0)</f>
        <v>0</v>
      </c>
      <c r="BH731" s="146">
        <f>IF(N731="zníž. prenesená",J731,0)</f>
        <v>0</v>
      </c>
      <c r="BI731" s="146">
        <f>IF(N731="nulová",J731,0)</f>
        <v>0</v>
      </c>
      <c r="BJ731" s="18" t="s">
        <v>73</v>
      </c>
      <c r="BK731" s="146">
        <f>ROUND(I731*H731,2)</f>
        <v>0</v>
      </c>
      <c r="BL731" s="18" t="s">
        <v>332</v>
      </c>
      <c r="BM731" s="145" t="s">
        <v>1692</v>
      </c>
    </row>
    <row r="732" spans="1:65" s="13" customFormat="1" x14ac:dyDescent="0.2">
      <c r="B732" s="147"/>
      <c r="D732" s="148" t="s">
        <v>148</v>
      </c>
      <c r="E732" s="149" t="s">
        <v>1</v>
      </c>
      <c r="F732" s="150" t="s">
        <v>1517</v>
      </c>
      <c r="H732" s="149" t="s">
        <v>1</v>
      </c>
      <c r="L732" s="147"/>
      <c r="M732" s="151"/>
      <c r="N732" s="152"/>
      <c r="O732" s="152"/>
      <c r="P732" s="152"/>
      <c r="Q732" s="152"/>
      <c r="R732" s="152"/>
      <c r="S732" s="152"/>
      <c r="T732" s="153"/>
      <c r="AT732" s="149" t="s">
        <v>148</v>
      </c>
      <c r="AU732" s="149" t="s">
        <v>73</v>
      </c>
      <c r="AV732" s="13" t="s">
        <v>67</v>
      </c>
      <c r="AW732" s="13" t="s">
        <v>27</v>
      </c>
      <c r="AX732" s="13" t="s">
        <v>60</v>
      </c>
      <c r="AY732" s="149" t="s">
        <v>141</v>
      </c>
    </row>
    <row r="733" spans="1:65" s="14" customFormat="1" x14ac:dyDescent="0.2">
      <c r="B733" s="154"/>
      <c r="D733" s="148" t="s">
        <v>148</v>
      </c>
      <c r="E733" s="155" t="s">
        <v>1</v>
      </c>
      <c r="F733" s="156" t="s">
        <v>1518</v>
      </c>
      <c r="H733" s="157">
        <v>15.942</v>
      </c>
      <c r="L733" s="154"/>
      <c r="M733" s="158"/>
      <c r="N733" s="159"/>
      <c r="O733" s="159"/>
      <c r="P733" s="159"/>
      <c r="Q733" s="159"/>
      <c r="R733" s="159"/>
      <c r="S733" s="159"/>
      <c r="T733" s="160"/>
      <c r="AT733" s="155" t="s">
        <v>148</v>
      </c>
      <c r="AU733" s="155" t="s">
        <v>73</v>
      </c>
      <c r="AV733" s="14" t="s">
        <v>73</v>
      </c>
      <c r="AW733" s="14" t="s">
        <v>27</v>
      </c>
      <c r="AX733" s="14" t="s">
        <v>60</v>
      </c>
      <c r="AY733" s="155" t="s">
        <v>141</v>
      </c>
    </row>
    <row r="734" spans="1:65" s="13" customFormat="1" x14ac:dyDescent="0.2">
      <c r="B734" s="147"/>
      <c r="D734" s="148" t="s">
        <v>148</v>
      </c>
      <c r="E734" s="149" t="s">
        <v>1</v>
      </c>
      <c r="F734" s="150" t="s">
        <v>1519</v>
      </c>
      <c r="H734" s="149" t="s">
        <v>1</v>
      </c>
      <c r="L734" s="147"/>
      <c r="M734" s="151"/>
      <c r="N734" s="152"/>
      <c r="O734" s="152"/>
      <c r="P734" s="152"/>
      <c r="Q734" s="152"/>
      <c r="R734" s="152"/>
      <c r="S734" s="152"/>
      <c r="T734" s="153"/>
      <c r="AT734" s="149" t="s">
        <v>148</v>
      </c>
      <c r="AU734" s="149" t="s">
        <v>73</v>
      </c>
      <c r="AV734" s="13" t="s">
        <v>67</v>
      </c>
      <c r="AW734" s="13" t="s">
        <v>27</v>
      </c>
      <c r="AX734" s="13" t="s">
        <v>60</v>
      </c>
      <c r="AY734" s="149" t="s">
        <v>141</v>
      </c>
    </row>
    <row r="735" spans="1:65" s="14" customFormat="1" x14ac:dyDescent="0.2">
      <c r="B735" s="154"/>
      <c r="D735" s="148" t="s">
        <v>148</v>
      </c>
      <c r="E735" s="155" t="s">
        <v>1</v>
      </c>
      <c r="F735" s="156" t="s">
        <v>1520</v>
      </c>
      <c r="H735" s="157">
        <v>5.9180000000000001</v>
      </c>
      <c r="L735" s="154"/>
      <c r="M735" s="158"/>
      <c r="N735" s="159"/>
      <c r="O735" s="159"/>
      <c r="P735" s="159"/>
      <c r="Q735" s="159"/>
      <c r="R735" s="159"/>
      <c r="S735" s="159"/>
      <c r="T735" s="160"/>
      <c r="AT735" s="155" t="s">
        <v>148</v>
      </c>
      <c r="AU735" s="155" t="s">
        <v>73</v>
      </c>
      <c r="AV735" s="14" t="s">
        <v>73</v>
      </c>
      <c r="AW735" s="14" t="s">
        <v>27</v>
      </c>
      <c r="AX735" s="14" t="s">
        <v>60</v>
      </c>
      <c r="AY735" s="155" t="s">
        <v>141</v>
      </c>
    </row>
    <row r="736" spans="1:65" s="13" customFormat="1" x14ac:dyDescent="0.2">
      <c r="B736" s="147"/>
      <c r="D736" s="148" t="s">
        <v>148</v>
      </c>
      <c r="E736" s="149" t="s">
        <v>1</v>
      </c>
      <c r="F736" s="150" t="s">
        <v>1521</v>
      </c>
      <c r="H736" s="149" t="s">
        <v>1</v>
      </c>
      <c r="L736" s="147"/>
      <c r="M736" s="151"/>
      <c r="N736" s="152"/>
      <c r="O736" s="152"/>
      <c r="P736" s="152"/>
      <c r="Q736" s="152"/>
      <c r="R736" s="152"/>
      <c r="S736" s="152"/>
      <c r="T736" s="153"/>
      <c r="AT736" s="149" t="s">
        <v>148</v>
      </c>
      <c r="AU736" s="149" t="s">
        <v>73</v>
      </c>
      <c r="AV736" s="13" t="s">
        <v>67</v>
      </c>
      <c r="AW736" s="13" t="s">
        <v>27</v>
      </c>
      <c r="AX736" s="13" t="s">
        <v>60</v>
      </c>
      <c r="AY736" s="149" t="s">
        <v>141</v>
      </c>
    </row>
    <row r="737" spans="1:65" s="14" customFormat="1" x14ac:dyDescent="0.2">
      <c r="B737" s="154"/>
      <c r="D737" s="148" t="s">
        <v>148</v>
      </c>
      <c r="E737" s="155" t="s">
        <v>1</v>
      </c>
      <c r="F737" s="156" t="s">
        <v>1522</v>
      </c>
      <c r="H737" s="157">
        <v>5.6680000000000001</v>
      </c>
      <c r="L737" s="154"/>
      <c r="M737" s="158"/>
      <c r="N737" s="159"/>
      <c r="O737" s="159"/>
      <c r="P737" s="159"/>
      <c r="Q737" s="159"/>
      <c r="R737" s="159"/>
      <c r="S737" s="159"/>
      <c r="T737" s="160"/>
      <c r="AT737" s="155" t="s">
        <v>148</v>
      </c>
      <c r="AU737" s="155" t="s">
        <v>73</v>
      </c>
      <c r="AV737" s="14" t="s">
        <v>73</v>
      </c>
      <c r="AW737" s="14" t="s">
        <v>27</v>
      </c>
      <c r="AX737" s="14" t="s">
        <v>60</v>
      </c>
      <c r="AY737" s="155" t="s">
        <v>141</v>
      </c>
    </row>
    <row r="738" spans="1:65" s="13" customFormat="1" x14ac:dyDescent="0.2">
      <c r="B738" s="147"/>
      <c r="D738" s="148" t="s">
        <v>148</v>
      </c>
      <c r="E738" s="149" t="s">
        <v>1</v>
      </c>
      <c r="F738" s="150" t="s">
        <v>1523</v>
      </c>
      <c r="H738" s="149" t="s">
        <v>1</v>
      </c>
      <c r="L738" s="147"/>
      <c r="M738" s="151"/>
      <c r="N738" s="152"/>
      <c r="O738" s="152"/>
      <c r="P738" s="152"/>
      <c r="Q738" s="152"/>
      <c r="R738" s="152"/>
      <c r="S738" s="152"/>
      <c r="T738" s="153"/>
      <c r="AT738" s="149" t="s">
        <v>148</v>
      </c>
      <c r="AU738" s="149" t="s">
        <v>73</v>
      </c>
      <c r="AV738" s="13" t="s">
        <v>67</v>
      </c>
      <c r="AW738" s="13" t="s">
        <v>27</v>
      </c>
      <c r="AX738" s="13" t="s">
        <v>60</v>
      </c>
      <c r="AY738" s="149" t="s">
        <v>141</v>
      </c>
    </row>
    <row r="739" spans="1:65" s="14" customFormat="1" x14ac:dyDescent="0.2">
      <c r="B739" s="154"/>
      <c r="D739" s="148" t="s">
        <v>148</v>
      </c>
      <c r="E739" s="155" t="s">
        <v>1</v>
      </c>
      <c r="F739" s="156" t="s">
        <v>1524</v>
      </c>
      <c r="H739" s="157">
        <v>8.1340000000000003</v>
      </c>
      <c r="L739" s="154"/>
      <c r="M739" s="158"/>
      <c r="N739" s="159"/>
      <c r="O739" s="159"/>
      <c r="P739" s="159"/>
      <c r="Q739" s="159"/>
      <c r="R739" s="159"/>
      <c r="S739" s="159"/>
      <c r="T739" s="160"/>
      <c r="AT739" s="155" t="s">
        <v>148</v>
      </c>
      <c r="AU739" s="155" t="s">
        <v>73</v>
      </c>
      <c r="AV739" s="14" t="s">
        <v>73</v>
      </c>
      <c r="AW739" s="14" t="s">
        <v>27</v>
      </c>
      <c r="AX739" s="14" t="s">
        <v>60</v>
      </c>
      <c r="AY739" s="155" t="s">
        <v>141</v>
      </c>
    </row>
    <row r="740" spans="1:65" s="13" customFormat="1" x14ac:dyDescent="0.2">
      <c r="B740" s="147"/>
      <c r="D740" s="148" t="s">
        <v>148</v>
      </c>
      <c r="E740" s="149" t="s">
        <v>1</v>
      </c>
      <c r="F740" s="150" t="s">
        <v>1527</v>
      </c>
      <c r="H740" s="149" t="s">
        <v>1</v>
      </c>
      <c r="L740" s="147"/>
      <c r="M740" s="151"/>
      <c r="N740" s="152"/>
      <c r="O740" s="152"/>
      <c r="P740" s="152"/>
      <c r="Q740" s="152"/>
      <c r="R740" s="152"/>
      <c r="S740" s="152"/>
      <c r="T740" s="153"/>
      <c r="AT740" s="149" t="s">
        <v>148</v>
      </c>
      <c r="AU740" s="149" t="s">
        <v>73</v>
      </c>
      <c r="AV740" s="13" t="s">
        <v>67</v>
      </c>
      <c r="AW740" s="13" t="s">
        <v>27</v>
      </c>
      <c r="AX740" s="13" t="s">
        <v>60</v>
      </c>
      <c r="AY740" s="149" t="s">
        <v>141</v>
      </c>
    </row>
    <row r="741" spans="1:65" s="14" customFormat="1" x14ac:dyDescent="0.2">
      <c r="B741" s="154"/>
      <c r="D741" s="148" t="s">
        <v>148</v>
      </c>
      <c r="E741" s="155" t="s">
        <v>1</v>
      </c>
      <c r="F741" s="156" t="s">
        <v>1522</v>
      </c>
      <c r="H741" s="157">
        <v>5.6680000000000001</v>
      </c>
      <c r="L741" s="154"/>
      <c r="M741" s="158"/>
      <c r="N741" s="159"/>
      <c r="O741" s="159"/>
      <c r="P741" s="159"/>
      <c r="Q741" s="159"/>
      <c r="R741" s="159"/>
      <c r="S741" s="159"/>
      <c r="T741" s="160"/>
      <c r="AT741" s="155" t="s">
        <v>148</v>
      </c>
      <c r="AU741" s="155" t="s">
        <v>73</v>
      </c>
      <c r="AV741" s="14" t="s">
        <v>73</v>
      </c>
      <c r="AW741" s="14" t="s">
        <v>27</v>
      </c>
      <c r="AX741" s="14" t="s">
        <v>60</v>
      </c>
      <c r="AY741" s="155" t="s">
        <v>141</v>
      </c>
    </row>
    <row r="742" spans="1:65" s="15" customFormat="1" x14ac:dyDescent="0.2">
      <c r="B742" s="161"/>
      <c r="D742" s="148" t="s">
        <v>148</v>
      </c>
      <c r="E742" s="162" t="s">
        <v>1</v>
      </c>
      <c r="F742" s="163" t="s">
        <v>1528</v>
      </c>
      <c r="H742" s="164">
        <v>41.33</v>
      </c>
      <c r="L742" s="161"/>
      <c r="M742" s="165"/>
      <c r="N742" s="166"/>
      <c r="O742" s="166"/>
      <c r="P742" s="166"/>
      <c r="Q742" s="166"/>
      <c r="R742" s="166"/>
      <c r="S742" s="166"/>
      <c r="T742" s="167"/>
      <c r="AT742" s="162" t="s">
        <v>148</v>
      </c>
      <c r="AU742" s="162" t="s">
        <v>73</v>
      </c>
      <c r="AV742" s="15" t="s">
        <v>146</v>
      </c>
      <c r="AW742" s="15" t="s">
        <v>27</v>
      </c>
      <c r="AX742" s="15" t="s">
        <v>67</v>
      </c>
      <c r="AY742" s="162" t="s">
        <v>141</v>
      </c>
    </row>
    <row r="743" spans="1:65" s="2" customFormat="1" ht="33" customHeight="1" x14ac:dyDescent="0.2">
      <c r="A743" s="31"/>
      <c r="B743" s="133"/>
      <c r="C743" s="168" t="s">
        <v>1693</v>
      </c>
      <c r="D743" s="168" t="s">
        <v>159</v>
      </c>
      <c r="E743" s="169" t="s">
        <v>1694</v>
      </c>
      <c r="F743" s="170" t="s">
        <v>1695</v>
      </c>
      <c r="G743" s="171" t="s">
        <v>357</v>
      </c>
      <c r="H743" s="172">
        <v>41.33</v>
      </c>
      <c r="I743" s="173"/>
      <c r="J743" s="173"/>
      <c r="K743" s="174"/>
      <c r="L743" s="175"/>
      <c r="M743" s="176"/>
      <c r="N743" s="177"/>
      <c r="O743" s="143"/>
      <c r="P743" s="143"/>
      <c r="Q743" s="143"/>
      <c r="R743" s="143"/>
      <c r="S743" s="143"/>
      <c r="T743" s="144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R743" s="145" t="s">
        <v>504</v>
      </c>
      <c r="AT743" s="145" t="s">
        <v>159</v>
      </c>
      <c r="AU743" s="145" t="s">
        <v>73</v>
      </c>
      <c r="AY743" s="18" t="s">
        <v>141</v>
      </c>
      <c r="BE743" s="146">
        <f>IF(N743="základná",J743,0)</f>
        <v>0</v>
      </c>
      <c r="BF743" s="146">
        <f>IF(N743="znížená",J743,0)</f>
        <v>0</v>
      </c>
      <c r="BG743" s="146">
        <f>IF(N743="zákl. prenesená",J743,0)</f>
        <v>0</v>
      </c>
      <c r="BH743" s="146">
        <f>IF(N743="zníž. prenesená",J743,0)</f>
        <v>0</v>
      </c>
      <c r="BI743" s="146">
        <f>IF(N743="nulová",J743,0)</f>
        <v>0</v>
      </c>
      <c r="BJ743" s="18" t="s">
        <v>73</v>
      </c>
      <c r="BK743" s="146">
        <f>ROUND(I743*H743,2)</f>
        <v>0</v>
      </c>
      <c r="BL743" s="18" t="s">
        <v>332</v>
      </c>
      <c r="BM743" s="145" t="s">
        <v>1696</v>
      </c>
    </row>
    <row r="744" spans="1:65" s="13" customFormat="1" x14ac:dyDescent="0.2">
      <c r="B744" s="147"/>
      <c r="D744" s="148" t="s">
        <v>148</v>
      </c>
      <c r="E744" s="149" t="s">
        <v>1</v>
      </c>
      <c r="F744" s="150" t="s">
        <v>1517</v>
      </c>
      <c r="H744" s="149" t="s">
        <v>1</v>
      </c>
      <c r="L744" s="147"/>
      <c r="M744" s="151"/>
      <c r="N744" s="152"/>
      <c r="O744" s="152"/>
      <c r="P744" s="152"/>
      <c r="Q744" s="152"/>
      <c r="R744" s="152"/>
      <c r="S744" s="152"/>
      <c r="T744" s="153"/>
      <c r="AT744" s="149" t="s">
        <v>148</v>
      </c>
      <c r="AU744" s="149" t="s">
        <v>73</v>
      </c>
      <c r="AV744" s="13" t="s">
        <v>67</v>
      </c>
      <c r="AW744" s="13" t="s">
        <v>27</v>
      </c>
      <c r="AX744" s="13" t="s">
        <v>60</v>
      </c>
      <c r="AY744" s="149" t="s">
        <v>141</v>
      </c>
    </row>
    <row r="745" spans="1:65" s="14" customFormat="1" x14ac:dyDescent="0.2">
      <c r="B745" s="154"/>
      <c r="D745" s="148" t="s">
        <v>148</v>
      </c>
      <c r="E745" s="155" t="s">
        <v>1</v>
      </c>
      <c r="F745" s="156" t="s">
        <v>1518</v>
      </c>
      <c r="H745" s="157">
        <v>15.942</v>
      </c>
      <c r="L745" s="154"/>
      <c r="M745" s="158"/>
      <c r="N745" s="159"/>
      <c r="O745" s="159"/>
      <c r="P745" s="159"/>
      <c r="Q745" s="159"/>
      <c r="R745" s="159"/>
      <c r="S745" s="159"/>
      <c r="T745" s="160"/>
      <c r="AT745" s="155" t="s">
        <v>148</v>
      </c>
      <c r="AU745" s="155" t="s">
        <v>73</v>
      </c>
      <c r="AV745" s="14" t="s">
        <v>73</v>
      </c>
      <c r="AW745" s="14" t="s">
        <v>27</v>
      </c>
      <c r="AX745" s="14" t="s">
        <v>60</v>
      </c>
      <c r="AY745" s="155" t="s">
        <v>141</v>
      </c>
    </row>
    <row r="746" spans="1:65" s="13" customFormat="1" x14ac:dyDescent="0.2">
      <c r="B746" s="147"/>
      <c r="D746" s="148" t="s">
        <v>148</v>
      </c>
      <c r="E746" s="149" t="s">
        <v>1</v>
      </c>
      <c r="F746" s="150" t="s">
        <v>1519</v>
      </c>
      <c r="H746" s="149" t="s">
        <v>1</v>
      </c>
      <c r="L746" s="147"/>
      <c r="M746" s="151"/>
      <c r="N746" s="152"/>
      <c r="O746" s="152"/>
      <c r="P746" s="152"/>
      <c r="Q746" s="152"/>
      <c r="R746" s="152"/>
      <c r="S746" s="152"/>
      <c r="T746" s="153"/>
      <c r="AT746" s="149" t="s">
        <v>148</v>
      </c>
      <c r="AU746" s="149" t="s">
        <v>73</v>
      </c>
      <c r="AV746" s="13" t="s">
        <v>67</v>
      </c>
      <c r="AW746" s="13" t="s">
        <v>27</v>
      </c>
      <c r="AX746" s="13" t="s">
        <v>60</v>
      </c>
      <c r="AY746" s="149" t="s">
        <v>141</v>
      </c>
    </row>
    <row r="747" spans="1:65" s="14" customFormat="1" x14ac:dyDescent="0.2">
      <c r="B747" s="154"/>
      <c r="D747" s="148" t="s">
        <v>148</v>
      </c>
      <c r="E747" s="155" t="s">
        <v>1</v>
      </c>
      <c r="F747" s="156" t="s">
        <v>1520</v>
      </c>
      <c r="H747" s="157">
        <v>5.9180000000000001</v>
      </c>
      <c r="L747" s="154"/>
      <c r="M747" s="158"/>
      <c r="N747" s="159"/>
      <c r="O747" s="159"/>
      <c r="P747" s="159"/>
      <c r="Q747" s="159"/>
      <c r="R747" s="159"/>
      <c r="S747" s="159"/>
      <c r="T747" s="160"/>
      <c r="AT747" s="155" t="s">
        <v>148</v>
      </c>
      <c r="AU747" s="155" t="s">
        <v>73</v>
      </c>
      <c r="AV747" s="14" t="s">
        <v>73</v>
      </c>
      <c r="AW747" s="14" t="s">
        <v>27</v>
      </c>
      <c r="AX747" s="14" t="s">
        <v>60</v>
      </c>
      <c r="AY747" s="155" t="s">
        <v>141</v>
      </c>
    </row>
    <row r="748" spans="1:65" s="13" customFormat="1" x14ac:dyDescent="0.2">
      <c r="B748" s="147"/>
      <c r="D748" s="148" t="s">
        <v>148</v>
      </c>
      <c r="E748" s="149" t="s">
        <v>1</v>
      </c>
      <c r="F748" s="150" t="s">
        <v>1521</v>
      </c>
      <c r="H748" s="149" t="s">
        <v>1</v>
      </c>
      <c r="L748" s="147"/>
      <c r="M748" s="151"/>
      <c r="N748" s="152"/>
      <c r="O748" s="152"/>
      <c r="P748" s="152"/>
      <c r="Q748" s="152"/>
      <c r="R748" s="152"/>
      <c r="S748" s="152"/>
      <c r="T748" s="153"/>
      <c r="AT748" s="149" t="s">
        <v>148</v>
      </c>
      <c r="AU748" s="149" t="s">
        <v>73</v>
      </c>
      <c r="AV748" s="13" t="s">
        <v>67</v>
      </c>
      <c r="AW748" s="13" t="s">
        <v>27</v>
      </c>
      <c r="AX748" s="13" t="s">
        <v>60</v>
      </c>
      <c r="AY748" s="149" t="s">
        <v>141</v>
      </c>
    </row>
    <row r="749" spans="1:65" s="14" customFormat="1" x14ac:dyDescent="0.2">
      <c r="B749" s="154"/>
      <c r="D749" s="148" t="s">
        <v>148</v>
      </c>
      <c r="E749" s="155" t="s">
        <v>1</v>
      </c>
      <c r="F749" s="156" t="s">
        <v>1522</v>
      </c>
      <c r="H749" s="157">
        <v>5.6680000000000001</v>
      </c>
      <c r="L749" s="154"/>
      <c r="M749" s="158"/>
      <c r="N749" s="159"/>
      <c r="O749" s="159"/>
      <c r="P749" s="159"/>
      <c r="Q749" s="159"/>
      <c r="R749" s="159"/>
      <c r="S749" s="159"/>
      <c r="T749" s="160"/>
      <c r="AT749" s="155" t="s">
        <v>148</v>
      </c>
      <c r="AU749" s="155" t="s">
        <v>73</v>
      </c>
      <c r="AV749" s="14" t="s">
        <v>73</v>
      </c>
      <c r="AW749" s="14" t="s">
        <v>27</v>
      </c>
      <c r="AX749" s="14" t="s">
        <v>60</v>
      </c>
      <c r="AY749" s="155" t="s">
        <v>141</v>
      </c>
    </row>
    <row r="750" spans="1:65" s="13" customFormat="1" x14ac:dyDescent="0.2">
      <c r="B750" s="147"/>
      <c r="D750" s="148" t="s">
        <v>148</v>
      </c>
      <c r="E750" s="149" t="s">
        <v>1</v>
      </c>
      <c r="F750" s="150" t="s">
        <v>1523</v>
      </c>
      <c r="H750" s="149" t="s">
        <v>1</v>
      </c>
      <c r="L750" s="147"/>
      <c r="M750" s="151"/>
      <c r="N750" s="152"/>
      <c r="O750" s="152"/>
      <c r="P750" s="152"/>
      <c r="Q750" s="152"/>
      <c r="R750" s="152"/>
      <c r="S750" s="152"/>
      <c r="T750" s="153"/>
      <c r="AT750" s="149" t="s">
        <v>148</v>
      </c>
      <c r="AU750" s="149" t="s">
        <v>73</v>
      </c>
      <c r="AV750" s="13" t="s">
        <v>67</v>
      </c>
      <c r="AW750" s="13" t="s">
        <v>27</v>
      </c>
      <c r="AX750" s="13" t="s">
        <v>60</v>
      </c>
      <c r="AY750" s="149" t="s">
        <v>141</v>
      </c>
    </row>
    <row r="751" spans="1:65" s="14" customFormat="1" x14ac:dyDescent="0.2">
      <c r="B751" s="154"/>
      <c r="D751" s="148" t="s">
        <v>148</v>
      </c>
      <c r="E751" s="155" t="s">
        <v>1</v>
      </c>
      <c r="F751" s="156" t="s">
        <v>1524</v>
      </c>
      <c r="H751" s="157">
        <v>8.1340000000000003</v>
      </c>
      <c r="L751" s="154"/>
      <c r="M751" s="158"/>
      <c r="N751" s="159"/>
      <c r="O751" s="159"/>
      <c r="P751" s="159"/>
      <c r="Q751" s="159"/>
      <c r="R751" s="159"/>
      <c r="S751" s="159"/>
      <c r="T751" s="160"/>
      <c r="AT751" s="155" t="s">
        <v>148</v>
      </c>
      <c r="AU751" s="155" t="s">
        <v>73</v>
      </c>
      <c r="AV751" s="14" t="s">
        <v>73</v>
      </c>
      <c r="AW751" s="14" t="s">
        <v>27</v>
      </c>
      <c r="AX751" s="14" t="s">
        <v>60</v>
      </c>
      <c r="AY751" s="155" t="s">
        <v>141</v>
      </c>
    </row>
    <row r="752" spans="1:65" s="13" customFormat="1" x14ac:dyDescent="0.2">
      <c r="B752" s="147"/>
      <c r="D752" s="148" t="s">
        <v>148</v>
      </c>
      <c r="E752" s="149" t="s">
        <v>1</v>
      </c>
      <c r="F752" s="150" t="s">
        <v>1527</v>
      </c>
      <c r="H752" s="149" t="s">
        <v>1</v>
      </c>
      <c r="L752" s="147"/>
      <c r="M752" s="151"/>
      <c r="N752" s="152"/>
      <c r="O752" s="152"/>
      <c r="P752" s="152"/>
      <c r="Q752" s="152"/>
      <c r="R752" s="152"/>
      <c r="S752" s="152"/>
      <c r="T752" s="153"/>
      <c r="AT752" s="149" t="s">
        <v>148</v>
      </c>
      <c r="AU752" s="149" t="s">
        <v>73</v>
      </c>
      <c r="AV752" s="13" t="s">
        <v>67</v>
      </c>
      <c r="AW752" s="13" t="s">
        <v>27</v>
      </c>
      <c r="AX752" s="13" t="s">
        <v>60</v>
      </c>
      <c r="AY752" s="149" t="s">
        <v>141</v>
      </c>
    </row>
    <row r="753" spans="1:65" s="14" customFormat="1" x14ac:dyDescent="0.2">
      <c r="B753" s="154"/>
      <c r="D753" s="148" t="s">
        <v>148</v>
      </c>
      <c r="E753" s="155" t="s">
        <v>1</v>
      </c>
      <c r="F753" s="156" t="s">
        <v>1522</v>
      </c>
      <c r="H753" s="157">
        <v>5.6680000000000001</v>
      </c>
      <c r="L753" s="154"/>
      <c r="M753" s="158"/>
      <c r="N753" s="159"/>
      <c r="O753" s="159"/>
      <c r="P753" s="159"/>
      <c r="Q753" s="159"/>
      <c r="R753" s="159"/>
      <c r="S753" s="159"/>
      <c r="T753" s="160"/>
      <c r="AT753" s="155" t="s">
        <v>148</v>
      </c>
      <c r="AU753" s="155" t="s">
        <v>73</v>
      </c>
      <c r="AV753" s="14" t="s">
        <v>73</v>
      </c>
      <c r="AW753" s="14" t="s">
        <v>27</v>
      </c>
      <c r="AX753" s="14" t="s">
        <v>60</v>
      </c>
      <c r="AY753" s="155" t="s">
        <v>141</v>
      </c>
    </row>
    <row r="754" spans="1:65" s="15" customFormat="1" x14ac:dyDescent="0.2">
      <c r="B754" s="161"/>
      <c r="D754" s="148" t="s">
        <v>148</v>
      </c>
      <c r="E754" s="162" t="s">
        <v>1</v>
      </c>
      <c r="F754" s="163" t="s">
        <v>1528</v>
      </c>
      <c r="H754" s="164">
        <v>41.33</v>
      </c>
      <c r="L754" s="161"/>
      <c r="M754" s="165"/>
      <c r="N754" s="166"/>
      <c r="O754" s="166"/>
      <c r="P754" s="166"/>
      <c r="Q754" s="166"/>
      <c r="R754" s="166"/>
      <c r="S754" s="166"/>
      <c r="T754" s="167"/>
      <c r="AT754" s="162" t="s">
        <v>148</v>
      </c>
      <c r="AU754" s="162" t="s">
        <v>73</v>
      </c>
      <c r="AV754" s="15" t="s">
        <v>146</v>
      </c>
      <c r="AW754" s="15" t="s">
        <v>27</v>
      </c>
      <c r="AX754" s="15" t="s">
        <v>67</v>
      </c>
      <c r="AY754" s="162" t="s">
        <v>141</v>
      </c>
    </row>
    <row r="755" spans="1:65" s="2" customFormat="1" ht="21.75" customHeight="1" x14ac:dyDescent="0.2">
      <c r="A755" s="31"/>
      <c r="B755" s="133"/>
      <c r="C755" s="134" t="s">
        <v>1697</v>
      </c>
      <c r="D755" s="134" t="s">
        <v>143</v>
      </c>
      <c r="E755" s="135" t="s">
        <v>1698</v>
      </c>
      <c r="F755" s="136" t="s">
        <v>1699</v>
      </c>
      <c r="G755" s="137" t="s">
        <v>357</v>
      </c>
      <c r="H755" s="138">
        <v>8.5500000000000007</v>
      </c>
      <c r="I755" s="139"/>
      <c r="J755" s="139"/>
      <c r="K755" s="140"/>
      <c r="L755" s="32"/>
      <c r="M755" s="141"/>
      <c r="N755" s="142"/>
      <c r="O755" s="143"/>
      <c r="P755" s="143"/>
      <c r="Q755" s="143"/>
      <c r="R755" s="143"/>
      <c r="S755" s="143"/>
      <c r="T755" s="144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R755" s="145" t="s">
        <v>332</v>
      </c>
      <c r="AT755" s="145" t="s">
        <v>143</v>
      </c>
      <c r="AU755" s="145" t="s">
        <v>73</v>
      </c>
      <c r="AY755" s="18" t="s">
        <v>141</v>
      </c>
      <c r="BE755" s="146">
        <f>IF(N755="základná",J755,0)</f>
        <v>0</v>
      </c>
      <c r="BF755" s="146">
        <f>IF(N755="znížená",J755,0)</f>
        <v>0</v>
      </c>
      <c r="BG755" s="146">
        <f>IF(N755="zákl. prenesená",J755,0)</f>
        <v>0</v>
      </c>
      <c r="BH755" s="146">
        <f>IF(N755="zníž. prenesená",J755,0)</f>
        <v>0</v>
      </c>
      <c r="BI755" s="146">
        <f>IF(N755="nulová",J755,0)</f>
        <v>0</v>
      </c>
      <c r="BJ755" s="18" t="s">
        <v>73</v>
      </c>
      <c r="BK755" s="146">
        <f>ROUND(I755*H755,2)</f>
        <v>0</v>
      </c>
      <c r="BL755" s="18" t="s">
        <v>332</v>
      </c>
      <c r="BM755" s="145" t="s">
        <v>1700</v>
      </c>
    </row>
    <row r="756" spans="1:65" s="13" customFormat="1" x14ac:dyDescent="0.2">
      <c r="B756" s="147"/>
      <c r="D756" s="148" t="s">
        <v>148</v>
      </c>
      <c r="E756" s="149" t="s">
        <v>1</v>
      </c>
      <c r="F756" s="150" t="s">
        <v>1525</v>
      </c>
      <c r="H756" s="149" t="s">
        <v>1</v>
      </c>
      <c r="L756" s="147"/>
      <c r="M756" s="151"/>
      <c r="N756" s="152"/>
      <c r="O756" s="152"/>
      <c r="P756" s="152"/>
      <c r="Q756" s="152"/>
      <c r="R756" s="152"/>
      <c r="S756" s="152"/>
      <c r="T756" s="153"/>
      <c r="AT756" s="149" t="s">
        <v>148</v>
      </c>
      <c r="AU756" s="149" t="s">
        <v>73</v>
      </c>
      <c r="AV756" s="13" t="s">
        <v>67</v>
      </c>
      <c r="AW756" s="13" t="s">
        <v>27</v>
      </c>
      <c r="AX756" s="13" t="s">
        <v>60</v>
      </c>
      <c r="AY756" s="149" t="s">
        <v>141</v>
      </c>
    </row>
    <row r="757" spans="1:65" s="14" customFormat="1" x14ac:dyDescent="0.2">
      <c r="B757" s="154"/>
      <c r="D757" s="148" t="s">
        <v>148</v>
      </c>
      <c r="E757" s="155" t="s">
        <v>1</v>
      </c>
      <c r="F757" s="156" t="s">
        <v>1526</v>
      </c>
      <c r="H757" s="157">
        <v>8.5500000000000007</v>
      </c>
      <c r="L757" s="154"/>
      <c r="M757" s="158"/>
      <c r="N757" s="159"/>
      <c r="O757" s="159"/>
      <c r="P757" s="159"/>
      <c r="Q757" s="159"/>
      <c r="R757" s="159"/>
      <c r="S757" s="159"/>
      <c r="T757" s="160"/>
      <c r="AT757" s="155" t="s">
        <v>148</v>
      </c>
      <c r="AU757" s="155" t="s">
        <v>73</v>
      </c>
      <c r="AV757" s="14" t="s">
        <v>73</v>
      </c>
      <c r="AW757" s="14" t="s">
        <v>27</v>
      </c>
      <c r="AX757" s="14" t="s">
        <v>60</v>
      </c>
      <c r="AY757" s="155" t="s">
        <v>141</v>
      </c>
    </row>
    <row r="758" spans="1:65" s="15" customFormat="1" x14ac:dyDescent="0.2">
      <c r="B758" s="161"/>
      <c r="D758" s="148" t="s">
        <v>148</v>
      </c>
      <c r="E758" s="162" t="s">
        <v>1</v>
      </c>
      <c r="F758" s="163" t="s">
        <v>158</v>
      </c>
      <c r="H758" s="164">
        <v>8.5500000000000007</v>
      </c>
      <c r="L758" s="161"/>
      <c r="M758" s="165"/>
      <c r="N758" s="166"/>
      <c r="O758" s="166"/>
      <c r="P758" s="166"/>
      <c r="Q758" s="166"/>
      <c r="R758" s="166"/>
      <c r="S758" s="166"/>
      <c r="T758" s="167"/>
      <c r="AT758" s="162" t="s">
        <v>148</v>
      </c>
      <c r="AU758" s="162" t="s">
        <v>73</v>
      </c>
      <c r="AV758" s="15" t="s">
        <v>146</v>
      </c>
      <c r="AW758" s="15" t="s">
        <v>27</v>
      </c>
      <c r="AX758" s="15" t="s">
        <v>67</v>
      </c>
      <c r="AY758" s="162" t="s">
        <v>141</v>
      </c>
    </row>
    <row r="759" spans="1:65" s="2" customFormat="1" ht="33" customHeight="1" x14ac:dyDescent="0.2">
      <c r="A759" s="31"/>
      <c r="B759" s="133"/>
      <c r="C759" s="168" t="s">
        <v>1701</v>
      </c>
      <c r="D759" s="168" t="s">
        <v>159</v>
      </c>
      <c r="E759" s="169" t="s">
        <v>1702</v>
      </c>
      <c r="F759" s="170" t="s">
        <v>1703</v>
      </c>
      <c r="G759" s="171" t="s">
        <v>357</v>
      </c>
      <c r="H759" s="172">
        <v>8.5500000000000007</v>
      </c>
      <c r="I759" s="173"/>
      <c r="J759" s="173"/>
      <c r="K759" s="174"/>
      <c r="L759" s="175"/>
      <c r="M759" s="176"/>
      <c r="N759" s="177"/>
      <c r="O759" s="143"/>
      <c r="P759" s="143"/>
      <c r="Q759" s="143"/>
      <c r="R759" s="143"/>
      <c r="S759" s="143"/>
      <c r="T759" s="144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R759" s="145" t="s">
        <v>504</v>
      </c>
      <c r="AT759" s="145" t="s">
        <v>159</v>
      </c>
      <c r="AU759" s="145" t="s">
        <v>73</v>
      </c>
      <c r="AY759" s="18" t="s">
        <v>141</v>
      </c>
      <c r="BE759" s="146">
        <f>IF(N759="základná",J759,0)</f>
        <v>0</v>
      </c>
      <c r="BF759" s="146">
        <f>IF(N759="znížená",J759,0)</f>
        <v>0</v>
      </c>
      <c r="BG759" s="146">
        <f>IF(N759="zákl. prenesená",J759,0)</f>
        <v>0</v>
      </c>
      <c r="BH759" s="146">
        <f>IF(N759="zníž. prenesená",J759,0)</f>
        <v>0</v>
      </c>
      <c r="BI759" s="146">
        <f>IF(N759="nulová",J759,0)</f>
        <v>0</v>
      </c>
      <c r="BJ759" s="18" t="s">
        <v>73</v>
      </c>
      <c r="BK759" s="146">
        <f>ROUND(I759*H759,2)</f>
        <v>0</v>
      </c>
      <c r="BL759" s="18" t="s">
        <v>332</v>
      </c>
      <c r="BM759" s="145" t="s">
        <v>1704</v>
      </c>
    </row>
    <row r="760" spans="1:65" s="13" customFormat="1" x14ac:dyDescent="0.2">
      <c r="B760" s="147"/>
      <c r="D760" s="148" t="s">
        <v>148</v>
      </c>
      <c r="E760" s="149" t="s">
        <v>1</v>
      </c>
      <c r="F760" s="150" t="s">
        <v>1525</v>
      </c>
      <c r="H760" s="149" t="s">
        <v>1</v>
      </c>
      <c r="L760" s="147"/>
      <c r="M760" s="151"/>
      <c r="N760" s="152"/>
      <c r="O760" s="152"/>
      <c r="P760" s="152"/>
      <c r="Q760" s="152"/>
      <c r="R760" s="152"/>
      <c r="S760" s="152"/>
      <c r="T760" s="153"/>
      <c r="AT760" s="149" t="s">
        <v>148</v>
      </c>
      <c r="AU760" s="149" t="s">
        <v>73</v>
      </c>
      <c r="AV760" s="13" t="s">
        <v>67</v>
      </c>
      <c r="AW760" s="13" t="s">
        <v>27</v>
      </c>
      <c r="AX760" s="13" t="s">
        <v>60</v>
      </c>
      <c r="AY760" s="149" t="s">
        <v>141</v>
      </c>
    </row>
    <row r="761" spans="1:65" s="14" customFormat="1" x14ac:dyDescent="0.2">
      <c r="B761" s="154"/>
      <c r="D761" s="148" t="s">
        <v>148</v>
      </c>
      <c r="E761" s="155" t="s">
        <v>1</v>
      </c>
      <c r="F761" s="156" t="s">
        <v>1526</v>
      </c>
      <c r="H761" s="157">
        <v>8.5500000000000007</v>
      </c>
      <c r="L761" s="154"/>
      <c r="M761" s="158"/>
      <c r="N761" s="159"/>
      <c r="O761" s="159"/>
      <c r="P761" s="159"/>
      <c r="Q761" s="159"/>
      <c r="R761" s="159"/>
      <c r="S761" s="159"/>
      <c r="T761" s="160"/>
      <c r="AT761" s="155" t="s">
        <v>148</v>
      </c>
      <c r="AU761" s="155" t="s">
        <v>73</v>
      </c>
      <c r="AV761" s="14" t="s">
        <v>73</v>
      </c>
      <c r="AW761" s="14" t="s">
        <v>27</v>
      </c>
      <c r="AX761" s="14" t="s">
        <v>60</v>
      </c>
      <c r="AY761" s="155" t="s">
        <v>141</v>
      </c>
    </row>
    <row r="762" spans="1:65" s="15" customFormat="1" x14ac:dyDescent="0.2">
      <c r="B762" s="161"/>
      <c r="D762" s="148" t="s">
        <v>148</v>
      </c>
      <c r="E762" s="162" t="s">
        <v>1</v>
      </c>
      <c r="F762" s="163" t="s">
        <v>1528</v>
      </c>
      <c r="H762" s="164">
        <v>8.5500000000000007</v>
      </c>
      <c r="L762" s="161"/>
      <c r="M762" s="165"/>
      <c r="N762" s="166"/>
      <c r="O762" s="166"/>
      <c r="P762" s="166"/>
      <c r="Q762" s="166"/>
      <c r="R762" s="166"/>
      <c r="S762" s="166"/>
      <c r="T762" s="167"/>
      <c r="AT762" s="162" t="s">
        <v>148</v>
      </c>
      <c r="AU762" s="162" t="s">
        <v>73</v>
      </c>
      <c r="AV762" s="15" t="s">
        <v>146</v>
      </c>
      <c r="AW762" s="15" t="s">
        <v>27</v>
      </c>
      <c r="AX762" s="15" t="s">
        <v>67</v>
      </c>
      <c r="AY762" s="162" t="s">
        <v>141</v>
      </c>
    </row>
    <row r="763" spans="1:65" s="2" customFormat="1" ht="16.5" customHeight="1" x14ac:dyDescent="0.2">
      <c r="A763" s="31"/>
      <c r="B763" s="133"/>
      <c r="C763" s="134" t="s">
        <v>1705</v>
      </c>
      <c r="D763" s="134" t="s">
        <v>143</v>
      </c>
      <c r="E763" s="135" t="s">
        <v>1706</v>
      </c>
      <c r="F763" s="136" t="s">
        <v>1707</v>
      </c>
      <c r="G763" s="137" t="s">
        <v>357</v>
      </c>
      <c r="H763" s="138">
        <v>7.45</v>
      </c>
      <c r="I763" s="139"/>
      <c r="J763" s="139"/>
      <c r="K763" s="140"/>
      <c r="L763" s="32"/>
      <c r="M763" s="141"/>
      <c r="N763" s="142"/>
      <c r="O763" s="143"/>
      <c r="P763" s="143"/>
      <c r="Q763" s="143"/>
      <c r="R763" s="143"/>
      <c r="S763" s="143"/>
      <c r="T763" s="144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R763" s="145" t="s">
        <v>332</v>
      </c>
      <c r="AT763" s="145" t="s">
        <v>143</v>
      </c>
      <c r="AU763" s="145" t="s">
        <v>73</v>
      </c>
      <c r="AY763" s="18" t="s">
        <v>141</v>
      </c>
      <c r="BE763" s="146">
        <f>IF(N763="základná",J763,0)</f>
        <v>0</v>
      </c>
      <c r="BF763" s="146">
        <f>IF(N763="znížená",J763,0)</f>
        <v>0</v>
      </c>
      <c r="BG763" s="146">
        <f>IF(N763="zákl. prenesená",J763,0)</f>
        <v>0</v>
      </c>
      <c r="BH763" s="146">
        <f>IF(N763="zníž. prenesená",J763,0)</f>
        <v>0</v>
      </c>
      <c r="BI763" s="146">
        <f>IF(N763="nulová",J763,0)</f>
        <v>0</v>
      </c>
      <c r="BJ763" s="18" t="s">
        <v>73</v>
      </c>
      <c r="BK763" s="146">
        <f>ROUND(I763*H763,2)</f>
        <v>0</v>
      </c>
      <c r="BL763" s="18" t="s">
        <v>332</v>
      </c>
      <c r="BM763" s="145" t="s">
        <v>1708</v>
      </c>
    </row>
    <row r="764" spans="1:65" s="13" customFormat="1" x14ac:dyDescent="0.2">
      <c r="B764" s="147"/>
      <c r="D764" s="148" t="s">
        <v>148</v>
      </c>
      <c r="E764" s="149" t="s">
        <v>1</v>
      </c>
      <c r="F764" s="150" t="s">
        <v>1525</v>
      </c>
      <c r="H764" s="149" t="s">
        <v>1</v>
      </c>
      <c r="L764" s="147"/>
      <c r="M764" s="151"/>
      <c r="N764" s="152"/>
      <c r="O764" s="152"/>
      <c r="P764" s="152"/>
      <c r="Q764" s="152"/>
      <c r="R764" s="152"/>
      <c r="S764" s="152"/>
      <c r="T764" s="153"/>
      <c r="AT764" s="149" t="s">
        <v>148</v>
      </c>
      <c r="AU764" s="149" t="s">
        <v>73</v>
      </c>
      <c r="AV764" s="13" t="s">
        <v>67</v>
      </c>
      <c r="AW764" s="13" t="s">
        <v>27</v>
      </c>
      <c r="AX764" s="13" t="s">
        <v>60</v>
      </c>
      <c r="AY764" s="149" t="s">
        <v>141</v>
      </c>
    </row>
    <row r="765" spans="1:65" s="14" customFormat="1" x14ac:dyDescent="0.2">
      <c r="B765" s="154"/>
      <c r="D765" s="148" t="s">
        <v>148</v>
      </c>
      <c r="E765" s="155" t="s">
        <v>1</v>
      </c>
      <c r="F765" s="156" t="s">
        <v>1709</v>
      </c>
      <c r="H765" s="157">
        <v>7.45</v>
      </c>
      <c r="L765" s="154"/>
      <c r="M765" s="158"/>
      <c r="N765" s="159"/>
      <c r="O765" s="159"/>
      <c r="P765" s="159"/>
      <c r="Q765" s="159"/>
      <c r="R765" s="159"/>
      <c r="S765" s="159"/>
      <c r="T765" s="160"/>
      <c r="AT765" s="155" t="s">
        <v>148</v>
      </c>
      <c r="AU765" s="155" t="s">
        <v>73</v>
      </c>
      <c r="AV765" s="14" t="s">
        <v>73</v>
      </c>
      <c r="AW765" s="14" t="s">
        <v>27</v>
      </c>
      <c r="AX765" s="14" t="s">
        <v>60</v>
      </c>
      <c r="AY765" s="155" t="s">
        <v>141</v>
      </c>
    </row>
    <row r="766" spans="1:65" s="15" customFormat="1" x14ac:dyDescent="0.2">
      <c r="B766" s="161"/>
      <c r="D766" s="148" t="s">
        <v>148</v>
      </c>
      <c r="E766" s="162" t="s">
        <v>1</v>
      </c>
      <c r="F766" s="163" t="s">
        <v>158</v>
      </c>
      <c r="H766" s="164">
        <v>7.45</v>
      </c>
      <c r="L766" s="161"/>
      <c r="M766" s="165"/>
      <c r="N766" s="166"/>
      <c r="O766" s="166"/>
      <c r="P766" s="166"/>
      <c r="Q766" s="166"/>
      <c r="R766" s="166"/>
      <c r="S766" s="166"/>
      <c r="T766" s="167"/>
      <c r="AT766" s="162" t="s">
        <v>148</v>
      </c>
      <c r="AU766" s="162" t="s">
        <v>73</v>
      </c>
      <c r="AV766" s="15" t="s">
        <v>146</v>
      </c>
      <c r="AW766" s="15" t="s">
        <v>27</v>
      </c>
      <c r="AX766" s="15" t="s">
        <v>67</v>
      </c>
      <c r="AY766" s="162" t="s">
        <v>141</v>
      </c>
    </row>
    <row r="767" spans="1:65" s="2" customFormat="1" ht="21.75" customHeight="1" x14ac:dyDescent="0.2">
      <c r="A767" s="31"/>
      <c r="B767" s="133"/>
      <c r="C767" s="168" t="s">
        <v>1710</v>
      </c>
      <c r="D767" s="168" t="s">
        <v>159</v>
      </c>
      <c r="E767" s="169" t="s">
        <v>1711</v>
      </c>
      <c r="F767" s="170" t="s">
        <v>1712</v>
      </c>
      <c r="G767" s="171" t="s">
        <v>357</v>
      </c>
      <c r="H767" s="172">
        <v>7.45</v>
      </c>
      <c r="I767" s="173"/>
      <c r="J767" s="173"/>
      <c r="K767" s="174"/>
      <c r="L767" s="175"/>
      <c r="M767" s="176"/>
      <c r="N767" s="177"/>
      <c r="O767" s="143"/>
      <c r="P767" s="143"/>
      <c r="Q767" s="143"/>
      <c r="R767" s="143"/>
      <c r="S767" s="143"/>
      <c r="T767" s="144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R767" s="145" t="s">
        <v>504</v>
      </c>
      <c r="AT767" s="145" t="s">
        <v>159</v>
      </c>
      <c r="AU767" s="145" t="s">
        <v>73</v>
      </c>
      <c r="AY767" s="18" t="s">
        <v>141</v>
      </c>
      <c r="BE767" s="146">
        <f>IF(N767="základná",J767,0)</f>
        <v>0</v>
      </c>
      <c r="BF767" s="146">
        <f>IF(N767="znížená",J767,0)</f>
        <v>0</v>
      </c>
      <c r="BG767" s="146">
        <f>IF(N767="zákl. prenesená",J767,0)</f>
        <v>0</v>
      </c>
      <c r="BH767" s="146">
        <f>IF(N767="zníž. prenesená",J767,0)</f>
        <v>0</v>
      </c>
      <c r="BI767" s="146">
        <f>IF(N767="nulová",J767,0)</f>
        <v>0</v>
      </c>
      <c r="BJ767" s="18" t="s">
        <v>73</v>
      </c>
      <c r="BK767" s="146">
        <f>ROUND(I767*H767,2)</f>
        <v>0</v>
      </c>
      <c r="BL767" s="18" t="s">
        <v>332</v>
      </c>
      <c r="BM767" s="145" t="s">
        <v>1713</v>
      </c>
    </row>
    <row r="768" spans="1:65" s="13" customFormat="1" x14ac:dyDescent="0.2">
      <c r="B768" s="147"/>
      <c r="D768" s="148" t="s">
        <v>148</v>
      </c>
      <c r="E768" s="149" t="s">
        <v>1</v>
      </c>
      <c r="F768" s="150" t="s">
        <v>1714</v>
      </c>
      <c r="H768" s="149" t="s">
        <v>1</v>
      </c>
      <c r="L768" s="147"/>
      <c r="M768" s="151"/>
      <c r="N768" s="152"/>
      <c r="O768" s="152"/>
      <c r="P768" s="152"/>
      <c r="Q768" s="152"/>
      <c r="R768" s="152"/>
      <c r="S768" s="152"/>
      <c r="T768" s="153"/>
      <c r="AT768" s="149" t="s">
        <v>148</v>
      </c>
      <c r="AU768" s="149" t="s">
        <v>73</v>
      </c>
      <c r="AV768" s="13" t="s">
        <v>67</v>
      </c>
      <c r="AW768" s="13" t="s">
        <v>27</v>
      </c>
      <c r="AX768" s="13" t="s">
        <v>60</v>
      </c>
      <c r="AY768" s="149" t="s">
        <v>141</v>
      </c>
    </row>
    <row r="769" spans="1:65" s="14" customFormat="1" x14ac:dyDescent="0.2">
      <c r="B769" s="154"/>
      <c r="D769" s="148" t="s">
        <v>148</v>
      </c>
      <c r="E769" s="155" t="s">
        <v>1</v>
      </c>
      <c r="F769" s="156" t="s">
        <v>1709</v>
      </c>
      <c r="H769" s="157">
        <v>7.45</v>
      </c>
      <c r="L769" s="154"/>
      <c r="M769" s="158"/>
      <c r="N769" s="159"/>
      <c r="O769" s="159"/>
      <c r="P769" s="159"/>
      <c r="Q769" s="159"/>
      <c r="R769" s="159"/>
      <c r="S769" s="159"/>
      <c r="T769" s="160"/>
      <c r="AT769" s="155" t="s">
        <v>148</v>
      </c>
      <c r="AU769" s="155" t="s">
        <v>73</v>
      </c>
      <c r="AV769" s="14" t="s">
        <v>73</v>
      </c>
      <c r="AW769" s="14" t="s">
        <v>27</v>
      </c>
      <c r="AX769" s="14" t="s">
        <v>60</v>
      </c>
      <c r="AY769" s="155" t="s">
        <v>141</v>
      </c>
    </row>
    <row r="770" spans="1:65" s="15" customFormat="1" x14ac:dyDescent="0.2">
      <c r="B770" s="161"/>
      <c r="D770" s="148" t="s">
        <v>148</v>
      </c>
      <c r="E770" s="162" t="s">
        <v>1</v>
      </c>
      <c r="F770" s="163" t="s">
        <v>158</v>
      </c>
      <c r="H770" s="164">
        <v>7.45</v>
      </c>
      <c r="L770" s="161"/>
      <c r="M770" s="165"/>
      <c r="N770" s="166"/>
      <c r="O770" s="166"/>
      <c r="P770" s="166"/>
      <c r="Q770" s="166"/>
      <c r="R770" s="166"/>
      <c r="S770" s="166"/>
      <c r="T770" s="167"/>
      <c r="AT770" s="162" t="s">
        <v>148</v>
      </c>
      <c r="AU770" s="162" t="s">
        <v>73</v>
      </c>
      <c r="AV770" s="15" t="s">
        <v>146</v>
      </c>
      <c r="AW770" s="15" t="s">
        <v>27</v>
      </c>
      <c r="AX770" s="15" t="s">
        <v>67</v>
      </c>
      <c r="AY770" s="162" t="s">
        <v>141</v>
      </c>
    </row>
    <row r="771" spans="1:65" s="2" customFormat="1" ht="33" customHeight="1" x14ac:dyDescent="0.2">
      <c r="A771" s="31"/>
      <c r="B771" s="133"/>
      <c r="C771" s="134" t="s">
        <v>1715</v>
      </c>
      <c r="D771" s="134" t="s">
        <v>143</v>
      </c>
      <c r="E771" s="135" t="s">
        <v>1716</v>
      </c>
      <c r="F771" s="136" t="s">
        <v>1717</v>
      </c>
      <c r="G771" s="137" t="s">
        <v>145</v>
      </c>
      <c r="H771" s="138">
        <v>2.2999999999999998</v>
      </c>
      <c r="I771" s="139"/>
      <c r="J771" s="139"/>
      <c r="K771" s="140"/>
      <c r="L771" s="32"/>
      <c r="M771" s="141"/>
      <c r="N771" s="142"/>
      <c r="O771" s="143"/>
      <c r="P771" s="143"/>
      <c r="Q771" s="143"/>
      <c r="R771" s="143"/>
      <c r="S771" s="143"/>
      <c r="T771" s="144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R771" s="145" t="s">
        <v>332</v>
      </c>
      <c r="AT771" s="145" t="s">
        <v>143</v>
      </c>
      <c r="AU771" s="145" t="s">
        <v>73</v>
      </c>
      <c r="AY771" s="18" t="s">
        <v>141</v>
      </c>
      <c r="BE771" s="146">
        <f>IF(N771="základná",J771,0)</f>
        <v>0</v>
      </c>
      <c r="BF771" s="146">
        <f>IF(N771="znížená",J771,0)</f>
        <v>0</v>
      </c>
      <c r="BG771" s="146">
        <f>IF(N771="zákl. prenesená",J771,0)</f>
        <v>0</v>
      </c>
      <c r="BH771" s="146">
        <f>IF(N771="zníž. prenesená",J771,0)</f>
        <v>0</v>
      </c>
      <c r="BI771" s="146">
        <f>IF(N771="nulová",J771,0)</f>
        <v>0</v>
      </c>
      <c r="BJ771" s="18" t="s">
        <v>73</v>
      </c>
      <c r="BK771" s="146">
        <f>ROUND(I771*H771,2)</f>
        <v>0</v>
      </c>
      <c r="BL771" s="18" t="s">
        <v>332</v>
      </c>
      <c r="BM771" s="145" t="s">
        <v>1718</v>
      </c>
    </row>
    <row r="772" spans="1:65" s="13" customFormat="1" x14ac:dyDescent="0.2">
      <c r="B772" s="147"/>
      <c r="D772" s="148" t="s">
        <v>148</v>
      </c>
      <c r="E772" s="149" t="s">
        <v>1</v>
      </c>
      <c r="F772" s="150" t="s">
        <v>1719</v>
      </c>
      <c r="H772" s="149" t="s">
        <v>1</v>
      </c>
      <c r="L772" s="147"/>
      <c r="M772" s="151"/>
      <c r="N772" s="152"/>
      <c r="O772" s="152"/>
      <c r="P772" s="152"/>
      <c r="Q772" s="152"/>
      <c r="R772" s="152"/>
      <c r="S772" s="152"/>
      <c r="T772" s="153"/>
      <c r="AT772" s="149" t="s">
        <v>148</v>
      </c>
      <c r="AU772" s="149" t="s">
        <v>73</v>
      </c>
      <c r="AV772" s="13" t="s">
        <v>67</v>
      </c>
      <c r="AW772" s="13" t="s">
        <v>27</v>
      </c>
      <c r="AX772" s="13" t="s">
        <v>60</v>
      </c>
      <c r="AY772" s="149" t="s">
        <v>141</v>
      </c>
    </row>
    <row r="773" spans="1:65" s="13" customFormat="1" x14ac:dyDescent="0.2">
      <c r="B773" s="147"/>
      <c r="D773" s="148" t="s">
        <v>148</v>
      </c>
      <c r="E773" s="149" t="s">
        <v>1</v>
      </c>
      <c r="F773" s="150" t="s">
        <v>1720</v>
      </c>
      <c r="H773" s="149" t="s">
        <v>1</v>
      </c>
      <c r="L773" s="147"/>
      <c r="M773" s="151"/>
      <c r="N773" s="152"/>
      <c r="O773" s="152"/>
      <c r="P773" s="152"/>
      <c r="Q773" s="152"/>
      <c r="R773" s="152"/>
      <c r="S773" s="152"/>
      <c r="T773" s="153"/>
      <c r="AT773" s="149" t="s">
        <v>148</v>
      </c>
      <c r="AU773" s="149" t="s">
        <v>73</v>
      </c>
      <c r="AV773" s="13" t="s">
        <v>67</v>
      </c>
      <c r="AW773" s="13" t="s">
        <v>27</v>
      </c>
      <c r="AX773" s="13" t="s">
        <v>60</v>
      </c>
      <c r="AY773" s="149" t="s">
        <v>141</v>
      </c>
    </row>
    <row r="774" spans="1:65" s="14" customFormat="1" x14ac:dyDescent="0.2">
      <c r="B774" s="154"/>
      <c r="D774" s="148" t="s">
        <v>148</v>
      </c>
      <c r="E774" s="155" t="s">
        <v>1</v>
      </c>
      <c r="F774" s="156" t="s">
        <v>1721</v>
      </c>
      <c r="H774" s="157">
        <v>2.2999999999999998</v>
      </c>
      <c r="L774" s="154"/>
      <c r="M774" s="158"/>
      <c r="N774" s="159"/>
      <c r="O774" s="159"/>
      <c r="P774" s="159"/>
      <c r="Q774" s="159"/>
      <c r="R774" s="159"/>
      <c r="S774" s="159"/>
      <c r="T774" s="160"/>
      <c r="AT774" s="155" t="s">
        <v>148</v>
      </c>
      <c r="AU774" s="155" t="s">
        <v>73</v>
      </c>
      <c r="AV774" s="14" t="s">
        <v>73</v>
      </c>
      <c r="AW774" s="14" t="s">
        <v>27</v>
      </c>
      <c r="AX774" s="14" t="s">
        <v>60</v>
      </c>
      <c r="AY774" s="155" t="s">
        <v>141</v>
      </c>
    </row>
    <row r="775" spans="1:65" s="15" customFormat="1" x14ac:dyDescent="0.2">
      <c r="B775" s="161"/>
      <c r="D775" s="148" t="s">
        <v>148</v>
      </c>
      <c r="E775" s="162" t="s">
        <v>1</v>
      </c>
      <c r="F775" s="163" t="s">
        <v>158</v>
      </c>
      <c r="H775" s="164">
        <v>2.2999999999999998</v>
      </c>
      <c r="L775" s="161"/>
      <c r="M775" s="165"/>
      <c r="N775" s="166"/>
      <c r="O775" s="166"/>
      <c r="P775" s="166"/>
      <c r="Q775" s="166"/>
      <c r="R775" s="166"/>
      <c r="S775" s="166"/>
      <c r="T775" s="167"/>
      <c r="AT775" s="162" t="s">
        <v>148</v>
      </c>
      <c r="AU775" s="162" t="s">
        <v>73</v>
      </c>
      <c r="AV775" s="15" t="s">
        <v>146</v>
      </c>
      <c r="AW775" s="15" t="s">
        <v>27</v>
      </c>
      <c r="AX775" s="15" t="s">
        <v>67</v>
      </c>
      <c r="AY775" s="162" t="s">
        <v>141</v>
      </c>
    </row>
    <row r="776" spans="1:65" s="2" customFormat="1" ht="33" customHeight="1" x14ac:dyDescent="0.2">
      <c r="A776" s="31"/>
      <c r="B776" s="133"/>
      <c r="C776" s="134" t="s">
        <v>1722</v>
      </c>
      <c r="D776" s="134" t="s">
        <v>143</v>
      </c>
      <c r="E776" s="135" t="s">
        <v>1723</v>
      </c>
      <c r="F776" s="136" t="s">
        <v>1724</v>
      </c>
      <c r="G776" s="137" t="s">
        <v>145</v>
      </c>
      <c r="H776" s="138">
        <v>2.2999999999999998</v>
      </c>
      <c r="I776" s="139"/>
      <c r="J776" s="139"/>
      <c r="K776" s="140"/>
      <c r="L776" s="32"/>
      <c r="M776" s="141"/>
      <c r="N776" s="142"/>
      <c r="O776" s="143"/>
      <c r="P776" s="143"/>
      <c r="Q776" s="143"/>
      <c r="R776" s="143"/>
      <c r="S776" s="143"/>
      <c r="T776" s="144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R776" s="145" t="s">
        <v>332</v>
      </c>
      <c r="AT776" s="145" t="s">
        <v>143</v>
      </c>
      <c r="AU776" s="145" t="s">
        <v>73</v>
      </c>
      <c r="AY776" s="18" t="s">
        <v>141</v>
      </c>
      <c r="BE776" s="146">
        <f>IF(N776="základná",J776,0)</f>
        <v>0</v>
      </c>
      <c r="BF776" s="146">
        <f>IF(N776="znížená",J776,0)</f>
        <v>0</v>
      </c>
      <c r="BG776" s="146">
        <f>IF(N776="zákl. prenesená",J776,0)</f>
        <v>0</v>
      </c>
      <c r="BH776" s="146">
        <f>IF(N776="zníž. prenesená",J776,0)</f>
        <v>0</v>
      </c>
      <c r="BI776" s="146">
        <f>IF(N776="nulová",J776,0)</f>
        <v>0</v>
      </c>
      <c r="BJ776" s="18" t="s">
        <v>73</v>
      </c>
      <c r="BK776" s="146">
        <f>ROUND(I776*H776,2)</f>
        <v>0</v>
      </c>
      <c r="BL776" s="18" t="s">
        <v>332</v>
      </c>
      <c r="BM776" s="145" t="s">
        <v>1725</v>
      </c>
    </row>
    <row r="777" spans="1:65" s="13" customFormat="1" x14ac:dyDescent="0.2">
      <c r="B777" s="147"/>
      <c r="D777" s="148" t="s">
        <v>148</v>
      </c>
      <c r="E777" s="149" t="s">
        <v>1</v>
      </c>
      <c r="F777" s="150" t="s">
        <v>1726</v>
      </c>
      <c r="H777" s="149" t="s">
        <v>1</v>
      </c>
      <c r="L777" s="147"/>
      <c r="M777" s="151"/>
      <c r="N777" s="152"/>
      <c r="O777" s="152"/>
      <c r="P777" s="152"/>
      <c r="Q777" s="152"/>
      <c r="R777" s="152"/>
      <c r="S777" s="152"/>
      <c r="T777" s="153"/>
      <c r="AT777" s="149" t="s">
        <v>148</v>
      </c>
      <c r="AU777" s="149" t="s">
        <v>73</v>
      </c>
      <c r="AV777" s="13" t="s">
        <v>67</v>
      </c>
      <c r="AW777" s="13" t="s">
        <v>27</v>
      </c>
      <c r="AX777" s="13" t="s">
        <v>60</v>
      </c>
      <c r="AY777" s="149" t="s">
        <v>141</v>
      </c>
    </row>
    <row r="778" spans="1:65" s="13" customFormat="1" x14ac:dyDescent="0.2">
      <c r="B778" s="147"/>
      <c r="D778" s="148" t="s">
        <v>148</v>
      </c>
      <c r="E778" s="149" t="s">
        <v>1</v>
      </c>
      <c r="F778" s="150" t="s">
        <v>1720</v>
      </c>
      <c r="H778" s="149" t="s">
        <v>1</v>
      </c>
      <c r="L778" s="147"/>
      <c r="M778" s="151"/>
      <c r="N778" s="152"/>
      <c r="O778" s="152"/>
      <c r="P778" s="152"/>
      <c r="Q778" s="152"/>
      <c r="R778" s="152"/>
      <c r="S778" s="152"/>
      <c r="T778" s="153"/>
      <c r="AT778" s="149" t="s">
        <v>148</v>
      </c>
      <c r="AU778" s="149" t="s">
        <v>73</v>
      </c>
      <c r="AV778" s="13" t="s">
        <v>67</v>
      </c>
      <c r="AW778" s="13" t="s">
        <v>27</v>
      </c>
      <c r="AX778" s="13" t="s">
        <v>60</v>
      </c>
      <c r="AY778" s="149" t="s">
        <v>141</v>
      </c>
    </row>
    <row r="779" spans="1:65" s="14" customFormat="1" x14ac:dyDescent="0.2">
      <c r="B779" s="154"/>
      <c r="D779" s="148" t="s">
        <v>148</v>
      </c>
      <c r="E779" s="155" t="s">
        <v>1</v>
      </c>
      <c r="F779" s="156" t="s">
        <v>1721</v>
      </c>
      <c r="H779" s="157">
        <v>2.2999999999999998</v>
      </c>
      <c r="L779" s="154"/>
      <c r="M779" s="158"/>
      <c r="N779" s="159"/>
      <c r="O779" s="159"/>
      <c r="P779" s="159"/>
      <c r="Q779" s="159"/>
      <c r="R779" s="159"/>
      <c r="S779" s="159"/>
      <c r="T779" s="160"/>
      <c r="AT779" s="155" t="s">
        <v>148</v>
      </c>
      <c r="AU779" s="155" t="s">
        <v>73</v>
      </c>
      <c r="AV779" s="14" t="s">
        <v>73</v>
      </c>
      <c r="AW779" s="14" t="s">
        <v>27</v>
      </c>
      <c r="AX779" s="14" t="s">
        <v>60</v>
      </c>
      <c r="AY779" s="155" t="s">
        <v>141</v>
      </c>
    </row>
    <row r="780" spans="1:65" s="15" customFormat="1" x14ac:dyDescent="0.2">
      <c r="B780" s="161"/>
      <c r="D780" s="148" t="s">
        <v>148</v>
      </c>
      <c r="E780" s="162" t="s">
        <v>1</v>
      </c>
      <c r="F780" s="163" t="s">
        <v>158</v>
      </c>
      <c r="H780" s="164">
        <v>2.2999999999999998</v>
      </c>
      <c r="L780" s="161"/>
      <c r="M780" s="165"/>
      <c r="N780" s="166"/>
      <c r="O780" s="166"/>
      <c r="P780" s="166"/>
      <c r="Q780" s="166"/>
      <c r="R780" s="166"/>
      <c r="S780" s="166"/>
      <c r="T780" s="167"/>
      <c r="AT780" s="162" t="s">
        <v>148</v>
      </c>
      <c r="AU780" s="162" t="s">
        <v>73</v>
      </c>
      <c r="AV780" s="15" t="s">
        <v>146</v>
      </c>
      <c r="AW780" s="15" t="s">
        <v>27</v>
      </c>
      <c r="AX780" s="15" t="s">
        <v>67</v>
      </c>
      <c r="AY780" s="162" t="s">
        <v>141</v>
      </c>
    </row>
    <row r="781" spans="1:65" s="2" customFormat="1" ht="21.75" customHeight="1" x14ac:dyDescent="0.2">
      <c r="A781" s="31"/>
      <c r="B781" s="133"/>
      <c r="C781" s="134" t="s">
        <v>1727</v>
      </c>
      <c r="D781" s="134" t="s">
        <v>143</v>
      </c>
      <c r="E781" s="135" t="s">
        <v>1728</v>
      </c>
      <c r="F781" s="136" t="s">
        <v>1729</v>
      </c>
      <c r="G781" s="137" t="s">
        <v>357</v>
      </c>
      <c r="H781" s="138">
        <v>3.6</v>
      </c>
      <c r="I781" s="139"/>
      <c r="J781" s="139"/>
      <c r="K781" s="140"/>
      <c r="L781" s="32"/>
      <c r="M781" s="141"/>
      <c r="N781" s="142"/>
      <c r="O781" s="143"/>
      <c r="P781" s="143"/>
      <c r="Q781" s="143"/>
      <c r="R781" s="143"/>
      <c r="S781" s="143"/>
      <c r="T781" s="144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R781" s="145" t="s">
        <v>332</v>
      </c>
      <c r="AT781" s="145" t="s">
        <v>143</v>
      </c>
      <c r="AU781" s="145" t="s">
        <v>73</v>
      </c>
      <c r="AY781" s="18" t="s">
        <v>141</v>
      </c>
      <c r="BE781" s="146">
        <f>IF(N781="základná",J781,0)</f>
        <v>0</v>
      </c>
      <c r="BF781" s="146">
        <f>IF(N781="znížená",J781,0)</f>
        <v>0</v>
      </c>
      <c r="BG781" s="146">
        <f>IF(N781="zákl. prenesená",J781,0)</f>
        <v>0</v>
      </c>
      <c r="BH781" s="146">
        <f>IF(N781="zníž. prenesená",J781,0)</f>
        <v>0</v>
      </c>
      <c r="BI781" s="146">
        <f>IF(N781="nulová",J781,0)</f>
        <v>0</v>
      </c>
      <c r="BJ781" s="18" t="s">
        <v>73</v>
      </c>
      <c r="BK781" s="146">
        <f>ROUND(I781*H781,2)</f>
        <v>0</v>
      </c>
      <c r="BL781" s="18" t="s">
        <v>332</v>
      </c>
      <c r="BM781" s="145" t="s">
        <v>1730</v>
      </c>
    </row>
    <row r="782" spans="1:65" s="13" customFormat="1" x14ac:dyDescent="0.2">
      <c r="B782" s="147"/>
      <c r="D782" s="148" t="s">
        <v>148</v>
      </c>
      <c r="E782" s="149" t="s">
        <v>1</v>
      </c>
      <c r="F782" s="150" t="s">
        <v>1731</v>
      </c>
      <c r="H782" s="149" t="s">
        <v>1</v>
      </c>
      <c r="L782" s="147"/>
      <c r="M782" s="151"/>
      <c r="N782" s="152"/>
      <c r="O782" s="152"/>
      <c r="P782" s="152"/>
      <c r="Q782" s="152"/>
      <c r="R782" s="152"/>
      <c r="S782" s="152"/>
      <c r="T782" s="153"/>
      <c r="AT782" s="149" t="s">
        <v>148</v>
      </c>
      <c r="AU782" s="149" t="s">
        <v>73</v>
      </c>
      <c r="AV782" s="13" t="s">
        <v>67</v>
      </c>
      <c r="AW782" s="13" t="s">
        <v>27</v>
      </c>
      <c r="AX782" s="13" t="s">
        <v>60</v>
      </c>
      <c r="AY782" s="149" t="s">
        <v>141</v>
      </c>
    </row>
    <row r="783" spans="1:65" s="14" customFormat="1" x14ac:dyDescent="0.2">
      <c r="B783" s="154"/>
      <c r="D783" s="148" t="s">
        <v>148</v>
      </c>
      <c r="E783" s="155" t="s">
        <v>1</v>
      </c>
      <c r="F783" s="156" t="s">
        <v>1732</v>
      </c>
      <c r="H783" s="157">
        <v>3.6</v>
      </c>
      <c r="L783" s="154"/>
      <c r="M783" s="158"/>
      <c r="N783" s="159"/>
      <c r="O783" s="159"/>
      <c r="P783" s="159"/>
      <c r="Q783" s="159"/>
      <c r="R783" s="159"/>
      <c r="S783" s="159"/>
      <c r="T783" s="160"/>
      <c r="AT783" s="155" t="s">
        <v>148</v>
      </c>
      <c r="AU783" s="155" t="s">
        <v>73</v>
      </c>
      <c r="AV783" s="14" t="s">
        <v>73</v>
      </c>
      <c r="AW783" s="14" t="s">
        <v>27</v>
      </c>
      <c r="AX783" s="14" t="s">
        <v>60</v>
      </c>
      <c r="AY783" s="155" t="s">
        <v>141</v>
      </c>
    </row>
    <row r="784" spans="1:65" s="15" customFormat="1" x14ac:dyDescent="0.2">
      <c r="B784" s="161"/>
      <c r="D784" s="148" t="s">
        <v>148</v>
      </c>
      <c r="E784" s="162" t="s">
        <v>1</v>
      </c>
      <c r="F784" s="163" t="s">
        <v>158</v>
      </c>
      <c r="H784" s="164">
        <v>3.6</v>
      </c>
      <c r="L784" s="161"/>
      <c r="M784" s="165"/>
      <c r="N784" s="166"/>
      <c r="O784" s="166"/>
      <c r="P784" s="166"/>
      <c r="Q784" s="166"/>
      <c r="R784" s="166"/>
      <c r="S784" s="166"/>
      <c r="T784" s="167"/>
      <c r="AT784" s="162" t="s">
        <v>148</v>
      </c>
      <c r="AU784" s="162" t="s">
        <v>73</v>
      </c>
      <c r="AV784" s="15" t="s">
        <v>146</v>
      </c>
      <c r="AW784" s="15" t="s">
        <v>27</v>
      </c>
      <c r="AX784" s="15" t="s">
        <v>67</v>
      </c>
      <c r="AY784" s="162" t="s">
        <v>141</v>
      </c>
    </row>
    <row r="785" spans="1:65" s="2" customFormat="1" ht="16.5" customHeight="1" x14ac:dyDescent="0.2">
      <c r="A785" s="31"/>
      <c r="B785" s="133"/>
      <c r="C785" s="168" t="s">
        <v>1733</v>
      </c>
      <c r="D785" s="168" t="s">
        <v>159</v>
      </c>
      <c r="E785" s="169" t="s">
        <v>1734</v>
      </c>
      <c r="F785" s="170" t="s">
        <v>1735</v>
      </c>
      <c r="G785" s="171" t="s">
        <v>161</v>
      </c>
      <c r="H785" s="172">
        <v>1</v>
      </c>
      <c r="I785" s="173"/>
      <c r="J785" s="173"/>
      <c r="K785" s="174"/>
      <c r="L785" s="175"/>
      <c r="M785" s="176"/>
      <c r="N785" s="177"/>
      <c r="O785" s="143"/>
      <c r="P785" s="143"/>
      <c r="Q785" s="143"/>
      <c r="R785" s="143"/>
      <c r="S785" s="143"/>
      <c r="T785" s="144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R785" s="145" t="s">
        <v>504</v>
      </c>
      <c r="AT785" s="145" t="s">
        <v>159</v>
      </c>
      <c r="AU785" s="145" t="s">
        <v>73</v>
      </c>
      <c r="AY785" s="18" t="s">
        <v>141</v>
      </c>
      <c r="BE785" s="146">
        <f>IF(N785="základná",J785,0)</f>
        <v>0</v>
      </c>
      <c r="BF785" s="146">
        <f>IF(N785="znížená",J785,0)</f>
        <v>0</v>
      </c>
      <c r="BG785" s="146">
        <f>IF(N785="zákl. prenesená",J785,0)</f>
        <v>0</v>
      </c>
      <c r="BH785" s="146">
        <f>IF(N785="zníž. prenesená",J785,0)</f>
        <v>0</v>
      </c>
      <c r="BI785" s="146">
        <f>IF(N785="nulová",J785,0)</f>
        <v>0</v>
      </c>
      <c r="BJ785" s="18" t="s">
        <v>73</v>
      </c>
      <c r="BK785" s="146">
        <f>ROUND(I785*H785,2)</f>
        <v>0</v>
      </c>
      <c r="BL785" s="18" t="s">
        <v>332</v>
      </c>
      <c r="BM785" s="145" t="s">
        <v>1736</v>
      </c>
    </row>
    <row r="786" spans="1:65" s="13" customFormat="1" x14ac:dyDescent="0.2">
      <c r="B786" s="147"/>
      <c r="D786" s="148" t="s">
        <v>148</v>
      </c>
      <c r="E786" s="149" t="s">
        <v>1</v>
      </c>
      <c r="F786" s="150" t="s">
        <v>1731</v>
      </c>
      <c r="H786" s="149" t="s">
        <v>1</v>
      </c>
      <c r="L786" s="147"/>
      <c r="M786" s="151"/>
      <c r="N786" s="152"/>
      <c r="O786" s="152"/>
      <c r="P786" s="152"/>
      <c r="Q786" s="152"/>
      <c r="R786" s="152"/>
      <c r="S786" s="152"/>
      <c r="T786" s="153"/>
      <c r="AT786" s="149" t="s">
        <v>148</v>
      </c>
      <c r="AU786" s="149" t="s">
        <v>73</v>
      </c>
      <c r="AV786" s="13" t="s">
        <v>67</v>
      </c>
      <c r="AW786" s="13" t="s">
        <v>27</v>
      </c>
      <c r="AX786" s="13" t="s">
        <v>60</v>
      </c>
      <c r="AY786" s="149" t="s">
        <v>141</v>
      </c>
    </row>
    <row r="787" spans="1:65" s="14" customFormat="1" x14ac:dyDescent="0.2">
      <c r="B787" s="154"/>
      <c r="D787" s="148" t="s">
        <v>148</v>
      </c>
      <c r="E787" s="155" t="s">
        <v>1</v>
      </c>
      <c r="F787" s="156" t="s">
        <v>67</v>
      </c>
      <c r="H787" s="157">
        <v>1</v>
      </c>
      <c r="L787" s="154"/>
      <c r="M787" s="158"/>
      <c r="N787" s="159"/>
      <c r="O787" s="159"/>
      <c r="P787" s="159"/>
      <c r="Q787" s="159"/>
      <c r="R787" s="159"/>
      <c r="S787" s="159"/>
      <c r="T787" s="160"/>
      <c r="AT787" s="155" t="s">
        <v>148</v>
      </c>
      <c r="AU787" s="155" t="s">
        <v>73</v>
      </c>
      <c r="AV787" s="14" t="s">
        <v>73</v>
      </c>
      <c r="AW787" s="14" t="s">
        <v>27</v>
      </c>
      <c r="AX787" s="14" t="s">
        <v>60</v>
      </c>
      <c r="AY787" s="155" t="s">
        <v>141</v>
      </c>
    </row>
    <row r="788" spans="1:65" s="15" customFormat="1" x14ac:dyDescent="0.2">
      <c r="B788" s="161"/>
      <c r="D788" s="148" t="s">
        <v>148</v>
      </c>
      <c r="E788" s="162" t="s">
        <v>1</v>
      </c>
      <c r="F788" s="163" t="s">
        <v>158</v>
      </c>
      <c r="H788" s="164">
        <v>1</v>
      </c>
      <c r="L788" s="161"/>
      <c r="M788" s="165"/>
      <c r="N788" s="166"/>
      <c r="O788" s="166"/>
      <c r="P788" s="166"/>
      <c r="Q788" s="166"/>
      <c r="R788" s="166"/>
      <c r="S788" s="166"/>
      <c r="T788" s="167"/>
      <c r="AT788" s="162" t="s">
        <v>148</v>
      </c>
      <c r="AU788" s="162" t="s">
        <v>73</v>
      </c>
      <c r="AV788" s="15" t="s">
        <v>146</v>
      </c>
      <c r="AW788" s="15" t="s">
        <v>27</v>
      </c>
      <c r="AX788" s="15" t="s">
        <v>67</v>
      </c>
      <c r="AY788" s="162" t="s">
        <v>141</v>
      </c>
    </row>
    <row r="789" spans="1:65" s="2" customFormat="1" ht="16.5" customHeight="1" x14ac:dyDescent="0.2">
      <c r="A789" s="31"/>
      <c r="B789" s="133"/>
      <c r="C789" s="134" t="s">
        <v>1737</v>
      </c>
      <c r="D789" s="134" t="s">
        <v>143</v>
      </c>
      <c r="E789" s="135" t="s">
        <v>1738</v>
      </c>
      <c r="F789" s="136" t="s">
        <v>1739</v>
      </c>
      <c r="G789" s="137" t="s">
        <v>357</v>
      </c>
      <c r="H789" s="138">
        <v>3.6</v>
      </c>
      <c r="I789" s="139"/>
      <c r="J789" s="139"/>
      <c r="K789" s="140"/>
      <c r="L789" s="32"/>
      <c r="M789" s="141"/>
      <c r="N789" s="142"/>
      <c r="O789" s="143"/>
      <c r="P789" s="143"/>
      <c r="Q789" s="143"/>
      <c r="R789" s="143"/>
      <c r="S789" s="143"/>
      <c r="T789" s="144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R789" s="145" t="s">
        <v>332</v>
      </c>
      <c r="AT789" s="145" t="s">
        <v>143</v>
      </c>
      <c r="AU789" s="145" t="s">
        <v>73</v>
      </c>
      <c r="AY789" s="18" t="s">
        <v>141</v>
      </c>
      <c r="BE789" s="146">
        <f>IF(N789="základná",J789,0)</f>
        <v>0</v>
      </c>
      <c r="BF789" s="146">
        <f>IF(N789="znížená",J789,0)</f>
        <v>0</v>
      </c>
      <c r="BG789" s="146">
        <f>IF(N789="zákl. prenesená",J789,0)</f>
        <v>0</v>
      </c>
      <c r="BH789" s="146">
        <f>IF(N789="zníž. prenesená",J789,0)</f>
        <v>0</v>
      </c>
      <c r="BI789" s="146">
        <f>IF(N789="nulová",J789,0)</f>
        <v>0</v>
      </c>
      <c r="BJ789" s="18" t="s">
        <v>73</v>
      </c>
      <c r="BK789" s="146">
        <f>ROUND(I789*H789,2)</f>
        <v>0</v>
      </c>
      <c r="BL789" s="18" t="s">
        <v>332</v>
      </c>
      <c r="BM789" s="145" t="s">
        <v>1740</v>
      </c>
    </row>
    <row r="790" spans="1:65" s="13" customFormat="1" x14ac:dyDescent="0.2">
      <c r="B790" s="147"/>
      <c r="D790" s="148" t="s">
        <v>148</v>
      </c>
      <c r="E790" s="149" t="s">
        <v>1</v>
      </c>
      <c r="F790" s="150" t="s">
        <v>1731</v>
      </c>
      <c r="H790" s="149" t="s">
        <v>1</v>
      </c>
      <c r="L790" s="147"/>
      <c r="M790" s="151"/>
      <c r="N790" s="152"/>
      <c r="O790" s="152"/>
      <c r="P790" s="152"/>
      <c r="Q790" s="152"/>
      <c r="R790" s="152"/>
      <c r="S790" s="152"/>
      <c r="T790" s="153"/>
      <c r="AT790" s="149" t="s">
        <v>148</v>
      </c>
      <c r="AU790" s="149" t="s">
        <v>73</v>
      </c>
      <c r="AV790" s="13" t="s">
        <v>67</v>
      </c>
      <c r="AW790" s="13" t="s">
        <v>27</v>
      </c>
      <c r="AX790" s="13" t="s">
        <v>60</v>
      </c>
      <c r="AY790" s="149" t="s">
        <v>141</v>
      </c>
    </row>
    <row r="791" spans="1:65" s="14" customFormat="1" x14ac:dyDescent="0.2">
      <c r="B791" s="154"/>
      <c r="D791" s="148" t="s">
        <v>148</v>
      </c>
      <c r="E791" s="155" t="s">
        <v>1</v>
      </c>
      <c r="F791" s="156" t="s">
        <v>1732</v>
      </c>
      <c r="H791" s="157">
        <v>3.6</v>
      </c>
      <c r="L791" s="154"/>
      <c r="M791" s="158"/>
      <c r="N791" s="159"/>
      <c r="O791" s="159"/>
      <c r="P791" s="159"/>
      <c r="Q791" s="159"/>
      <c r="R791" s="159"/>
      <c r="S791" s="159"/>
      <c r="T791" s="160"/>
      <c r="AT791" s="155" t="s">
        <v>148</v>
      </c>
      <c r="AU791" s="155" t="s">
        <v>73</v>
      </c>
      <c r="AV791" s="14" t="s">
        <v>73</v>
      </c>
      <c r="AW791" s="14" t="s">
        <v>27</v>
      </c>
      <c r="AX791" s="14" t="s">
        <v>60</v>
      </c>
      <c r="AY791" s="155" t="s">
        <v>141</v>
      </c>
    </row>
    <row r="792" spans="1:65" s="15" customFormat="1" x14ac:dyDescent="0.2">
      <c r="B792" s="161"/>
      <c r="D792" s="148" t="s">
        <v>148</v>
      </c>
      <c r="E792" s="162" t="s">
        <v>1</v>
      </c>
      <c r="F792" s="163" t="s">
        <v>158</v>
      </c>
      <c r="H792" s="164">
        <v>3.6</v>
      </c>
      <c r="L792" s="161"/>
      <c r="M792" s="165"/>
      <c r="N792" s="166"/>
      <c r="O792" s="166"/>
      <c r="P792" s="166"/>
      <c r="Q792" s="166"/>
      <c r="R792" s="166"/>
      <c r="S792" s="166"/>
      <c r="T792" s="167"/>
      <c r="AT792" s="162" t="s">
        <v>148</v>
      </c>
      <c r="AU792" s="162" t="s">
        <v>73</v>
      </c>
      <c r="AV792" s="15" t="s">
        <v>146</v>
      </c>
      <c r="AW792" s="15" t="s">
        <v>27</v>
      </c>
      <c r="AX792" s="15" t="s">
        <v>67</v>
      </c>
      <c r="AY792" s="162" t="s">
        <v>141</v>
      </c>
    </row>
    <row r="793" spans="1:65" s="2" customFormat="1" ht="33" customHeight="1" x14ac:dyDescent="0.2">
      <c r="A793" s="31"/>
      <c r="B793" s="133"/>
      <c r="C793" s="134" t="s">
        <v>1741</v>
      </c>
      <c r="D793" s="134" t="s">
        <v>143</v>
      </c>
      <c r="E793" s="135" t="s">
        <v>1742</v>
      </c>
      <c r="F793" s="136" t="s">
        <v>1743</v>
      </c>
      <c r="G793" s="137" t="s">
        <v>161</v>
      </c>
      <c r="H793" s="138">
        <v>1</v>
      </c>
      <c r="I793" s="139"/>
      <c r="J793" s="139"/>
      <c r="K793" s="140"/>
      <c r="L793" s="32"/>
      <c r="M793" s="141"/>
      <c r="N793" s="142"/>
      <c r="O793" s="143"/>
      <c r="P793" s="143"/>
      <c r="Q793" s="143"/>
      <c r="R793" s="143"/>
      <c r="S793" s="143"/>
      <c r="T793" s="144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R793" s="145" t="s">
        <v>332</v>
      </c>
      <c r="AT793" s="145" t="s">
        <v>143</v>
      </c>
      <c r="AU793" s="145" t="s">
        <v>73</v>
      </c>
      <c r="AY793" s="18" t="s">
        <v>141</v>
      </c>
      <c r="BE793" s="146">
        <f>IF(N793="základná",J793,0)</f>
        <v>0</v>
      </c>
      <c r="BF793" s="146">
        <f>IF(N793="znížená",J793,0)</f>
        <v>0</v>
      </c>
      <c r="BG793" s="146">
        <f>IF(N793="zákl. prenesená",J793,0)</f>
        <v>0</v>
      </c>
      <c r="BH793" s="146">
        <f>IF(N793="zníž. prenesená",J793,0)</f>
        <v>0</v>
      </c>
      <c r="BI793" s="146">
        <f>IF(N793="nulová",J793,0)</f>
        <v>0</v>
      </c>
      <c r="BJ793" s="18" t="s">
        <v>73</v>
      </c>
      <c r="BK793" s="146">
        <f>ROUND(I793*H793,2)</f>
        <v>0</v>
      </c>
      <c r="BL793" s="18" t="s">
        <v>332</v>
      </c>
      <c r="BM793" s="145" t="s">
        <v>1744</v>
      </c>
    </row>
    <row r="794" spans="1:65" s="13" customFormat="1" x14ac:dyDescent="0.2">
      <c r="B794" s="147"/>
      <c r="D794" s="148" t="s">
        <v>148</v>
      </c>
      <c r="E794" s="149" t="s">
        <v>1</v>
      </c>
      <c r="F794" s="150" t="s">
        <v>1745</v>
      </c>
      <c r="H794" s="149" t="s">
        <v>1</v>
      </c>
      <c r="L794" s="147"/>
      <c r="M794" s="151"/>
      <c r="N794" s="152"/>
      <c r="O794" s="152"/>
      <c r="P794" s="152"/>
      <c r="Q794" s="152"/>
      <c r="R794" s="152"/>
      <c r="S794" s="152"/>
      <c r="T794" s="153"/>
      <c r="AT794" s="149" t="s">
        <v>148</v>
      </c>
      <c r="AU794" s="149" t="s">
        <v>73</v>
      </c>
      <c r="AV794" s="13" t="s">
        <v>67</v>
      </c>
      <c r="AW794" s="13" t="s">
        <v>27</v>
      </c>
      <c r="AX794" s="13" t="s">
        <v>60</v>
      </c>
      <c r="AY794" s="149" t="s">
        <v>141</v>
      </c>
    </row>
    <row r="795" spans="1:65" s="14" customFormat="1" x14ac:dyDescent="0.2">
      <c r="B795" s="154"/>
      <c r="D795" s="148" t="s">
        <v>148</v>
      </c>
      <c r="E795" s="155" t="s">
        <v>1</v>
      </c>
      <c r="F795" s="156" t="s">
        <v>67</v>
      </c>
      <c r="H795" s="157">
        <v>1</v>
      </c>
      <c r="L795" s="154"/>
      <c r="M795" s="158"/>
      <c r="N795" s="159"/>
      <c r="O795" s="159"/>
      <c r="P795" s="159"/>
      <c r="Q795" s="159"/>
      <c r="R795" s="159"/>
      <c r="S795" s="159"/>
      <c r="T795" s="160"/>
      <c r="AT795" s="155" t="s">
        <v>148</v>
      </c>
      <c r="AU795" s="155" t="s">
        <v>73</v>
      </c>
      <c r="AV795" s="14" t="s">
        <v>73</v>
      </c>
      <c r="AW795" s="14" t="s">
        <v>27</v>
      </c>
      <c r="AX795" s="14" t="s">
        <v>60</v>
      </c>
      <c r="AY795" s="155" t="s">
        <v>141</v>
      </c>
    </row>
    <row r="796" spans="1:65" s="15" customFormat="1" x14ac:dyDescent="0.2">
      <c r="B796" s="161"/>
      <c r="D796" s="148" t="s">
        <v>148</v>
      </c>
      <c r="E796" s="162" t="s">
        <v>1</v>
      </c>
      <c r="F796" s="163" t="s">
        <v>158</v>
      </c>
      <c r="H796" s="164">
        <v>1</v>
      </c>
      <c r="L796" s="161"/>
      <c r="M796" s="165"/>
      <c r="N796" s="166"/>
      <c r="O796" s="166"/>
      <c r="P796" s="166"/>
      <c r="Q796" s="166"/>
      <c r="R796" s="166"/>
      <c r="S796" s="166"/>
      <c r="T796" s="167"/>
      <c r="AT796" s="162" t="s">
        <v>148</v>
      </c>
      <c r="AU796" s="162" t="s">
        <v>73</v>
      </c>
      <c r="AV796" s="15" t="s">
        <v>146</v>
      </c>
      <c r="AW796" s="15" t="s">
        <v>27</v>
      </c>
      <c r="AX796" s="15" t="s">
        <v>67</v>
      </c>
      <c r="AY796" s="162" t="s">
        <v>141</v>
      </c>
    </row>
    <row r="797" spans="1:65" s="2" customFormat="1" ht="21.75" customHeight="1" x14ac:dyDescent="0.2">
      <c r="A797" s="31"/>
      <c r="B797" s="133"/>
      <c r="C797" s="134" t="s">
        <v>1746</v>
      </c>
      <c r="D797" s="134" t="s">
        <v>143</v>
      </c>
      <c r="E797" s="135" t="s">
        <v>1747</v>
      </c>
      <c r="F797" s="136" t="s">
        <v>1748</v>
      </c>
      <c r="G797" s="137" t="s">
        <v>161</v>
      </c>
      <c r="H797" s="138">
        <v>1</v>
      </c>
      <c r="I797" s="139"/>
      <c r="J797" s="139"/>
      <c r="K797" s="140"/>
      <c r="L797" s="32"/>
      <c r="M797" s="141"/>
      <c r="N797" s="142"/>
      <c r="O797" s="143"/>
      <c r="P797" s="143"/>
      <c r="Q797" s="143"/>
      <c r="R797" s="143"/>
      <c r="S797" s="143"/>
      <c r="T797" s="144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R797" s="145" t="s">
        <v>332</v>
      </c>
      <c r="AT797" s="145" t="s">
        <v>143</v>
      </c>
      <c r="AU797" s="145" t="s">
        <v>73</v>
      </c>
      <c r="AY797" s="18" t="s">
        <v>141</v>
      </c>
      <c r="BE797" s="146">
        <f>IF(N797="základná",J797,0)</f>
        <v>0</v>
      </c>
      <c r="BF797" s="146">
        <f>IF(N797="znížená",J797,0)</f>
        <v>0</v>
      </c>
      <c r="BG797" s="146">
        <f>IF(N797="zákl. prenesená",J797,0)</f>
        <v>0</v>
      </c>
      <c r="BH797" s="146">
        <f>IF(N797="zníž. prenesená",J797,0)</f>
        <v>0</v>
      </c>
      <c r="BI797" s="146">
        <f>IF(N797="nulová",J797,0)</f>
        <v>0</v>
      </c>
      <c r="BJ797" s="18" t="s">
        <v>73</v>
      </c>
      <c r="BK797" s="146">
        <f>ROUND(I797*H797,2)</f>
        <v>0</v>
      </c>
      <c r="BL797" s="18" t="s">
        <v>332</v>
      </c>
      <c r="BM797" s="145" t="s">
        <v>1749</v>
      </c>
    </row>
    <row r="798" spans="1:65" s="13" customFormat="1" x14ac:dyDescent="0.2">
      <c r="B798" s="147"/>
      <c r="D798" s="148" t="s">
        <v>148</v>
      </c>
      <c r="E798" s="149" t="s">
        <v>1</v>
      </c>
      <c r="F798" s="150" t="s">
        <v>1750</v>
      </c>
      <c r="H798" s="149" t="s">
        <v>1</v>
      </c>
      <c r="L798" s="147"/>
      <c r="M798" s="151"/>
      <c r="N798" s="152"/>
      <c r="O798" s="152"/>
      <c r="P798" s="152"/>
      <c r="Q798" s="152"/>
      <c r="R798" s="152"/>
      <c r="S798" s="152"/>
      <c r="T798" s="153"/>
      <c r="AT798" s="149" t="s">
        <v>148</v>
      </c>
      <c r="AU798" s="149" t="s">
        <v>73</v>
      </c>
      <c r="AV798" s="13" t="s">
        <v>67</v>
      </c>
      <c r="AW798" s="13" t="s">
        <v>27</v>
      </c>
      <c r="AX798" s="13" t="s">
        <v>60</v>
      </c>
      <c r="AY798" s="149" t="s">
        <v>141</v>
      </c>
    </row>
    <row r="799" spans="1:65" s="14" customFormat="1" x14ac:dyDescent="0.2">
      <c r="B799" s="154"/>
      <c r="D799" s="148" t="s">
        <v>148</v>
      </c>
      <c r="E799" s="155" t="s">
        <v>1</v>
      </c>
      <c r="F799" s="156" t="s">
        <v>67</v>
      </c>
      <c r="H799" s="157">
        <v>1</v>
      </c>
      <c r="L799" s="154"/>
      <c r="M799" s="158"/>
      <c r="N799" s="159"/>
      <c r="O799" s="159"/>
      <c r="P799" s="159"/>
      <c r="Q799" s="159"/>
      <c r="R799" s="159"/>
      <c r="S799" s="159"/>
      <c r="T799" s="160"/>
      <c r="AT799" s="155" t="s">
        <v>148</v>
      </c>
      <c r="AU799" s="155" t="s">
        <v>73</v>
      </c>
      <c r="AV799" s="14" t="s">
        <v>73</v>
      </c>
      <c r="AW799" s="14" t="s">
        <v>27</v>
      </c>
      <c r="AX799" s="14" t="s">
        <v>60</v>
      </c>
      <c r="AY799" s="155" t="s">
        <v>141</v>
      </c>
    </row>
    <row r="800" spans="1:65" s="15" customFormat="1" x14ac:dyDescent="0.2">
      <c r="B800" s="161"/>
      <c r="D800" s="148" t="s">
        <v>148</v>
      </c>
      <c r="E800" s="162" t="s">
        <v>1</v>
      </c>
      <c r="F800" s="163" t="s">
        <v>158</v>
      </c>
      <c r="H800" s="164">
        <v>1</v>
      </c>
      <c r="L800" s="161"/>
      <c r="M800" s="165"/>
      <c r="N800" s="166"/>
      <c r="O800" s="166"/>
      <c r="P800" s="166"/>
      <c r="Q800" s="166"/>
      <c r="R800" s="166"/>
      <c r="S800" s="166"/>
      <c r="T800" s="167"/>
      <c r="AT800" s="162" t="s">
        <v>148</v>
      </c>
      <c r="AU800" s="162" t="s">
        <v>73</v>
      </c>
      <c r="AV800" s="15" t="s">
        <v>146</v>
      </c>
      <c r="AW800" s="15" t="s">
        <v>27</v>
      </c>
      <c r="AX800" s="15" t="s">
        <v>67</v>
      </c>
      <c r="AY800" s="162" t="s">
        <v>141</v>
      </c>
    </row>
    <row r="801" spans="1:65" s="2" customFormat="1" ht="21.75" customHeight="1" x14ac:dyDescent="0.2">
      <c r="A801" s="31"/>
      <c r="B801" s="133"/>
      <c r="C801" s="134" t="s">
        <v>1751</v>
      </c>
      <c r="D801" s="134" t="s">
        <v>143</v>
      </c>
      <c r="E801" s="135" t="s">
        <v>603</v>
      </c>
      <c r="F801" s="192" t="s">
        <v>604</v>
      </c>
      <c r="G801" s="193" t="s">
        <v>543</v>
      </c>
      <c r="H801" s="194"/>
      <c r="I801" s="195"/>
      <c r="J801" s="139"/>
      <c r="K801" s="140"/>
      <c r="L801" s="32"/>
      <c r="M801" s="141"/>
      <c r="N801" s="142"/>
      <c r="O801" s="143"/>
      <c r="P801" s="143"/>
      <c r="Q801" s="143"/>
      <c r="R801" s="143"/>
      <c r="S801" s="143"/>
      <c r="T801" s="144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R801" s="145" t="s">
        <v>332</v>
      </c>
      <c r="AT801" s="145" t="s">
        <v>143</v>
      </c>
      <c r="AU801" s="145" t="s">
        <v>73</v>
      </c>
      <c r="AY801" s="18" t="s">
        <v>141</v>
      </c>
      <c r="BE801" s="146">
        <f>IF(N801="základná",J801,0)</f>
        <v>0</v>
      </c>
      <c r="BF801" s="146">
        <f>IF(N801="znížená",J801,0)</f>
        <v>0</v>
      </c>
      <c r="BG801" s="146">
        <f>IF(N801="zákl. prenesená",J801,0)</f>
        <v>0</v>
      </c>
      <c r="BH801" s="146">
        <f>IF(N801="zníž. prenesená",J801,0)</f>
        <v>0</v>
      </c>
      <c r="BI801" s="146">
        <f>IF(N801="nulová",J801,0)</f>
        <v>0</v>
      </c>
      <c r="BJ801" s="18" t="s">
        <v>73</v>
      </c>
      <c r="BK801" s="146">
        <f>ROUND(I801*H801,2)</f>
        <v>0</v>
      </c>
      <c r="BL801" s="18" t="s">
        <v>332</v>
      </c>
      <c r="BM801" s="145" t="s">
        <v>1752</v>
      </c>
    </row>
    <row r="802" spans="1:65" s="12" customFormat="1" ht="22.9" customHeight="1" x14ac:dyDescent="0.2">
      <c r="B802" s="121"/>
      <c r="D802" s="122" t="s">
        <v>59</v>
      </c>
      <c r="E802" s="131" t="s">
        <v>1753</v>
      </c>
      <c r="F802" s="131" t="s">
        <v>1754</v>
      </c>
      <c r="J802" s="132"/>
      <c r="L802" s="121"/>
      <c r="M802" s="125"/>
      <c r="N802" s="126"/>
      <c r="O802" s="126"/>
      <c r="P802" s="127"/>
      <c r="Q802" s="126"/>
      <c r="R802" s="127"/>
      <c r="S802" s="126"/>
      <c r="T802" s="128"/>
      <c r="AR802" s="122" t="s">
        <v>73</v>
      </c>
      <c r="AT802" s="129" t="s">
        <v>59</v>
      </c>
      <c r="AU802" s="129" t="s">
        <v>67</v>
      </c>
      <c r="AY802" s="122" t="s">
        <v>141</v>
      </c>
      <c r="BK802" s="130">
        <f>SUM(BK803:BK889)</f>
        <v>0</v>
      </c>
    </row>
    <row r="803" spans="1:65" s="2" customFormat="1" ht="21.75" customHeight="1" x14ac:dyDescent="0.2">
      <c r="A803" s="31"/>
      <c r="B803" s="133"/>
      <c r="C803" s="134" t="s">
        <v>1755</v>
      </c>
      <c r="D803" s="134" t="s">
        <v>143</v>
      </c>
      <c r="E803" s="135" t="s">
        <v>1756</v>
      </c>
      <c r="F803" s="136" t="s">
        <v>1757</v>
      </c>
      <c r="G803" s="137" t="s">
        <v>145</v>
      </c>
      <c r="H803" s="138">
        <v>30.31</v>
      </c>
      <c r="I803" s="139"/>
      <c r="J803" s="139"/>
      <c r="K803" s="140"/>
      <c r="L803" s="32"/>
      <c r="M803" s="141"/>
      <c r="N803" s="142"/>
      <c r="O803" s="143"/>
      <c r="P803" s="143"/>
      <c r="Q803" s="143"/>
      <c r="R803" s="143"/>
      <c r="S803" s="143"/>
      <c r="T803" s="144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R803" s="145" t="s">
        <v>332</v>
      </c>
      <c r="AT803" s="145" t="s">
        <v>143</v>
      </c>
      <c r="AU803" s="145" t="s">
        <v>73</v>
      </c>
      <c r="AY803" s="18" t="s">
        <v>141</v>
      </c>
      <c r="BE803" s="146">
        <f>IF(N803="základná",J803,0)</f>
        <v>0</v>
      </c>
      <c r="BF803" s="146">
        <f>IF(N803="znížená",J803,0)</f>
        <v>0</v>
      </c>
      <c r="BG803" s="146">
        <f>IF(N803="zákl. prenesená",J803,0)</f>
        <v>0</v>
      </c>
      <c r="BH803" s="146">
        <f>IF(N803="zníž. prenesená",J803,0)</f>
        <v>0</v>
      </c>
      <c r="BI803" s="146">
        <f>IF(N803="nulová",J803,0)</f>
        <v>0</v>
      </c>
      <c r="BJ803" s="18" t="s">
        <v>73</v>
      </c>
      <c r="BK803" s="146">
        <f>ROUND(I803*H803,2)</f>
        <v>0</v>
      </c>
      <c r="BL803" s="18" t="s">
        <v>332</v>
      </c>
      <c r="BM803" s="145" t="s">
        <v>1758</v>
      </c>
    </row>
    <row r="804" spans="1:65" s="13" customFormat="1" x14ac:dyDescent="0.2">
      <c r="B804" s="147"/>
      <c r="D804" s="148" t="s">
        <v>148</v>
      </c>
      <c r="E804" s="149" t="s">
        <v>1</v>
      </c>
      <c r="F804" s="150" t="s">
        <v>1759</v>
      </c>
      <c r="H804" s="149" t="s">
        <v>1</v>
      </c>
      <c r="L804" s="147"/>
      <c r="M804" s="151"/>
      <c r="N804" s="152"/>
      <c r="O804" s="152"/>
      <c r="P804" s="152"/>
      <c r="Q804" s="152"/>
      <c r="R804" s="152"/>
      <c r="S804" s="152"/>
      <c r="T804" s="153"/>
      <c r="AT804" s="149" t="s">
        <v>148</v>
      </c>
      <c r="AU804" s="149" t="s">
        <v>73</v>
      </c>
      <c r="AV804" s="13" t="s">
        <v>67</v>
      </c>
      <c r="AW804" s="13" t="s">
        <v>27</v>
      </c>
      <c r="AX804" s="13" t="s">
        <v>60</v>
      </c>
      <c r="AY804" s="149" t="s">
        <v>141</v>
      </c>
    </row>
    <row r="805" spans="1:65" s="13" customFormat="1" x14ac:dyDescent="0.2">
      <c r="B805" s="147"/>
      <c r="D805" s="148" t="s">
        <v>148</v>
      </c>
      <c r="E805" s="149" t="s">
        <v>1</v>
      </c>
      <c r="F805" s="150" t="s">
        <v>1760</v>
      </c>
      <c r="H805" s="149" t="s">
        <v>1</v>
      </c>
      <c r="L805" s="147"/>
      <c r="M805" s="151"/>
      <c r="N805" s="152"/>
      <c r="O805" s="152"/>
      <c r="P805" s="152"/>
      <c r="Q805" s="152"/>
      <c r="R805" s="152"/>
      <c r="S805" s="152"/>
      <c r="T805" s="153"/>
      <c r="AT805" s="149" t="s">
        <v>148</v>
      </c>
      <c r="AU805" s="149" t="s">
        <v>73</v>
      </c>
      <c r="AV805" s="13" t="s">
        <v>67</v>
      </c>
      <c r="AW805" s="13" t="s">
        <v>27</v>
      </c>
      <c r="AX805" s="13" t="s">
        <v>60</v>
      </c>
      <c r="AY805" s="149" t="s">
        <v>141</v>
      </c>
    </row>
    <row r="806" spans="1:65" s="14" customFormat="1" x14ac:dyDescent="0.2">
      <c r="B806" s="154"/>
      <c r="D806" s="148" t="s">
        <v>148</v>
      </c>
      <c r="E806" s="155" t="s">
        <v>1</v>
      </c>
      <c r="F806" s="156" t="s">
        <v>1388</v>
      </c>
      <c r="H806" s="157">
        <v>5.415</v>
      </c>
      <c r="L806" s="154"/>
      <c r="M806" s="158"/>
      <c r="N806" s="159"/>
      <c r="O806" s="159"/>
      <c r="P806" s="159"/>
      <c r="Q806" s="159"/>
      <c r="R806" s="159"/>
      <c r="S806" s="159"/>
      <c r="T806" s="160"/>
      <c r="AT806" s="155" t="s">
        <v>148</v>
      </c>
      <c r="AU806" s="155" t="s">
        <v>73</v>
      </c>
      <c r="AV806" s="14" t="s">
        <v>73</v>
      </c>
      <c r="AW806" s="14" t="s">
        <v>27</v>
      </c>
      <c r="AX806" s="14" t="s">
        <v>60</v>
      </c>
      <c r="AY806" s="155" t="s">
        <v>141</v>
      </c>
    </row>
    <row r="807" spans="1:65" s="13" customFormat="1" x14ac:dyDescent="0.2">
      <c r="B807" s="147"/>
      <c r="D807" s="148" t="s">
        <v>148</v>
      </c>
      <c r="E807" s="149" t="s">
        <v>1</v>
      </c>
      <c r="F807" s="150" t="s">
        <v>1761</v>
      </c>
      <c r="H807" s="149" t="s">
        <v>1</v>
      </c>
      <c r="L807" s="147"/>
      <c r="M807" s="151"/>
      <c r="N807" s="152"/>
      <c r="O807" s="152"/>
      <c r="P807" s="152"/>
      <c r="Q807" s="152"/>
      <c r="R807" s="152"/>
      <c r="S807" s="152"/>
      <c r="T807" s="153"/>
      <c r="AT807" s="149" t="s">
        <v>148</v>
      </c>
      <c r="AU807" s="149" t="s">
        <v>73</v>
      </c>
      <c r="AV807" s="13" t="s">
        <v>67</v>
      </c>
      <c r="AW807" s="13" t="s">
        <v>27</v>
      </c>
      <c r="AX807" s="13" t="s">
        <v>60</v>
      </c>
      <c r="AY807" s="149" t="s">
        <v>141</v>
      </c>
    </row>
    <row r="808" spans="1:65" s="14" customFormat="1" x14ac:dyDescent="0.2">
      <c r="B808" s="154"/>
      <c r="D808" s="148" t="s">
        <v>148</v>
      </c>
      <c r="E808" s="155" t="s">
        <v>1</v>
      </c>
      <c r="F808" s="156" t="s">
        <v>1392</v>
      </c>
      <c r="H808" s="157">
        <v>8.5500000000000007</v>
      </c>
      <c r="L808" s="154"/>
      <c r="M808" s="158"/>
      <c r="N808" s="159"/>
      <c r="O808" s="159"/>
      <c r="P808" s="159"/>
      <c r="Q808" s="159"/>
      <c r="R808" s="159"/>
      <c r="S808" s="159"/>
      <c r="T808" s="160"/>
      <c r="AT808" s="155" t="s">
        <v>148</v>
      </c>
      <c r="AU808" s="155" t="s">
        <v>73</v>
      </c>
      <c r="AV808" s="14" t="s">
        <v>73</v>
      </c>
      <c r="AW808" s="14" t="s">
        <v>27</v>
      </c>
      <c r="AX808" s="14" t="s">
        <v>60</v>
      </c>
      <c r="AY808" s="155" t="s">
        <v>141</v>
      </c>
    </row>
    <row r="809" spans="1:65" s="13" customFormat="1" x14ac:dyDescent="0.2">
      <c r="B809" s="147"/>
      <c r="D809" s="148" t="s">
        <v>148</v>
      </c>
      <c r="E809" s="149" t="s">
        <v>1</v>
      </c>
      <c r="F809" s="150" t="s">
        <v>1762</v>
      </c>
      <c r="H809" s="149" t="s">
        <v>1</v>
      </c>
      <c r="L809" s="147"/>
      <c r="M809" s="151"/>
      <c r="N809" s="152"/>
      <c r="O809" s="152"/>
      <c r="P809" s="152"/>
      <c r="Q809" s="152"/>
      <c r="R809" s="152"/>
      <c r="S809" s="152"/>
      <c r="T809" s="153"/>
      <c r="AT809" s="149" t="s">
        <v>148</v>
      </c>
      <c r="AU809" s="149" t="s">
        <v>73</v>
      </c>
      <c r="AV809" s="13" t="s">
        <v>67</v>
      </c>
      <c r="AW809" s="13" t="s">
        <v>27</v>
      </c>
      <c r="AX809" s="13" t="s">
        <v>60</v>
      </c>
      <c r="AY809" s="149" t="s">
        <v>141</v>
      </c>
    </row>
    <row r="810" spans="1:65" s="14" customFormat="1" x14ac:dyDescent="0.2">
      <c r="B810" s="154"/>
      <c r="D810" s="148" t="s">
        <v>148</v>
      </c>
      <c r="E810" s="155" t="s">
        <v>1</v>
      </c>
      <c r="F810" s="156" t="s">
        <v>1395</v>
      </c>
      <c r="H810" s="157">
        <v>3.99</v>
      </c>
      <c r="L810" s="154"/>
      <c r="M810" s="158"/>
      <c r="N810" s="159"/>
      <c r="O810" s="159"/>
      <c r="P810" s="159"/>
      <c r="Q810" s="159"/>
      <c r="R810" s="159"/>
      <c r="S810" s="159"/>
      <c r="T810" s="160"/>
      <c r="AT810" s="155" t="s">
        <v>148</v>
      </c>
      <c r="AU810" s="155" t="s">
        <v>73</v>
      </c>
      <c r="AV810" s="14" t="s">
        <v>73</v>
      </c>
      <c r="AW810" s="14" t="s">
        <v>27</v>
      </c>
      <c r="AX810" s="14" t="s">
        <v>60</v>
      </c>
      <c r="AY810" s="155" t="s">
        <v>141</v>
      </c>
    </row>
    <row r="811" spans="1:65" s="13" customFormat="1" x14ac:dyDescent="0.2">
      <c r="B811" s="147"/>
      <c r="D811" s="148" t="s">
        <v>148</v>
      </c>
      <c r="E811" s="149" t="s">
        <v>1</v>
      </c>
      <c r="F811" s="150" t="s">
        <v>1763</v>
      </c>
      <c r="H811" s="149" t="s">
        <v>1</v>
      </c>
      <c r="L811" s="147"/>
      <c r="M811" s="151"/>
      <c r="N811" s="152"/>
      <c r="O811" s="152"/>
      <c r="P811" s="152"/>
      <c r="Q811" s="152"/>
      <c r="R811" s="152"/>
      <c r="S811" s="152"/>
      <c r="T811" s="153"/>
      <c r="AT811" s="149" t="s">
        <v>148</v>
      </c>
      <c r="AU811" s="149" t="s">
        <v>73</v>
      </c>
      <c r="AV811" s="13" t="s">
        <v>67</v>
      </c>
      <c r="AW811" s="13" t="s">
        <v>27</v>
      </c>
      <c r="AX811" s="13" t="s">
        <v>60</v>
      </c>
      <c r="AY811" s="149" t="s">
        <v>141</v>
      </c>
    </row>
    <row r="812" spans="1:65" s="14" customFormat="1" x14ac:dyDescent="0.2">
      <c r="B812" s="154"/>
      <c r="D812" s="148" t="s">
        <v>148</v>
      </c>
      <c r="E812" s="155" t="s">
        <v>1</v>
      </c>
      <c r="F812" s="156" t="s">
        <v>1398</v>
      </c>
      <c r="H812" s="157">
        <v>2.585</v>
      </c>
      <c r="L812" s="154"/>
      <c r="M812" s="158"/>
      <c r="N812" s="159"/>
      <c r="O812" s="159"/>
      <c r="P812" s="159"/>
      <c r="Q812" s="159"/>
      <c r="R812" s="159"/>
      <c r="S812" s="159"/>
      <c r="T812" s="160"/>
      <c r="AT812" s="155" t="s">
        <v>148</v>
      </c>
      <c r="AU812" s="155" t="s">
        <v>73</v>
      </c>
      <c r="AV812" s="14" t="s">
        <v>73</v>
      </c>
      <c r="AW812" s="14" t="s">
        <v>27</v>
      </c>
      <c r="AX812" s="14" t="s">
        <v>60</v>
      </c>
      <c r="AY812" s="155" t="s">
        <v>141</v>
      </c>
    </row>
    <row r="813" spans="1:65" s="13" customFormat="1" x14ac:dyDescent="0.2">
      <c r="B813" s="147"/>
      <c r="D813" s="148" t="s">
        <v>148</v>
      </c>
      <c r="E813" s="149" t="s">
        <v>1</v>
      </c>
      <c r="F813" s="150" t="s">
        <v>1400</v>
      </c>
      <c r="H813" s="149" t="s">
        <v>1</v>
      </c>
      <c r="L813" s="147"/>
      <c r="M813" s="151"/>
      <c r="N813" s="152"/>
      <c r="O813" s="152"/>
      <c r="P813" s="152"/>
      <c r="Q813" s="152"/>
      <c r="R813" s="152"/>
      <c r="S813" s="152"/>
      <c r="T813" s="153"/>
      <c r="AT813" s="149" t="s">
        <v>148</v>
      </c>
      <c r="AU813" s="149" t="s">
        <v>73</v>
      </c>
      <c r="AV813" s="13" t="s">
        <v>67</v>
      </c>
      <c r="AW813" s="13" t="s">
        <v>27</v>
      </c>
      <c r="AX813" s="13" t="s">
        <v>60</v>
      </c>
      <c r="AY813" s="149" t="s">
        <v>141</v>
      </c>
    </row>
    <row r="814" spans="1:65" s="14" customFormat="1" x14ac:dyDescent="0.2">
      <c r="B814" s="154"/>
      <c r="D814" s="148" t="s">
        <v>148</v>
      </c>
      <c r="E814" s="155" t="s">
        <v>1</v>
      </c>
      <c r="F814" s="156" t="s">
        <v>1507</v>
      </c>
      <c r="H814" s="157">
        <v>9.77</v>
      </c>
      <c r="L814" s="154"/>
      <c r="M814" s="158"/>
      <c r="N814" s="159"/>
      <c r="O814" s="159"/>
      <c r="P814" s="159"/>
      <c r="Q814" s="159"/>
      <c r="R814" s="159"/>
      <c r="S814" s="159"/>
      <c r="T814" s="160"/>
      <c r="AT814" s="155" t="s">
        <v>148</v>
      </c>
      <c r="AU814" s="155" t="s">
        <v>73</v>
      </c>
      <c r="AV814" s="14" t="s">
        <v>73</v>
      </c>
      <c r="AW814" s="14" t="s">
        <v>27</v>
      </c>
      <c r="AX814" s="14" t="s">
        <v>60</v>
      </c>
      <c r="AY814" s="155" t="s">
        <v>141</v>
      </c>
    </row>
    <row r="815" spans="1:65" s="15" customFormat="1" x14ac:dyDescent="0.2">
      <c r="B815" s="161"/>
      <c r="D815" s="148" t="s">
        <v>148</v>
      </c>
      <c r="E815" s="162" t="s">
        <v>1</v>
      </c>
      <c r="F815" s="163" t="s">
        <v>158</v>
      </c>
      <c r="H815" s="164">
        <v>30.31</v>
      </c>
      <c r="L815" s="161"/>
      <c r="M815" s="165"/>
      <c r="N815" s="166"/>
      <c r="O815" s="166"/>
      <c r="P815" s="166"/>
      <c r="Q815" s="166"/>
      <c r="R815" s="166"/>
      <c r="S815" s="166"/>
      <c r="T815" s="167"/>
      <c r="AT815" s="162" t="s">
        <v>148</v>
      </c>
      <c r="AU815" s="162" t="s">
        <v>73</v>
      </c>
      <c r="AV815" s="15" t="s">
        <v>146</v>
      </c>
      <c r="AW815" s="15" t="s">
        <v>27</v>
      </c>
      <c r="AX815" s="15" t="s">
        <v>67</v>
      </c>
      <c r="AY815" s="162" t="s">
        <v>141</v>
      </c>
    </row>
    <row r="816" spans="1:65" s="2" customFormat="1" ht="16.5" customHeight="1" x14ac:dyDescent="0.2">
      <c r="A816" s="31"/>
      <c r="B816" s="133"/>
      <c r="C816" s="134" t="s">
        <v>1764</v>
      </c>
      <c r="D816" s="134" t="s">
        <v>143</v>
      </c>
      <c r="E816" s="135" t="s">
        <v>1765</v>
      </c>
      <c r="F816" s="136" t="s">
        <v>1766</v>
      </c>
      <c r="G816" s="137" t="s">
        <v>357</v>
      </c>
      <c r="H816" s="138">
        <v>61.7</v>
      </c>
      <c r="I816" s="139"/>
      <c r="J816" s="139"/>
      <c r="K816" s="140"/>
      <c r="L816" s="32"/>
      <c r="M816" s="141"/>
      <c r="N816" s="142"/>
      <c r="O816" s="143"/>
      <c r="P816" s="143"/>
      <c r="Q816" s="143"/>
      <c r="R816" s="143"/>
      <c r="S816" s="143"/>
      <c r="T816" s="144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R816" s="145" t="s">
        <v>332</v>
      </c>
      <c r="AT816" s="145" t="s">
        <v>143</v>
      </c>
      <c r="AU816" s="145" t="s">
        <v>73</v>
      </c>
      <c r="AY816" s="18" t="s">
        <v>141</v>
      </c>
      <c r="BE816" s="146">
        <f>IF(N816="základná",J816,0)</f>
        <v>0</v>
      </c>
      <c r="BF816" s="146">
        <f>IF(N816="znížená",J816,0)</f>
        <v>0</v>
      </c>
      <c r="BG816" s="146">
        <f>IF(N816="zákl. prenesená",J816,0)</f>
        <v>0</v>
      </c>
      <c r="BH816" s="146">
        <f>IF(N816="zníž. prenesená",J816,0)</f>
        <v>0</v>
      </c>
      <c r="BI816" s="146">
        <f>IF(N816="nulová",J816,0)</f>
        <v>0</v>
      </c>
      <c r="BJ816" s="18" t="s">
        <v>73</v>
      </c>
      <c r="BK816" s="146">
        <f>ROUND(I816*H816,2)</f>
        <v>0</v>
      </c>
      <c r="BL816" s="18" t="s">
        <v>332</v>
      </c>
      <c r="BM816" s="145" t="s">
        <v>1767</v>
      </c>
    </row>
    <row r="817" spans="1:65" s="13" customFormat="1" x14ac:dyDescent="0.2">
      <c r="B817" s="147"/>
      <c r="D817" s="148" t="s">
        <v>148</v>
      </c>
      <c r="E817" s="149" t="s">
        <v>1</v>
      </c>
      <c r="F817" s="150" t="s">
        <v>1759</v>
      </c>
      <c r="H817" s="149" t="s">
        <v>1</v>
      </c>
      <c r="L817" s="147"/>
      <c r="M817" s="151"/>
      <c r="N817" s="152"/>
      <c r="O817" s="152"/>
      <c r="P817" s="152"/>
      <c r="Q817" s="152"/>
      <c r="R817" s="152"/>
      <c r="S817" s="152"/>
      <c r="T817" s="153"/>
      <c r="AT817" s="149" t="s">
        <v>148</v>
      </c>
      <c r="AU817" s="149" t="s">
        <v>73</v>
      </c>
      <c r="AV817" s="13" t="s">
        <v>67</v>
      </c>
      <c r="AW817" s="13" t="s">
        <v>27</v>
      </c>
      <c r="AX817" s="13" t="s">
        <v>60</v>
      </c>
      <c r="AY817" s="149" t="s">
        <v>141</v>
      </c>
    </row>
    <row r="818" spans="1:65" s="13" customFormat="1" x14ac:dyDescent="0.2">
      <c r="B818" s="147"/>
      <c r="D818" s="148" t="s">
        <v>148</v>
      </c>
      <c r="E818" s="149" t="s">
        <v>1</v>
      </c>
      <c r="F818" s="150" t="s">
        <v>1387</v>
      </c>
      <c r="H818" s="149" t="s">
        <v>1</v>
      </c>
      <c r="L818" s="147"/>
      <c r="M818" s="151"/>
      <c r="N818" s="152"/>
      <c r="O818" s="152"/>
      <c r="P818" s="152"/>
      <c r="Q818" s="152"/>
      <c r="R818" s="152"/>
      <c r="S818" s="152"/>
      <c r="T818" s="153"/>
      <c r="AT818" s="149" t="s">
        <v>148</v>
      </c>
      <c r="AU818" s="149" t="s">
        <v>73</v>
      </c>
      <c r="AV818" s="13" t="s">
        <v>67</v>
      </c>
      <c r="AW818" s="13" t="s">
        <v>27</v>
      </c>
      <c r="AX818" s="13" t="s">
        <v>60</v>
      </c>
      <c r="AY818" s="149" t="s">
        <v>141</v>
      </c>
    </row>
    <row r="819" spans="1:65" s="14" customFormat="1" x14ac:dyDescent="0.2">
      <c r="B819" s="154"/>
      <c r="D819" s="148" t="s">
        <v>148</v>
      </c>
      <c r="E819" s="155" t="s">
        <v>1</v>
      </c>
      <c r="F819" s="156" t="s">
        <v>1768</v>
      </c>
      <c r="H819" s="157">
        <v>11.4</v>
      </c>
      <c r="L819" s="154"/>
      <c r="M819" s="158"/>
      <c r="N819" s="159"/>
      <c r="O819" s="159"/>
      <c r="P819" s="159"/>
      <c r="Q819" s="159"/>
      <c r="R819" s="159"/>
      <c r="S819" s="159"/>
      <c r="T819" s="160"/>
      <c r="AT819" s="155" t="s">
        <v>148</v>
      </c>
      <c r="AU819" s="155" t="s">
        <v>73</v>
      </c>
      <c r="AV819" s="14" t="s">
        <v>73</v>
      </c>
      <c r="AW819" s="14" t="s">
        <v>27</v>
      </c>
      <c r="AX819" s="14" t="s">
        <v>60</v>
      </c>
      <c r="AY819" s="155" t="s">
        <v>141</v>
      </c>
    </row>
    <row r="820" spans="1:65" s="13" customFormat="1" x14ac:dyDescent="0.2">
      <c r="B820" s="147"/>
      <c r="D820" s="148" t="s">
        <v>148</v>
      </c>
      <c r="E820" s="149" t="s">
        <v>1</v>
      </c>
      <c r="F820" s="150" t="s">
        <v>1391</v>
      </c>
      <c r="H820" s="149" t="s">
        <v>1</v>
      </c>
      <c r="L820" s="147"/>
      <c r="M820" s="151"/>
      <c r="N820" s="152"/>
      <c r="O820" s="152"/>
      <c r="P820" s="152"/>
      <c r="Q820" s="152"/>
      <c r="R820" s="152"/>
      <c r="S820" s="152"/>
      <c r="T820" s="153"/>
      <c r="AT820" s="149" t="s">
        <v>148</v>
      </c>
      <c r="AU820" s="149" t="s">
        <v>73</v>
      </c>
      <c r="AV820" s="13" t="s">
        <v>67</v>
      </c>
      <c r="AW820" s="13" t="s">
        <v>27</v>
      </c>
      <c r="AX820" s="13" t="s">
        <v>60</v>
      </c>
      <c r="AY820" s="149" t="s">
        <v>141</v>
      </c>
    </row>
    <row r="821" spans="1:65" s="14" customFormat="1" x14ac:dyDescent="0.2">
      <c r="B821" s="154"/>
      <c r="D821" s="148" t="s">
        <v>148</v>
      </c>
      <c r="E821" s="155" t="s">
        <v>1</v>
      </c>
      <c r="F821" s="156" t="s">
        <v>1769</v>
      </c>
      <c r="H821" s="157">
        <v>18</v>
      </c>
      <c r="L821" s="154"/>
      <c r="M821" s="158"/>
      <c r="N821" s="159"/>
      <c r="O821" s="159"/>
      <c r="P821" s="159"/>
      <c r="Q821" s="159"/>
      <c r="R821" s="159"/>
      <c r="S821" s="159"/>
      <c r="T821" s="160"/>
      <c r="AT821" s="155" t="s">
        <v>148</v>
      </c>
      <c r="AU821" s="155" t="s">
        <v>73</v>
      </c>
      <c r="AV821" s="14" t="s">
        <v>73</v>
      </c>
      <c r="AW821" s="14" t="s">
        <v>27</v>
      </c>
      <c r="AX821" s="14" t="s">
        <v>60</v>
      </c>
      <c r="AY821" s="155" t="s">
        <v>141</v>
      </c>
    </row>
    <row r="822" spans="1:65" s="13" customFormat="1" x14ac:dyDescent="0.2">
      <c r="B822" s="147"/>
      <c r="D822" s="148" t="s">
        <v>148</v>
      </c>
      <c r="E822" s="149" t="s">
        <v>1</v>
      </c>
      <c r="F822" s="150" t="s">
        <v>1394</v>
      </c>
      <c r="H822" s="149" t="s">
        <v>1</v>
      </c>
      <c r="L822" s="147"/>
      <c r="M822" s="151"/>
      <c r="N822" s="152"/>
      <c r="O822" s="152"/>
      <c r="P822" s="152"/>
      <c r="Q822" s="152"/>
      <c r="R822" s="152"/>
      <c r="S822" s="152"/>
      <c r="T822" s="153"/>
      <c r="AT822" s="149" t="s">
        <v>148</v>
      </c>
      <c r="AU822" s="149" t="s">
        <v>73</v>
      </c>
      <c r="AV822" s="13" t="s">
        <v>67</v>
      </c>
      <c r="AW822" s="13" t="s">
        <v>27</v>
      </c>
      <c r="AX822" s="13" t="s">
        <v>60</v>
      </c>
      <c r="AY822" s="149" t="s">
        <v>141</v>
      </c>
    </row>
    <row r="823" spans="1:65" s="14" customFormat="1" x14ac:dyDescent="0.2">
      <c r="B823" s="154"/>
      <c r="D823" s="148" t="s">
        <v>148</v>
      </c>
      <c r="E823" s="155" t="s">
        <v>1</v>
      </c>
      <c r="F823" s="156" t="s">
        <v>1770</v>
      </c>
      <c r="H823" s="157">
        <v>8.4</v>
      </c>
      <c r="L823" s="154"/>
      <c r="M823" s="158"/>
      <c r="N823" s="159"/>
      <c r="O823" s="159"/>
      <c r="P823" s="159"/>
      <c r="Q823" s="159"/>
      <c r="R823" s="159"/>
      <c r="S823" s="159"/>
      <c r="T823" s="160"/>
      <c r="AT823" s="155" t="s">
        <v>148</v>
      </c>
      <c r="AU823" s="155" t="s">
        <v>73</v>
      </c>
      <c r="AV823" s="14" t="s">
        <v>73</v>
      </c>
      <c r="AW823" s="14" t="s">
        <v>27</v>
      </c>
      <c r="AX823" s="14" t="s">
        <v>60</v>
      </c>
      <c r="AY823" s="155" t="s">
        <v>141</v>
      </c>
    </row>
    <row r="824" spans="1:65" s="13" customFormat="1" x14ac:dyDescent="0.2">
      <c r="B824" s="147"/>
      <c r="D824" s="148" t="s">
        <v>148</v>
      </c>
      <c r="E824" s="149" t="s">
        <v>1</v>
      </c>
      <c r="F824" s="150" t="s">
        <v>1397</v>
      </c>
      <c r="H824" s="149" t="s">
        <v>1</v>
      </c>
      <c r="L824" s="147"/>
      <c r="M824" s="151"/>
      <c r="N824" s="152"/>
      <c r="O824" s="152"/>
      <c r="P824" s="152"/>
      <c r="Q824" s="152"/>
      <c r="R824" s="152"/>
      <c r="S824" s="152"/>
      <c r="T824" s="153"/>
      <c r="AT824" s="149" t="s">
        <v>148</v>
      </c>
      <c r="AU824" s="149" t="s">
        <v>73</v>
      </c>
      <c r="AV824" s="13" t="s">
        <v>67</v>
      </c>
      <c r="AW824" s="13" t="s">
        <v>27</v>
      </c>
      <c r="AX824" s="13" t="s">
        <v>60</v>
      </c>
      <c r="AY824" s="149" t="s">
        <v>141</v>
      </c>
    </row>
    <row r="825" spans="1:65" s="14" customFormat="1" x14ac:dyDescent="0.2">
      <c r="B825" s="154"/>
      <c r="D825" s="148" t="s">
        <v>148</v>
      </c>
      <c r="E825" s="155" t="s">
        <v>1</v>
      </c>
      <c r="F825" s="156" t="s">
        <v>1771</v>
      </c>
      <c r="H825" s="157">
        <v>5.5</v>
      </c>
      <c r="L825" s="154"/>
      <c r="M825" s="158"/>
      <c r="N825" s="159"/>
      <c r="O825" s="159"/>
      <c r="P825" s="159"/>
      <c r="Q825" s="159"/>
      <c r="R825" s="159"/>
      <c r="S825" s="159"/>
      <c r="T825" s="160"/>
      <c r="AT825" s="155" t="s">
        <v>148</v>
      </c>
      <c r="AU825" s="155" t="s">
        <v>73</v>
      </c>
      <c r="AV825" s="14" t="s">
        <v>73</v>
      </c>
      <c r="AW825" s="14" t="s">
        <v>27</v>
      </c>
      <c r="AX825" s="14" t="s">
        <v>60</v>
      </c>
      <c r="AY825" s="155" t="s">
        <v>141</v>
      </c>
    </row>
    <row r="826" spans="1:65" s="13" customFormat="1" x14ac:dyDescent="0.2">
      <c r="B826" s="147"/>
      <c r="D826" s="148" t="s">
        <v>148</v>
      </c>
      <c r="E826" s="149" t="s">
        <v>1</v>
      </c>
      <c r="F826" s="150" t="s">
        <v>1400</v>
      </c>
      <c r="H826" s="149" t="s">
        <v>1</v>
      </c>
      <c r="L826" s="147"/>
      <c r="M826" s="151"/>
      <c r="N826" s="152"/>
      <c r="O826" s="152"/>
      <c r="P826" s="152"/>
      <c r="Q826" s="152"/>
      <c r="R826" s="152"/>
      <c r="S826" s="152"/>
      <c r="T826" s="153"/>
      <c r="AT826" s="149" t="s">
        <v>148</v>
      </c>
      <c r="AU826" s="149" t="s">
        <v>73</v>
      </c>
      <c r="AV826" s="13" t="s">
        <v>67</v>
      </c>
      <c r="AW826" s="13" t="s">
        <v>27</v>
      </c>
      <c r="AX826" s="13" t="s">
        <v>60</v>
      </c>
      <c r="AY826" s="149" t="s">
        <v>141</v>
      </c>
    </row>
    <row r="827" spans="1:65" s="14" customFormat="1" x14ac:dyDescent="0.2">
      <c r="B827" s="154"/>
      <c r="D827" s="148" t="s">
        <v>148</v>
      </c>
      <c r="E827" s="155" t="s">
        <v>1</v>
      </c>
      <c r="F827" s="156" t="s">
        <v>1772</v>
      </c>
      <c r="H827" s="157">
        <v>18.399999999999999</v>
      </c>
      <c r="L827" s="154"/>
      <c r="M827" s="158"/>
      <c r="N827" s="159"/>
      <c r="O827" s="159"/>
      <c r="P827" s="159"/>
      <c r="Q827" s="159"/>
      <c r="R827" s="159"/>
      <c r="S827" s="159"/>
      <c r="T827" s="160"/>
      <c r="AT827" s="155" t="s">
        <v>148</v>
      </c>
      <c r="AU827" s="155" t="s">
        <v>73</v>
      </c>
      <c r="AV827" s="14" t="s">
        <v>73</v>
      </c>
      <c r="AW827" s="14" t="s">
        <v>27</v>
      </c>
      <c r="AX827" s="14" t="s">
        <v>60</v>
      </c>
      <c r="AY827" s="155" t="s">
        <v>141</v>
      </c>
    </row>
    <row r="828" spans="1:65" s="15" customFormat="1" x14ac:dyDescent="0.2">
      <c r="B828" s="161"/>
      <c r="D828" s="148" t="s">
        <v>148</v>
      </c>
      <c r="E828" s="162" t="s">
        <v>1</v>
      </c>
      <c r="F828" s="163" t="s">
        <v>158</v>
      </c>
      <c r="H828" s="164">
        <v>61.699999999999996</v>
      </c>
      <c r="L828" s="161"/>
      <c r="M828" s="165"/>
      <c r="N828" s="166"/>
      <c r="O828" s="166"/>
      <c r="P828" s="166"/>
      <c r="Q828" s="166"/>
      <c r="R828" s="166"/>
      <c r="S828" s="166"/>
      <c r="T828" s="167"/>
      <c r="AT828" s="162" t="s">
        <v>148</v>
      </c>
      <c r="AU828" s="162" t="s">
        <v>73</v>
      </c>
      <c r="AV828" s="15" t="s">
        <v>146</v>
      </c>
      <c r="AW828" s="15" t="s">
        <v>27</v>
      </c>
      <c r="AX828" s="15" t="s">
        <v>67</v>
      </c>
      <c r="AY828" s="162" t="s">
        <v>141</v>
      </c>
    </row>
    <row r="829" spans="1:65" s="2" customFormat="1" ht="16.5" customHeight="1" x14ac:dyDescent="0.2">
      <c r="A829" s="31"/>
      <c r="B829" s="133"/>
      <c r="C829" s="168" t="s">
        <v>1773</v>
      </c>
      <c r="D829" s="168" t="s">
        <v>159</v>
      </c>
      <c r="E829" s="169" t="s">
        <v>1774</v>
      </c>
      <c r="F829" s="170" t="s">
        <v>1775</v>
      </c>
      <c r="G829" s="171" t="s">
        <v>357</v>
      </c>
      <c r="H829" s="172">
        <v>62.933999999999997</v>
      </c>
      <c r="I829" s="173"/>
      <c r="J829" s="173"/>
      <c r="K829" s="174"/>
      <c r="L829" s="175"/>
      <c r="M829" s="176"/>
      <c r="N829" s="177"/>
      <c r="O829" s="143"/>
      <c r="P829" s="143"/>
      <c r="Q829" s="143"/>
      <c r="R829" s="143"/>
      <c r="S829" s="143"/>
      <c r="T829" s="144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R829" s="145" t="s">
        <v>504</v>
      </c>
      <c r="AT829" s="145" t="s">
        <v>159</v>
      </c>
      <c r="AU829" s="145" t="s">
        <v>73</v>
      </c>
      <c r="AY829" s="18" t="s">
        <v>141</v>
      </c>
      <c r="BE829" s="146">
        <f>IF(N829="základná",J829,0)</f>
        <v>0</v>
      </c>
      <c r="BF829" s="146">
        <f>IF(N829="znížená",J829,0)</f>
        <v>0</v>
      </c>
      <c r="BG829" s="146">
        <f>IF(N829="zákl. prenesená",J829,0)</f>
        <v>0</v>
      </c>
      <c r="BH829" s="146">
        <f>IF(N829="zníž. prenesená",J829,0)</f>
        <v>0</v>
      </c>
      <c r="BI829" s="146">
        <f>IF(N829="nulová",J829,0)</f>
        <v>0</v>
      </c>
      <c r="BJ829" s="18" t="s">
        <v>73</v>
      </c>
      <c r="BK829" s="146">
        <f>ROUND(I829*H829,2)</f>
        <v>0</v>
      </c>
      <c r="BL829" s="18" t="s">
        <v>332</v>
      </c>
      <c r="BM829" s="145" t="s">
        <v>1776</v>
      </c>
    </row>
    <row r="830" spans="1:65" s="13" customFormat="1" x14ac:dyDescent="0.2">
      <c r="B830" s="147"/>
      <c r="D830" s="148" t="s">
        <v>148</v>
      </c>
      <c r="E830" s="149" t="s">
        <v>1</v>
      </c>
      <c r="F830" s="150" t="s">
        <v>1759</v>
      </c>
      <c r="H830" s="149" t="s">
        <v>1</v>
      </c>
      <c r="L830" s="147"/>
      <c r="M830" s="151"/>
      <c r="N830" s="152"/>
      <c r="O830" s="152"/>
      <c r="P830" s="152"/>
      <c r="Q830" s="152"/>
      <c r="R830" s="152"/>
      <c r="S830" s="152"/>
      <c r="T830" s="153"/>
      <c r="AT830" s="149" t="s">
        <v>148</v>
      </c>
      <c r="AU830" s="149" t="s">
        <v>73</v>
      </c>
      <c r="AV830" s="13" t="s">
        <v>67</v>
      </c>
      <c r="AW830" s="13" t="s">
        <v>27</v>
      </c>
      <c r="AX830" s="13" t="s">
        <v>60</v>
      </c>
      <c r="AY830" s="149" t="s">
        <v>141</v>
      </c>
    </row>
    <row r="831" spans="1:65" s="13" customFormat="1" x14ac:dyDescent="0.2">
      <c r="B831" s="147"/>
      <c r="D831" s="148" t="s">
        <v>148</v>
      </c>
      <c r="E831" s="149" t="s">
        <v>1</v>
      </c>
      <c r="F831" s="150" t="s">
        <v>1387</v>
      </c>
      <c r="H831" s="149" t="s">
        <v>1</v>
      </c>
      <c r="L831" s="147"/>
      <c r="M831" s="151"/>
      <c r="N831" s="152"/>
      <c r="O831" s="152"/>
      <c r="P831" s="152"/>
      <c r="Q831" s="152"/>
      <c r="R831" s="152"/>
      <c r="S831" s="152"/>
      <c r="T831" s="153"/>
      <c r="AT831" s="149" t="s">
        <v>148</v>
      </c>
      <c r="AU831" s="149" t="s">
        <v>73</v>
      </c>
      <c r="AV831" s="13" t="s">
        <v>67</v>
      </c>
      <c r="AW831" s="13" t="s">
        <v>27</v>
      </c>
      <c r="AX831" s="13" t="s">
        <v>60</v>
      </c>
      <c r="AY831" s="149" t="s">
        <v>141</v>
      </c>
    </row>
    <row r="832" spans="1:65" s="14" customFormat="1" x14ac:dyDescent="0.2">
      <c r="B832" s="154"/>
      <c r="D832" s="148" t="s">
        <v>148</v>
      </c>
      <c r="E832" s="155" t="s">
        <v>1</v>
      </c>
      <c r="F832" s="156" t="s">
        <v>1768</v>
      </c>
      <c r="H832" s="157">
        <v>11.4</v>
      </c>
      <c r="L832" s="154"/>
      <c r="M832" s="158"/>
      <c r="N832" s="159"/>
      <c r="O832" s="159"/>
      <c r="P832" s="159"/>
      <c r="Q832" s="159"/>
      <c r="R832" s="159"/>
      <c r="S832" s="159"/>
      <c r="T832" s="160"/>
      <c r="AT832" s="155" t="s">
        <v>148</v>
      </c>
      <c r="AU832" s="155" t="s">
        <v>73</v>
      </c>
      <c r="AV832" s="14" t="s">
        <v>73</v>
      </c>
      <c r="AW832" s="14" t="s">
        <v>27</v>
      </c>
      <c r="AX832" s="14" t="s">
        <v>60</v>
      </c>
      <c r="AY832" s="155" t="s">
        <v>141</v>
      </c>
    </row>
    <row r="833" spans="1:65" s="13" customFormat="1" x14ac:dyDescent="0.2">
      <c r="B833" s="147"/>
      <c r="D833" s="148" t="s">
        <v>148</v>
      </c>
      <c r="E833" s="149" t="s">
        <v>1</v>
      </c>
      <c r="F833" s="150" t="s">
        <v>1391</v>
      </c>
      <c r="H833" s="149" t="s">
        <v>1</v>
      </c>
      <c r="L833" s="147"/>
      <c r="M833" s="151"/>
      <c r="N833" s="152"/>
      <c r="O833" s="152"/>
      <c r="P833" s="152"/>
      <c r="Q833" s="152"/>
      <c r="R833" s="152"/>
      <c r="S833" s="152"/>
      <c r="T833" s="153"/>
      <c r="AT833" s="149" t="s">
        <v>148</v>
      </c>
      <c r="AU833" s="149" t="s">
        <v>73</v>
      </c>
      <c r="AV833" s="13" t="s">
        <v>67</v>
      </c>
      <c r="AW833" s="13" t="s">
        <v>27</v>
      </c>
      <c r="AX833" s="13" t="s">
        <v>60</v>
      </c>
      <c r="AY833" s="149" t="s">
        <v>141</v>
      </c>
    </row>
    <row r="834" spans="1:65" s="14" customFormat="1" x14ac:dyDescent="0.2">
      <c r="B834" s="154"/>
      <c r="D834" s="148" t="s">
        <v>148</v>
      </c>
      <c r="E834" s="155" t="s">
        <v>1</v>
      </c>
      <c r="F834" s="156" t="s">
        <v>1769</v>
      </c>
      <c r="H834" s="157">
        <v>18</v>
      </c>
      <c r="L834" s="154"/>
      <c r="M834" s="158"/>
      <c r="N834" s="159"/>
      <c r="O834" s="159"/>
      <c r="P834" s="159"/>
      <c r="Q834" s="159"/>
      <c r="R834" s="159"/>
      <c r="S834" s="159"/>
      <c r="T834" s="160"/>
      <c r="AT834" s="155" t="s">
        <v>148</v>
      </c>
      <c r="AU834" s="155" t="s">
        <v>73</v>
      </c>
      <c r="AV834" s="14" t="s">
        <v>73</v>
      </c>
      <c r="AW834" s="14" t="s">
        <v>27</v>
      </c>
      <c r="AX834" s="14" t="s">
        <v>60</v>
      </c>
      <c r="AY834" s="155" t="s">
        <v>141</v>
      </c>
    </row>
    <row r="835" spans="1:65" s="13" customFormat="1" x14ac:dyDescent="0.2">
      <c r="B835" s="147"/>
      <c r="D835" s="148" t="s">
        <v>148</v>
      </c>
      <c r="E835" s="149" t="s">
        <v>1</v>
      </c>
      <c r="F835" s="150" t="s">
        <v>1394</v>
      </c>
      <c r="H835" s="149" t="s">
        <v>1</v>
      </c>
      <c r="L835" s="147"/>
      <c r="M835" s="151"/>
      <c r="N835" s="152"/>
      <c r="O835" s="152"/>
      <c r="P835" s="152"/>
      <c r="Q835" s="152"/>
      <c r="R835" s="152"/>
      <c r="S835" s="152"/>
      <c r="T835" s="153"/>
      <c r="AT835" s="149" t="s">
        <v>148</v>
      </c>
      <c r="AU835" s="149" t="s">
        <v>73</v>
      </c>
      <c r="AV835" s="13" t="s">
        <v>67</v>
      </c>
      <c r="AW835" s="13" t="s">
        <v>27</v>
      </c>
      <c r="AX835" s="13" t="s">
        <v>60</v>
      </c>
      <c r="AY835" s="149" t="s">
        <v>141</v>
      </c>
    </row>
    <row r="836" spans="1:65" s="14" customFormat="1" x14ac:dyDescent="0.2">
      <c r="B836" s="154"/>
      <c r="D836" s="148" t="s">
        <v>148</v>
      </c>
      <c r="E836" s="155" t="s">
        <v>1</v>
      </c>
      <c r="F836" s="156" t="s">
        <v>1770</v>
      </c>
      <c r="H836" s="157">
        <v>8.4</v>
      </c>
      <c r="L836" s="154"/>
      <c r="M836" s="158"/>
      <c r="N836" s="159"/>
      <c r="O836" s="159"/>
      <c r="P836" s="159"/>
      <c r="Q836" s="159"/>
      <c r="R836" s="159"/>
      <c r="S836" s="159"/>
      <c r="T836" s="160"/>
      <c r="AT836" s="155" t="s">
        <v>148</v>
      </c>
      <c r="AU836" s="155" t="s">
        <v>73</v>
      </c>
      <c r="AV836" s="14" t="s">
        <v>73</v>
      </c>
      <c r="AW836" s="14" t="s">
        <v>27</v>
      </c>
      <c r="AX836" s="14" t="s">
        <v>60</v>
      </c>
      <c r="AY836" s="155" t="s">
        <v>141</v>
      </c>
    </row>
    <row r="837" spans="1:65" s="13" customFormat="1" x14ac:dyDescent="0.2">
      <c r="B837" s="147"/>
      <c r="D837" s="148" t="s">
        <v>148</v>
      </c>
      <c r="E837" s="149" t="s">
        <v>1</v>
      </c>
      <c r="F837" s="150" t="s">
        <v>1397</v>
      </c>
      <c r="H837" s="149" t="s">
        <v>1</v>
      </c>
      <c r="L837" s="147"/>
      <c r="M837" s="151"/>
      <c r="N837" s="152"/>
      <c r="O837" s="152"/>
      <c r="P837" s="152"/>
      <c r="Q837" s="152"/>
      <c r="R837" s="152"/>
      <c r="S837" s="152"/>
      <c r="T837" s="153"/>
      <c r="AT837" s="149" t="s">
        <v>148</v>
      </c>
      <c r="AU837" s="149" t="s">
        <v>73</v>
      </c>
      <c r="AV837" s="13" t="s">
        <v>67</v>
      </c>
      <c r="AW837" s="13" t="s">
        <v>27</v>
      </c>
      <c r="AX837" s="13" t="s">
        <v>60</v>
      </c>
      <c r="AY837" s="149" t="s">
        <v>141</v>
      </c>
    </row>
    <row r="838" spans="1:65" s="14" customFormat="1" x14ac:dyDescent="0.2">
      <c r="B838" s="154"/>
      <c r="D838" s="148" t="s">
        <v>148</v>
      </c>
      <c r="E838" s="155" t="s">
        <v>1</v>
      </c>
      <c r="F838" s="156" t="s">
        <v>1771</v>
      </c>
      <c r="H838" s="157">
        <v>5.5</v>
      </c>
      <c r="L838" s="154"/>
      <c r="M838" s="158"/>
      <c r="N838" s="159"/>
      <c r="O838" s="159"/>
      <c r="P838" s="159"/>
      <c r="Q838" s="159"/>
      <c r="R838" s="159"/>
      <c r="S838" s="159"/>
      <c r="T838" s="160"/>
      <c r="AT838" s="155" t="s">
        <v>148</v>
      </c>
      <c r="AU838" s="155" t="s">
        <v>73</v>
      </c>
      <c r="AV838" s="14" t="s">
        <v>73</v>
      </c>
      <c r="AW838" s="14" t="s">
        <v>27</v>
      </c>
      <c r="AX838" s="14" t="s">
        <v>60</v>
      </c>
      <c r="AY838" s="155" t="s">
        <v>141</v>
      </c>
    </row>
    <row r="839" spans="1:65" s="13" customFormat="1" x14ac:dyDescent="0.2">
      <c r="B839" s="147"/>
      <c r="D839" s="148" t="s">
        <v>148</v>
      </c>
      <c r="E839" s="149" t="s">
        <v>1</v>
      </c>
      <c r="F839" s="150" t="s">
        <v>1400</v>
      </c>
      <c r="H839" s="149" t="s">
        <v>1</v>
      </c>
      <c r="L839" s="147"/>
      <c r="M839" s="151"/>
      <c r="N839" s="152"/>
      <c r="O839" s="152"/>
      <c r="P839" s="152"/>
      <c r="Q839" s="152"/>
      <c r="R839" s="152"/>
      <c r="S839" s="152"/>
      <c r="T839" s="153"/>
      <c r="AT839" s="149" t="s">
        <v>148</v>
      </c>
      <c r="AU839" s="149" t="s">
        <v>73</v>
      </c>
      <c r="AV839" s="13" t="s">
        <v>67</v>
      </c>
      <c r="AW839" s="13" t="s">
        <v>27</v>
      </c>
      <c r="AX839" s="13" t="s">
        <v>60</v>
      </c>
      <c r="AY839" s="149" t="s">
        <v>141</v>
      </c>
    </row>
    <row r="840" spans="1:65" s="14" customFormat="1" x14ac:dyDescent="0.2">
      <c r="B840" s="154"/>
      <c r="D840" s="148" t="s">
        <v>148</v>
      </c>
      <c r="E840" s="155" t="s">
        <v>1</v>
      </c>
      <c r="F840" s="156" t="s">
        <v>1772</v>
      </c>
      <c r="H840" s="157">
        <v>18.399999999999999</v>
      </c>
      <c r="L840" s="154"/>
      <c r="M840" s="158"/>
      <c r="N840" s="159"/>
      <c r="O840" s="159"/>
      <c r="P840" s="159"/>
      <c r="Q840" s="159"/>
      <c r="R840" s="159"/>
      <c r="S840" s="159"/>
      <c r="T840" s="160"/>
      <c r="AT840" s="155" t="s">
        <v>148</v>
      </c>
      <c r="AU840" s="155" t="s">
        <v>73</v>
      </c>
      <c r="AV840" s="14" t="s">
        <v>73</v>
      </c>
      <c r="AW840" s="14" t="s">
        <v>27</v>
      </c>
      <c r="AX840" s="14" t="s">
        <v>60</v>
      </c>
      <c r="AY840" s="155" t="s">
        <v>141</v>
      </c>
    </row>
    <row r="841" spans="1:65" s="15" customFormat="1" x14ac:dyDescent="0.2">
      <c r="B841" s="161"/>
      <c r="D841" s="148" t="s">
        <v>148</v>
      </c>
      <c r="E841" s="162" t="s">
        <v>1</v>
      </c>
      <c r="F841" s="163" t="s">
        <v>158</v>
      </c>
      <c r="H841" s="164">
        <v>61.699999999999996</v>
      </c>
      <c r="L841" s="161"/>
      <c r="M841" s="165"/>
      <c r="N841" s="166"/>
      <c r="O841" s="166"/>
      <c r="P841" s="166"/>
      <c r="Q841" s="166"/>
      <c r="R841" s="166"/>
      <c r="S841" s="166"/>
      <c r="T841" s="167"/>
      <c r="AT841" s="162" t="s">
        <v>148</v>
      </c>
      <c r="AU841" s="162" t="s">
        <v>73</v>
      </c>
      <c r="AV841" s="15" t="s">
        <v>146</v>
      </c>
      <c r="AW841" s="15" t="s">
        <v>27</v>
      </c>
      <c r="AX841" s="15" t="s">
        <v>67</v>
      </c>
      <c r="AY841" s="162" t="s">
        <v>141</v>
      </c>
    </row>
    <row r="842" spans="1:65" s="14" customFormat="1" x14ac:dyDescent="0.2">
      <c r="B842" s="154"/>
      <c r="D842" s="148" t="s">
        <v>148</v>
      </c>
      <c r="F842" s="156" t="s">
        <v>1777</v>
      </c>
      <c r="H842" s="157">
        <v>62.933999999999997</v>
      </c>
      <c r="L842" s="154"/>
      <c r="M842" s="158"/>
      <c r="N842" s="159"/>
      <c r="O842" s="159"/>
      <c r="P842" s="159"/>
      <c r="Q842" s="159"/>
      <c r="R842" s="159"/>
      <c r="S842" s="159"/>
      <c r="T842" s="160"/>
      <c r="AT842" s="155" t="s">
        <v>148</v>
      </c>
      <c r="AU842" s="155" t="s">
        <v>73</v>
      </c>
      <c r="AV842" s="14" t="s">
        <v>73</v>
      </c>
      <c r="AW842" s="14" t="s">
        <v>2</v>
      </c>
      <c r="AX842" s="14" t="s">
        <v>67</v>
      </c>
      <c r="AY842" s="155" t="s">
        <v>141</v>
      </c>
    </row>
    <row r="843" spans="1:65" s="2" customFormat="1" ht="21.75" customHeight="1" x14ac:dyDescent="0.2">
      <c r="A843" s="31"/>
      <c r="B843" s="133"/>
      <c r="C843" s="134" t="s">
        <v>1778</v>
      </c>
      <c r="D843" s="134" t="s">
        <v>143</v>
      </c>
      <c r="E843" s="135" t="s">
        <v>1779</v>
      </c>
      <c r="F843" s="136" t="s">
        <v>1780</v>
      </c>
      <c r="G843" s="137" t="s">
        <v>145</v>
      </c>
      <c r="H843" s="138">
        <v>41.491</v>
      </c>
      <c r="I843" s="139"/>
      <c r="J843" s="139"/>
      <c r="K843" s="140"/>
      <c r="L843" s="32"/>
      <c r="M843" s="141"/>
      <c r="N843" s="142"/>
      <c r="O843" s="143"/>
      <c r="P843" s="143"/>
      <c r="Q843" s="143"/>
      <c r="R843" s="143"/>
      <c r="S843" s="143"/>
      <c r="T843" s="144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R843" s="145" t="s">
        <v>332</v>
      </c>
      <c r="AT843" s="145" t="s">
        <v>143</v>
      </c>
      <c r="AU843" s="145" t="s">
        <v>73</v>
      </c>
      <c r="AY843" s="18" t="s">
        <v>141</v>
      </c>
      <c r="BE843" s="146">
        <f>IF(N843="základná",J843,0)</f>
        <v>0</v>
      </c>
      <c r="BF843" s="146">
        <f>IF(N843="znížená",J843,0)</f>
        <v>0</v>
      </c>
      <c r="BG843" s="146">
        <f>IF(N843="zákl. prenesená",J843,0)</f>
        <v>0</v>
      </c>
      <c r="BH843" s="146">
        <f>IF(N843="zníž. prenesená",J843,0)</f>
        <v>0</v>
      </c>
      <c r="BI843" s="146">
        <f>IF(N843="nulová",J843,0)</f>
        <v>0</v>
      </c>
      <c r="BJ843" s="18" t="s">
        <v>73</v>
      </c>
      <c r="BK843" s="146">
        <f>ROUND(I843*H843,2)</f>
        <v>0</v>
      </c>
      <c r="BL843" s="18" t="s">
        <v>332</v>
      </c>
      <c r="BM843" s="145" t="s">
        <v>1781</v>
      </c>
    </row>
    <row r="844" spans="1:65" s="13" customFormat="1" x14ac:dyDescent="0.2">
      <c r="B844" s="147"/>
      <c r="D844" s="148" t="s">
        <v>148</v>
      </c>
      <c r="E844" s="149" t="s">
        <v>1</v>
      </c>
      <c r="F844" s="150" t="s">
        <v>1782</v>
      </c>
      <c r="H844" s="149" t="s">
        <v>1</v>
      </c>
      <c r="L844" s="147"/>
      <c r="M844" s="151"/>
      <c r="N844" s="152"/>
      <c r="O844" s="152"/>
      <c r="P844" s="152"/>
      <c r="Q844" s="152"/>
      <c r="R844" s="152"/>
      <c r="S844" s="152"/>
      <c r="T844" s="153"/>
      <c r="AT844" s="149" t="s">
        <v>148</v>
      </c>
      <c r="AU844" s="149" t="s">
        <v>73</v>
      </c>
      <c r="AV844" s="13" t="s">
        <v>67</v>
      </c>
      <c r="AW844" s="13" t="s">
        <v>27</v>
      </c>
      <c r="AX844" s="13" t="s">
        <v>60</v>
      </c>
      <c r="AY844" s="149" t="s">
        <v>141</v>
      </c>
    </row>
    <row r="845" spans="1:65" s="13" customFormat="1" x14ac:dyDescent="0.2">
      <c r="B845" s="147"/>
      <c r="D845" s="148" t="s">
        <v>148</v>
      </c>
      <c r="E845" s="149" t="s">
        <v>1</v>
      </c>
      <c r="F845" s="150" t="s">
        <v>1783</v>
      </c>
      <c r="H845" s="149" t="s">
        <v>1</v>
      </c>
      <c r="L845" s="147"/>
      <c r="M845" s="151"/>
      <c r="N845" s="152"/>
      <c r="O845" s="152"/>
      <c r="P845" s="152"/>
      <c r="Q845" s="152"/>
      <c r="R845" s="152"/>
      <c r="S845" s="152"/>
      <c r="T845" s="153"/>
      <c r="AT845" s="149" t="s">
        <v>148</v>
      </c>
      <c r="AU845" s="149" t="s">
        <v>73</v>
      </c>
      <c r="AV845" s="13" t="s">
        <v>67</v>
      </c>
      <c r="AW845" s="13" t="s">
        <v>27</v>
      </c>
      <c r="AX845" s="13" t="s">
        <v>60</v>
      </c>
      <c r="AY845" s="149" t="s">
        <v>141</v>
      </c>
    </row>
    <row r="846" spans="1:65" s="13" customFormat="1" x14ac:dyDescent="0.2">
      <c r="B846" s="147"/>
      <c r="D846" s="148" t="s">
        <v>148</v>
      </c>
      <c r="E846" s="149" t="s">
        <v>1</v>
      </c>
      <c r="F846" s="150" t="s">
        <v>1389</v>
      </c>
      <c r="H846" s="149" t="s">
        <v>1</v>
      </c>
      <c r="L846" s="147"/>
      <c r="M846" s="151"/>
      <c r="N846" s="152"/>
      <c r="O846" s="152"/>
      <c r="P846" s="152"/>
      <c r="Q846" s="152"/>
      <c r="R846" s="152"/>
      <c r="S846" s="152"/>
      <c r="T846" s="153"/>
      <c r="AT846" s="149" t="s">
        <v>148</v>
      </c>
      <c r="AU846" s="149" t="s">
        <v>73</v>
      </c>
      <c r="AV846" s="13" t="s">
        <v>67</v>
      </c>
      <c r="AW846" s="13" t="s">
        <v>27</v>
      </c>
      <c r="AX846" s="13" t="s">
        <v>60</v>
      </c>
      <c r="AY846" s="149" t="s">
        <v>141</v>
      </c>
    </row>
    <row r="847" spans="1:65" s="14" customFormat="1" x14ac:dyDescent="0.2">
      <c r="B847" s="154"/>
      <c r="D847" s="148" t="s">
        <v>148</v>
      </c>
      <c r="E847" s="155" t="s">
        <v>1</v>
      </c>
      <c r="F847" s="156" t="s">
        <v>1784</v>
      </c>
      <c r="H847" s="157">
        <v>2.3279999999999998</v>
      </c>
      <c r="L847" s="154"/>
      <c r="M847" s="158"/>
      <c r="N847" s="159"/>
      <c r="O847" s="159"/>
      <c r="P847" s="159"/>
      <c r="Q847" s="159"/>
      <c r="R847" s="159"/>
      <c r="S847" s="159"/>
      <c r="T847" s="160"/>
      <c r="AT847" s="155" t="s">
        <v>148</v>
      </c>
      <c r="AU847" s="155" t="s">
        <v>73</v>
      </c>
      <c r="AV847" s="14" t="s">
        <v>73</v>
      </c>
      <c r="AW847" s="14" t="s">
        <v>27</v>
      </c>
      <c r="AX847" s="14" t="s">
        <v>60</v>
      </c>
      <c r="AY847" s="155" t="s">
        <v>141</v>
      </c>
    </row>
    <row r="848" spans="1:65" s="13" customFormat="1" x14ac:dyDescent="0.2">
      <c r="B848" s="147"/>
      <c r="D848" s="148" t="s">
        <v>148</v>
      </c>
      <c r="E848" s="149" t="s">
        <v>1</v>
      </c>
      <c r="F848" s="150" t="s">
        <v>1785</v>
      </c>
      <c r="H848" s="149" t="s">
        <v>1</v>
      </c>
      <c r="L848" s="147"/>
      <c r="M848" s="151"/>
      <c r="N848" s="152"/>
      <c r="O848" s="152"/>
      <c r="P848" s="152"/>
      <c r="Q848" s="152"/>
      <c r="R848" s="152"/>
      <c r="S848" s="152"/>
      <c r="T848" s="153"/>
      <c r="AT848" s="149" t="s">
        <v>148</v>
      </c>
      <c r="AU848" s="149" t="s">
        <v>73</v>
      </c>
      <c r="AV848" s="13" t="s">
        <v>67</v>
      </c>
      <c r="AW848" s="13" t="s">
        <v>27</v>
      </c>
      <c r="AX848" s="13" t="s">
        <v>60</v>
      </c>
      <c r="AY848" s="149" t="s">
        <v>141</v>
      </c>
    </row>
    <row r="849" spans="1:65" s="13" customFormat="1" x14ac:dyDescent="0.2">
      <c r="B849" s="147"/>
      <c r="D849" s="148" t="s">
        <v>148</v>
      </c>
      <c r="E849" s="149" t="s">
        <v>1</v>
      </c>
      <c r="F849" s="150" t="s">
        <v>1389</v>
      </c>
      <c r="H849" s="149" t="s">
        <v>1</v>
      </c>
      <c r="L849" s="147"/>
      <c r="M849" s="151"/>
      <c r="N849" s="152"/>
      <c r="O849" s="152"/>
      <c r="P849" s="152"/>
      <c r="Q849" s="152"/>
      <c r="R849" s="152"/>
      <c r="S849" s="152"/>
      <c r="T849" s="153"/>
      <c r="AT849" s="149" t="s">
        <v>148</v>
      </c>
      <c r="AU849" s="149" t="s">
        <v>73</v>
      </c>
      <c r="AV849" s="13" t="s">
        <v>67</v>
      </c>
      <c r="AW849" s="13" t="s">
        <v>27</v>
      </c>
      <c r="AX849" s="13" t="s">
        <v>60</v>
      </c>
      <c r="AY849" s="149" t="s">
        <v>141</v>
      </c>
    </row>
    <row r="850" spans="1:65" s="14" customFormat="1" x14ac:dyDescent="0.2">
      <c r="B850" s="154"/>
      <c r="D850" s="148" t="s">
        <v>148</v>
      </c>
      <c r="E850" s="155" t="s">
        <v>1</v>
      </c>
      <c r="F850" s="156" t="s">
        <v>1786</v>
      </c>
      <c r="H850" s="157">
        <v>4.1100000000000003</v>
      </c>
      <c r="L850" s="154"/>
      <c r="M850" s="158"/>
      <c r="N850" s="159"/>
      <c r="O850" s="159"/>
      <c r="P850" s="159"/>
      <c r="Q850" s="159"/>
      <c r="R850" s="159"/>
      <c r="S850" s="159"/>
      <c r="T850" s="160"/>
      <c r="AT850" s="155" t="s">
        <v>148</v>
      </c>
      <c r="AU850" s="155" t="s">
        <v>73</v>
      </c>
      <c r="AV850" s="14" t="s">
        <v>73</v>
      </c>
      <c r="AW850" s="14" t="s">
        <v>27</v>
      </c>
      <c r="AX850" s="14" t="s">
        <v>60</v>
      </c>
      <c r="AY850" s="155" t="s">
        <v>141</v>
      </c>
    </row>
    <row r="851" spans="1:65" s="13" customFormat="1" x14ac:dyDescent="0.2">
      <c r="B851" s="147"/>
      <c r="D851" s="148" t="s">
        <v>148</v>
      </c>
      <c r="E851" s="149" t="s">
        <v>1</v>
      </c>
      <c r="F851" s="150" t="s">
        <v>1787</v>
      </c>
      <c r="H851" s="149" t="s">
        <v>1</v>
      </c>
      <c r="L851" s="147"/>
      <c r="M851" s="151"/>
      <c r="N851" s="152"/>
      <c r="O851" s="152"/>
      <c r="P851" s="152"/>
      <c r="Q851" s="152"/>
      <c r="R851" s="152"/>
      <c r="S851" s="152"/>
      <c r="T851" s="153"/>
      <c r="AT851" s="149" t="s">
        <v>148</v>
      </c>
      <c r="AU851" s="149" t="s">
        <v>73</v>
      </c>
      <c r="AV851" s="13" t="s">
        <v>67</v>
      </c>
      <c r="AW851" s="13" t="s">
        <v>27</v>
      </c>
      <c r="AX851" s="13" t="s">
        <v>60</v>
      </c>
      <c r="AY851" s="149" t="s">
        <v>141</v>
      </c>
    </row>
    <row r="852" spans="1:65" s="13" customFormat="1" x14ac:dyDescent="0.2">
      <c r="B852" s="147"/>
      <c r="D852" s="148" t="s">
        <v>148</v>
      </c>
      <c r="E852" s="149" t="s">
        <v>1</v>
      </c>
      <c r="F852" s="150" t="s">
        <v>1389</v>
      </c>
      <c r="H852" s="149" t="s">
        <v>1</v>
      </c>
      <c r="L852" s="147"/>
      <c r="M852" s="151"/>
      <c r="N852" s="152"/>
      <c r="O852" s="152"/>
      <c r="P852" s="152"/>
      <c r="Q852" s="152"/>
      <c r="R852" s="152"/>
      <c r="S852" s="152"/>
      <c r="T852" s="153"/>
      <c r="AT852" s="149" t="s">
        <v>148</v>
      </c>
      <c r="AU852" s="149" t="s">
        <v>73</v>
      </c>
      <c r="AV852" s="13" t="s">
        <v>67</v>
      </c>
      <c r="AW852" s="13" t="s">
        <v>27</v>
      </c>
      <c r="AX852" s="13" t="s">
        <v>60</v>
      </c>
      <c r="AY852" s="149" t="s">
        <v>141</v>
      </c>
    </row>
    <row r="853" spans="1:65" s="14" customFormat="1" x14ac:dyDescent="0.2">
      <c r="B853" s="154"/>
      <c r="D853" s="148" t="s">
        <v>148</v>
      </c>
      <c r="E853" s="155" t="s">
        <v>1</v>
      </c>
      <c r="F853" s="156" t="s">
        <v>1788</v>
      </c>
      <c r="H853" s="157">
        <v>7</v>
      </c>
      <c r="L853" s="154"/>
      <c r="M853" s="158"/>
      <c r="N853" s="159"/>
      <c r="O853" s="159"/>
      <c r="P853" s="159"/>
      <c r="Q853" s="159"/>
      <c r="R853" s="159"/>
      <c r="S853" s="159"/>
      <c r="T853" s="160"/>
      <c r="AT853" s="155" t="s">
        <v>148</v>
      </c>
      <c r="AU853" s="155" t="s">
        <v>73</v>
      </c>
      <c r="AV853" s="14" t="s">
        <v>73</v>
      </c>
      <c r="AW853" s="14" t="s">
        <v>27</v>
      </c>
      <c r="AX853" s="14" t="s">
        <v>60</v>
      </c>
      <c r="AY853" s="155" t="s">
        <v>141</v>
      </c>
    </row>
    <row r="854" spans="1:65" s="13" customFormat="1" x14ac:dyDescent="0.2">
      <c r="B854" s="147"/>
      <c r="D854" s="148" t="s">
        <v>148</v>
      </c>
      <c r="E854" s="149" t="s">
        <v>1</v>
      </c>
      <c r="F854" s="150" t="s">
        <v>1789</v>
      </c>
      <c r="H854" s="149" t="s">
        <v>1</v>
      </c>
      <c r="L854" s="147"/>
      <c r="M854" s="151"/>
      <c r="N854" s="152"/>
      <c r="O854" s="152"/>
      <c r="P854" s="152"/>
      <c r="Q854" s="152"/>
      <c r="R854" s="152"/>
      <c r="S854" s="152"/>
      <c r="T854" s="153"/>
      <c r="AT854" s="149" t="s">
        <v>148</v>
      </c>
      <c r="AU854" s="149" t="s">
        <v>73</v>
      </c>
      <c r="AV854" s="13" t="s">
        <v>67</v>
      </c>
      <c r="AW854" s="13" t="s">
        <v>27</v>
      </c>
      <c r="AX854" s="13" t="s">
        <v>60</v>
      </c>
      <c r="AY854" s="149" t="s">
        <v>141</v>
      </c>
    </row>
    <row r="855" spans="1:65" s="13" customFormat="1" x14ac:dyDescent="0.2">
      <c r="B855" s="147"/>
      <c r="D855" s="148" t="s">
        <v>148</v>
      </c>
      <c r="E855" s="149" t="s">
        <v>1</v>
      </c>
      <c r="F855" s="150" t="s">
        <v>1389</v>
      </c>
      <c r="H855" s="149" t="s">
        <v>1</v>
      </c>
      <c r="L855" s="147"/>
      <c r="M855" s="151"/>
      <c r="N855" s="152"/>
      <c r="O855" s="152"/>
      <c r="P855" s="152"/>
      <c r="Q855" s="152"/>
      <c r="R855" s="152"/>
      <c r="S855" s="152"/>
      <c r="T855" s="153"/>
      <c r="AT855" s="149" t="s">
        <v>148</v>
      </c>
      <c r="AU855" s="149" t="s">
        <v>73</v>
      </c>
      <c r="AV855" s="13" t="s">
        <v>67</v>
      </c>
      <c r="AW855" s="13" t="s">
        <v>27</v>
      </c>
      <c r="AX855" s="13" t="s">
        <v>60</v>
      </c>
      <c r="AY855" s="149" t="s">
        <v>141</v>
      </c>
    </row>
    <row r="856" spans="1:65" s="14" customFormat="1" x14ac:dyDescent="0.2">
      <c r="B856" s="154"/>
      <c r="D856" s="148" t="s">
        <v>148</v>
      </c>
      <c r="E856" s="155" t="s">
        <v>1</v>
      </c>
      <c r="F856" s="156" t="s">
        <v>1790</v>
      </c>
      <c r="H856" s="157">
        <v>17.29</v>
      </c>
      <c r="L856" s="154"/>
      <c r="M856" s="158"/>
      <c r="N856" s="159"/>
      <c r="O856" s="159"/>
      <c r="P856" s="159"/>
      <c r="Q856" s="159"/>
      <c r="R856" s="159"/>
      <c r="S856" s="159"/>
      <c r="T856" s="160"/>
      <c r="AT856" s="155" t="s">
        <v>148</v>
      </c>
      <c r="AU856" s="155" t="s">
        <v>73</v>
      </c>
      <c r="AV856" s="14" t="s">
        <v>73</v>
      </c>
      <c r="AW856" s="14" t="s">
        <v>27</v>
      </c>
      <c r="AX856" s="14" t="s">
        <v>60</v>
      </c>
      <c r="AY856" s="155" t="s">
        <v>141</v>
      </c>
    </row>
    <row r="857" spans="1:65" s="13" customFormat="1" x14ac:dyDescent="0.2">
      <c r="B857" s="147"/>
      <c r="D857" s="148" t="s">
        <v>148</v>
      </c>
      <c r="E857" s="149" t="s">
        <v>1</v>
      </c>
      <c r="F857" s="150" t="s">
        <v>1791</v>
      </c>
      <c r="H857" s="149" t="s">
        <v>1</v>
      </c>
      <c r="L857" s="147"/>
      <c r="M857" s="151"/>
      <c r="N857" s="152"/>
      <c r="O857" s="152"/>
      <c r="P857" s="152"/>
      <c r="Q857" s="152"/>
      <c r="R857" s="152"/>
      <c r="S857" s="152"/>
      <c r="T857" s="153"/>
      <c r="AT857" s="149" t="s">
        <v>148</v>
      </c>
      <c r="AU857" s="149" t="s">
        <v>73</v>
      </c>
      <c r="AV857" s="13" t="s">
        <v>67</v>
      </c>
      <c r="AW857" s="13" t="s">
        <v>27</v>
      </c>
      <c r="AX857" s="13" t="s">
        <v>60</v>
      </c>
      <c r="AY857" s="149" t="s">
        <v>141</v>
      </c>
    </row>
    <row r="858" spans="1:65" s="13" customFormat="1" x14ac:dyDescent="0.2">
      <c r="B858" s="147"/>
      <c r="D858" s="148" t="s">
        <v>148</v>
      </c>
      <c r="E858" s="149" t="s">
        <v>1</v>
      </c>
      <c r="F858" s="150" t="s">
        <v>1389</v>
      </c>
      <c r="H858" s="149" t="s">
        <v>1</v>
      </c>
      <c r="L858" s="147"/>
      <c r="M858" s="151"/>
      <c r="N858" s="152"/>
      <c r="O858" s="152"/>
      <c r="P858" s="152"/>
      <c r="Q858" s="152"/>
      <c r="R858" s="152"/>
      <c r="S858" s="152"/>
      <c r="T858" s="153"/>
      <c r="AT858" s="149" t="s">
        <v>148</v>
      </c>
      <c r="AU858" s="149" t="s">
        <v>73</v>
      </c>
      <c r="AV858" s="13" t="s">
        <v>67</v>
      </c>
      <c r="AW858" s="13" t="s">
        <v>27</v>
      </c>
      <c r="AX858" s="13" t="s">
        <v>60</v>
      </c>
      <c r="AY858" s="149" t="s">
        <v>141</v>
      </c>
    </row>
    <row r="859" spans="1:65" s="14" customFormat="1" x14ac:dyDescent="0.2">
      <c r="B859" s="154"/>
      <c r="D859" s="148" t="s">
        <v>148</v>
      </c>
      <c r="E859" s="155" t="s">
        <v>1</v>
      </c>
      <c r="F859" s="156" t="s">
        <v>1792</v>
      </c>
      <c r="H859" s="157">
        <v>10.763</v>
      </c>
      <c r="L859" s="154"/>
      <c r="M859" s="158"/>
      <c r="N859" s="159"/>
      <c r="O859" s="159"/>
      <c r="P859" s="159"/>
      <c r="Q859" s="159"/>
      <c r="R859" s="159"/>
      <c r="S859" s="159"/>
      <c r="T859" s="160"/>
      <c r="AT859" s="155" t="s">
        <v>148</v>
      </c>
      <c r="AU859" s="155" t="s">
        <v>73</v>
      </c>
      <c r="AV859" s="14" t="s">
        <v>73</v>
      </c>
      <c r="AW859" s="14" t="s">
        <v>27</v>
      </c>
      <c r="AX859" s="14" t="s">
        <v>60</v>
      </c>
      <c r="AY859" s="155" t="s">
        <v>141</v>
      </c>
    </row>
    <row r="860" spans="1:65" s="15" customFormat="1" x14ac:dyDescent="0.2">
      <c r="B860" s="161"/>
      <c r="D860" s="148" t="s">
        <v>148</v>
      </c>
      <c r="E860" s="162" t="s">
        <v>1</v>
      </c>
      <c r="F860" s="163" t="s">
        <v>158</v>
      </c>
      <c r="H860" s="164">
        <v>41.491</v>
      </c>
      <c r="L860" s="161"/>
      <c r="M860" s="165"/>
      <c r="N860" s="166"/>
      <c r="O860" s="166"/>
      <c r="P860" s="166"/>
      <c r="Q860" s="166"/>
      <c r="R860" s="166"/>
      <c r="S860" s="166"/>
      <c r="T860" s="167"/>
      <c r="AT860" s="162" t="s">
        <v>148</v>
      </c>
      <c r="AU860" s="162" t="s">
        <v>73</v>
      </c>
      <c r="AV860" s="15" t="s">
        <v>146</v>
      </c>
      <c r="AW860" s="15" t="s">
        <v>27</v>
      </c>
      <c r="AX860" s="15" t="s">
        <v>67</v>
      </c>
      <c r="AY860" s="162" t="s">
        <v>141</v>
      </c>
    </row>
    <row r="861" spans="1:65" s="2" customFormat="1" ht="21.75" customHeight="1" x14ac:dyDescent="0.2">
      <c r="A861" s="31"/>
      <c r="B861" s="133"/>
      <c r="C861" s="168" t="s">
        <v>1793</v>
      </c>
      <c r="D861" s="168" t="s">
        <v>159</v>
      </c>
      <c r="E861" s="169" t="s">
        <v>1794</v>
      </c>
      <c r="F861" s="170" t="s">
        <v>1795</v>
      </c>
      <c r="G861" s="171" t="s">
        <v>145</v>
      </c>
      <c r="H861" s="172">
        <v>75.393000000000001</v>
      </c>
      <c r="I861" s="173"/>
      <c r="J861" s="173"/>
      <c r="K861" s="174"/>
      <c r="L861" s="175"/>
      <c r="M861" s="176"/>
      <c r="N861" s="177"/>
      <c r="O861" s="143"/>
      <c r="P861" s="143"/>
      <c r="Q861" s="143"/>
      <c r="R861" s="143"/>
      <c r="S861" s="143"/>
      <c r="T861" s="144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R861" s="145" t="s">
        <v>504</v>
      </c>
      <c r="AT861" s="145" t="s">
        <v>159</v>
      </c>
      <c r="AU861" s="145" t="s">
        <v>73</v>
      </c>
      <c r="AY861" s="18" t="s">
        <v>141</v>
      </c>
      <c r="BE861" s="146">
        <f>IF(N861="základná",J861,0)</f>
        <v>0</v>
      </c>
      <c r="BF861" s="146">
        <f>IF(N861="znížená",J861,0)</f>
        <v>0</v>
      </c>
      <c r="BG861" s="146">
        <f>IF(N861="zákl. prenesená",J861,0)</f>
        <v>0</v>
      </c>
      <c r="BH861" s="146">
        <f>IF(N861="zníž. prenesená",J861,0)</f>
        <v>0</v>
      </c>
      <c r="BI861" s="146">
        <f>IF(N861="nulová",J861,0)</f>
        <v>0</v>
      </c>
      <c r="BJ861" s="18" t="s">
        <v>73</v>
      </c>
      <c r="BK861" s="146">
        <f>ROUND(I861*H861,2)</f>
        <v>0</v>
      </c>
      <c r="BL861" s="18" t="s">
        <v>332</v>
      </c>
      <c r="BM861" s="145" t="s">
        <v>1796</v>
      </c>
    </row>
    <row r="862" spans="1:65" s="13" customFormat="1" x14ac:dyDescent="0.2">
      <c r="B862" s="147"/>
      <c r="D862" s="148" t="s">
        <v>148</v>
      </c>
      <c r="E862" s="149" t="s">
        <v>1</v>
      </c>
      <c r="F862" s="150" t="s">
        <v>1759</v>
      </c>
      <c r="H862" s="149" t="s">
        <v>1</v>
      </c>
      <c r="L862" s="147"/>
      <c r="M862" s="151"/>
      <c r="N862" s="152"/>
      <c r="O862" s="152"/>
      <c r="P862" s="152"/>
      <c r="Q862" s="152"/>
      <c r="R862" s="152"/>
      <c r="S862" s="152"/>
      <c r="T862" s="153"/>
      <c r="AT862" s="149" t="s">
        <v>148</v>
      </c>
      <c r="AU862" s="149" t="s">
        <v>73</v>
      </c>
      <c r="AV862" s="13" t="s">
        <v>67</v>
      </c>
      <c r="AW862" s="13" t="s">
        <v>27</v>
      </c>
      <c r="AX862" s="13" t="s">
        <v>60</v>
      </c>
      <c r="AY862" s="149" t="s">
        <v>141</v>
      </c>
    </row>
    <row r="863" spans="1:65" s="13" customFormat="1" x14ac:dyDescent="0.2">
      <c r="B863" s="147"/>
      <c r="D863" s="148" t="s">
        <v>148</v>
      </c>
      <c r="E863" s="149" t="s">
        <v>1</v>
      </c>
      <c r="F863" s="150" t="s">
        <v>1387</v>
      </c>
      <c r="H863" s="149" t="s">
        <v>1</v>
      </c>
      <c r="L863" s="147"/>
      <c r="M863" s="151"/>
      <c r="N863" s="152"/>
      <c r="O863" s="152"/>
      <c r="P863" s="152"/>
      <c r="Q863" s="152"/>
      <c r="R863" s="152"/>
      <c r="S863" s="152"/>
      <c r="T863" s="153"/>
      <c r="AT863" s="149" t="s">
        <v>148</v>
      </c>
      <c r="AU863" s="149" t="s">
        <v>73</v>
      </c>
      <c r="AV863" s="13" t="s">
        <v>67</v>
      </c>
      <c r="AW863" s="13" t="s">
        <v>27</v>
      </c>
      <c r="AX863" s="13" t="s">
        <v>60</v>
      </c>
      <c r="AY863" s="149" t="s">
        <v>141</v>
      </c>
    </row>
    <row r="864" spans="1:65" s="14" customFormat="1" x14ac:dyDescent="0.2">
      <c r="B864" s="154"/>
      <c r="D864" s="148" t="s">
        <v>148</v>
      </c>
      <c r="E864" s="155" t="s">
        <v>1</v>
      </c>
      <c r="F864" s="156" t="s">
        <v>1797</v>
      </c>
      <c r="H864" s="157">
        <v>5.6859999999999999</v>
      </c>
      <c r="L864" s="154"/>
      <c r="M864" s="158"/>
      <c r="N864" s="159"/>
      <c r="O864" s="159"/>
      <c r="P864" s="159"/>
      <c r="Q864" s="159"/>
      <c r="R864" s="159"/>
      <c r="S864" s="159"/>
      <c r="T864" s="160"/>
      <c r="AT864" s="155" t="s">
        <v>148</v>
      </c>
      <c r="AU864" s="155" t="s">
        <v>73</v>
      </c>
      <c r="AV864" s="14" t="s">
        <v>73</v>
      </c>
      <c r="AW864" s="14" t="s">
        <v>27</v>
      </c>
      <c r="AX864" s="14" t="s">
        <v>60</v>
      </c>
      <c r="AY864" s="155" t="s">
        <v>141</v>
      </c>
    </row>
    <row r="865" spans="2:51" s="13" customFormat="1" x14ac:dyDescent="0.2">
      <c r="B865" s="147"/>
      <c r="D865" s="148" t="s">
        <v>148</v>
      </c>
      <c r="E865" s="149" t="s">
        <v>1</v>
      </c>
      <c r="F865" s="150" t="s">
        <v>1389</v>
      </c>
      <c r="H865" s="149" t="s">
        <v>1</v>
      </c>
      <c r="L865" s="147"/>
      <c r="M865" s="151"/>
      <c r="N865" s="152"/>
      <c r="O865" s="152"/>
      <c r="P865" s="152"/>
      <c r="Q865" s="152"/>
      <c r="R865" s="152"/>
      <c r="S865" s="152"/>
      <c r="T865" s="153"/>
      <c r="AT865" s="149" t="s">
        <v>148</v>
      </c>
      <c r="AU865" s="149" t="s">
        <v>73</v>
      </c>
      <c r="AV865" s="13" t="s">
        <v>67</v>
      </c>
      <c r="AW865" s="13" t="s">
        <v>27</v>
      </c>
      <c r="AX865" s="13" t="s">
        <v>60</v>
      </c>
      <c r="AY865" s="149" t="s">
        <v>141</v>
      </c>
    </row>
    <row r="866" spans="2:51" s="14" customFormat="1" x14ac:dyDescent="0.2">
      <c r="B866" s="154"/>
      <c r="D866" s="148" t="s">
        <v>148</v>
      </c>
      <c r="E866" s="155" t="s">
        <v>1</v>
      </c>
      <c r="F866" s="156" t="s">
        <v>1798</v>
      </c>
      <c r="H866" s="157">
        <v>2.444</v>
      </c>
      <c r="L866" s="154"/>
      <c r="M866" s="158"/>
      <c r="N866" s="159"/>
      <c r="O866" s="159"/>
      <c r="P866" s="159"/>
      <c r="Q866" s="159"/>
      <c r="R866" s="159"/>
      <c r="S866" s="159"/>
      <c r="T866" s="160"/>
      <c r="AT866" s="155" t="s">
        <v>148</v>
      </c>
      <c r="AU866" s="155" t="s">
        <v>73</v>
      </c>
      <c r="AV866" s="14" t="s">
        <v>73</v>
      </c>
      <c r="AW866" s="14" t="s">
        <v>27</v>
      </c>
      <c r="AX866" s="14" t="s">
        <v>60</v>
      </c>
      <c r="AY866" s="155" t="s">
        <v>141</v>
      </c>
    </row>
    <row r="867" spans="2:51" s="16" customFormat="1" x14ac:dyDescent="0.2">
      <c r="B867" s="178"/>
      <c r="D867" s="148" t="s">
        <v>148</v>
      </c>
      <c r="E867" s="179" t="s">
        <v>1</v>
      </c>
      <c r="F867" s="180" t="s">
        <v>224</v>
      </c>
      <c r="H867" s="181">
        <v>8.129999999999999</v>
      </c>
      <c r="L867" s="178"/>
      <c r="M867" s="182"/>
      <c r="N867" s="183"/>
      <c r="O867" s="183"/>
      <c r="P867" s="183"/>
      <c r="Q867" s="183"/>
      <c r="R867" s="183"/>
      <c r="S867" s="183"/>
      <c r="T867" s="184"/>
      <c r="AT867" s="179" t="s">
        <v>148</v>
      </c>
      <c r="AU867" s="179" t="s">
        <v>73</v>
      </c>
      <c r="AV867" s="16" t="s">
        <v>85</v>
      </c>
      <c r="AW867" s="16" t="s">
        <v>27</v>
      </c>
      <c r="AX867" s="16" t="s">
        <v>60</v>
      </c>
      <c r="AY867" s="179" t="s">
        <v>141</v>
      </c>
    </row>
    <row r="868" spans="2:51" s="13" customFormat="1" x14ac:dyDescent="0.2">
      <c r="B868" s="147"/>
      <c r="D868" s="148" t="s">
        <v>148</v>
      </c>
      <c r="E868" s="149" t="s">
        <v>1</v>
      </c>
      <c r="F868" s="150" t="s">
        <v>1391</v>
      </c>
      <c r="H868" s="149" t="s">
        <v>1</v>
      </c>
      <c r="L868" s="147"/>
      <c r="M868" s="151"/>
      <c r="N868" s="152"/>
      <c r="O868" s="152"/>
      <c r="P868" s="152"/>
      <c r="Q868" s="152"/>
      <c r="R868" s="152"/>
      <c r="S868" s="152"/>
      <c r="T868" s="153"/>
      <c r="AT868" s="149" t="s">
        <v>148</v>
      </c>
      <c r="AU868" s="149" t="s">
        <v>73</v>
      </c>
      <c r="AV868" s="13" t="s">
        <v>67</v>
      </c>
      <c r="AW868" s="13" t="s">
        <v>27</v>
      </c>
      <c r="AX868" s="13" t="s">
        <v>60</v>
      </c>
      <c r="AY868" s="149" t="s">
        <v>141</v>
      </c>
    </row>
    <row r="869" spans="2:51" s="14" customFormat="1" x14ac:dyDescent="0.2">
      <c r="B869" s="154"/>
      <c r="D869" s="148" t="s">
        <v>148</v>
      </c>
      <c r="E869" s="155" t="s">
        <v>1</v>
      </c>
      <c r="F869" s="156" t="s">
        <v>1799</v>
      </c>
      <c r="H869" s="157">
        <v>8.9779999999999998</v>
      </c>
      <c r="L869" s="154"/>
      <c r="M869" s="158"/>
      <c r="N869" s="159"/>
      <c r="O869" s="159"/>
      <c r="P869" s="159"/>
      <c r="Q869" s="159"/>
      <c r="R869" s="159"/>
      <c r="S869" s="159"/>
      <c r="T869" s="160"/>
      <c r="AT869" s="155" t="s">
        <v>148</v>
      </c>
      <c r="AU869" s="155" t="s">
        <v>73</v>
      </c>
      <c r="AV869" s="14" t="s">
        <v>73</v>
      </c>
      <c r="AW869" s="14" t="s">
        <v>27</v>
      </c>
      <c r="AX869" s="14" t="s">
        <v>60</v>
      </c>
      <c r="AY869" s="155" t="s">
        <v>141</v>
      </c>
    </row>
    <row r="870" spans="2:51" s="13" customFormat="1" x14ac:dyDescent="0.2">
      <c r="B870" s="147"/>
      <c r="D870" s="148" t="s">
        <v>148</v>
      </c>
      <c r="E870" s="149" t="s">
        <v>1</v>
      </c>
      <c r="F870" s="150" t="s">
        <v>1389</v>
      </c>
      <c r="H870" s="149" t="s">
        <v>1</v>
      </c>
      <c r="L870" s="147"/>
      <c r="M870" s="151"/>
      <c r="N870" s="152"/>
      <c r="O870" s="152"/>
      <c r="P870" s="152"/>
      <c r="Q870" s="152"/>
      <c r="R870" s="152"/>
      <c r="S870" s="152"/>
      <c r="T870" s="153"/>
      <c r="AT870" s="149" t="s">
        <v>148</v>
      </c>
      <c r="AU870" s="149" t="s">
        <v>73</v>
      </c>
      <c r="AV870" s="13" t="s">
        <v>67</v>
      </c>
      <c r="AW870" s="13" t="s">
        <v>27</v>
      </c>
      <c r="AX870" s="13" t="s">
        <v>60</v>
      </c>
      <c r="AY870" s="149" t="s">
        <v>141</v>
      </c>
    </row>
    <row r="871" spans="2:51" s="14" customFormat="1" x14ac:dyDescent="0.2">
      <c r="B871" s="154"/>
      <c r="D871" s="148" t="s">
        <v>148</v>
      </c>
      <c r="E871" s="155" t="s">
        <v>1</v>
      </c>
      <c r="F871" s="156" t="s">
        <v>1800</v>
      </c>
      <c r="H871" s="157">
        <v>4.3159999999999998</v>
      </c>
      <c r="L871" s="154"/>
      <c r="M871" s="158"/>
      <c r="N871" s="159"/>
      <c r="O871" s="159"/>
      <c r="P871" s="159"/>
      <c r="Q871" s="159"/>
      <c r="R871" s="159"/>
      <c r="S871" s="159"/>
      <c r="T871" s="160"/>
      <c r="AT871" s="155" t="s">
        <v>148</v>
      </c>
      <c r="AU871" s="155" t="s">
        <v>73</v>
      </c>
      <c r="AV871" s="14" t="s">
        <v>73</v>
      </c>
      <c r="AW871" s="14" t="s">
        <v>27</v>
      </c>
      <c r="AX871" s="14" t="s">
        <v>60</v>
      </c>
      <c r="AY871" s="155" t="s">
        <v>141</v>
      </c>
    </row>
    <row r="872" spans="2:51" s="16" customFormat="1" x14ac:dyDescent="0.2">
      <c r="B872" s="178"/>
      <c r="D872" s="148" t="s">
        <v>148</v>
      </c>
      <c r="E872" s="179" t="s">
        <v>1</v>
      </c>
      <c r="F872" s="180" t="s">
        <v>224</v>
      </c>
      <c r="H872" s="181">
        <v>13.294</v>
      </c>
      <c r="L872" s="178"/>
      <c r="M872" s="182"/>
      <c r="N872" s="183"/>
      <c r="O872" s="183"/>
      <c r="P872" s="183"/>
      <c r="Q872" s="183"/>
      <c r="R872" s="183"/>
      <c r="S872" s="183"/>
      <c r="T872" s="184"/>
      <c r="AT872" s="179" t="s">
        <v>148</v>
      </c>
      <c r="AU872" s="179" t="s">
        <v>73</v>
      </c>
      <c r="AV872" s="16" t="s">
        <v>85</v>
      </c>
      <c r="AW872" s="16" t="s">
        <v>27</v>
      </c>
      <c r="AX872" s="16" t="s">
        <v>60</v>
      </c>
      <c r="AY872" s="179" t="s">
        <v>141</v>
      </c>
    </row>
    <row r="873" spans="2:51" s="13" customFormat="1" x14ac:dyDescent="0.2">
      <c r="B873" s="147"/>
      <c r="D873" s="148" t="s">
        <v>148</v>
      </c>
      <c r="E873" s="149" t="s">
        <v>1</v>
      </c>
      <c r="F873" s="150" t="s">
        <v>1394</v>
      </c>
      <c r="H873" s="149" t="s">
        <v>1</v>
      </c>
      <c r="L873" s="147"/>
      <c r="M873" s="151"/>
      <c r="N873" s="152"/>
      <c r="O873" s="152"/>
      <c r="P873" s="152"/>
      <c r="Q873" s="152"/>
      <c r="R873" s="152"/>
      <c r="S873" s="152"/>
      <c r="T873" s="153"/>
      <c r="AT873" s="149" t="s">
        <v>148</v>
      </c>
      <c r="AU873" s="149" t="s">
        <v>73</v>
      </c>
      <c r="AV873" s="13" t="s">
        <v>67</v>
      </c>
      <c r="AW873" s="13" t="s">
        <v>27</v>
      </c>
      <c r="AX873" s="13" t="s">
        <v>60</v>
      </c>
      <c r="AY873" s="149" t="s">
        <v>141</v>
      </c>
    </row>
    <row r="874" spans="2:51" s="14" customFormat="1" x14ac:dyDescent="0.2">
      <c r="B874" s="154"/>
      <c r="D874" s="148" t="s">
        <v>148</v>
      </c>
      <c r="E874" s="155" t="s">
        <v>1</v>
      </c>
      <c r="F874" s="156" t="s">
        <v>1801</v>
      </c>
      <c r="H874" s="157">
        <v>4.1900000000000004</v>
      </c>
      <c r="L874" s="154"/>
      <c r="M874" s="158"/>
      <c r="N874" s="159"/>
      <c r="O874" s="159"/>
      <c r="P874" s="159"/>
      <c r="Q874" s="159"/>
      <c r="R874" s="159"/>
      <c r="S874" s="159"/>
      <c r="T874" s="160"/>
      <c r="AT874" s="155" t="s">
        <v>148</v>
      </c>
      <c r="AU874" s="155" t="s">
        <v>73</v>
      </c>
      <c r="AV874" s="14" t="s">
        <v>73</v>
      </c>
      <c r="AW874" s="14" t="s">
        <v>27</v>
      </c>
      <c r="AX874" s="14" t="s">
        <v>60</v>
      </c>
      <c r="AY874" s="155" t="s">
        <v>141</v>
      </c>
    </row>
    <row r="875" spans="2:51" s="13" customFormat="1" x14ac:dyDescent="0.2">
      <c r="B875" s="147"/>
      <c r="D875" s="148" t="s">
        <v>148</v>
      </c>
      <c r="E875" s="149" t="s">
        <v>1</v>
      </c>
      <c r="F875" s="150" t="s">
        <v>1389</v>
      </c>
      <c r="H875" s="149" t="s">
        <v>1</v>
      </c>
      <c r="L875" s="147"/>
      <c r="M875" s="151"/>
      <c r="N875" s="152"/>
      <c r="O875" s="152"/>
      <c r="P875" s="152"/>
      <c r="Q875" s="152"/>
      <c r="R875" s="152"/>
      <c r="S875" s="152"/>
      <c r="T875" s="153"/>
      <c r="AT875" s="149" t="s">
        <v>148</v>
      </c>
      <c r="AU875" s="149" t="s">
        <v>73</v>
      </c>
      <c r="AV875" s="13" t="s">
        <v>67</v>
      </c>
      <c r="AW875" s="13" t="s">
        <v>27</v>
      </c>
      <c r="AX875" s="13" t="s">
        <v>60</v>
      </c>
      <c r="AY875" s="149" t="s">
        <v>141</v>
      </c>
    </row>
    <row r="876" spans="2:51" s="14" customFormat="1" x14ac:dyDescent="0.2">
      <c r="B876" s="154"/>
      <c r="D876" s="148" t="s">
        <v>148</v>
      </c>
      <c r="E876" s="155" t="s">
        <v>1</v>
      </c>
      <c r="F876" s="156" t="s">
        <v>1802</v>
      </c>
      <c r="H876" s="157">
        <v>7.35</v>
      </c>
      <c r="L876" s="154"/>
      <c r="M876" s="158"/>
      <c r="N876" s="159"/>
      <c r="O876" s="159"/>
      <c r="P876" s="159"/>
      <c r="Q876" s="159"/>
      <c r="R876" s="159"/>
      <c r="S876" s="159"/>
      <c r="T876" s="160"/>
      <c r="AT876" s="155" t="s">
        <v>148</v>
      </c>
      <c r="AU876" s="155" t="s">
        <v>73</v>
      </c>
      <c r="AV876" s="14" t="s">
        <v>73</v>
      </c>
      <c r="AW876" s="14" t="s">
        <v>27</v>
      </c>
      <c r="AX876" s="14" t="s">
        <v>60</v>
      </c>
      <c r="AY876" s="155" t="s">
        <v>141</v>
      </c>
    </row>
    <row r="877" spans="2:51" s="16" customFormat="1" x14ac:dyDescent="0.2">
      <c r="B877" s="178"/>
      <c r="D877" s="148" t="s">
        <v>148</v>
      </c>
      <c r="E877" s="179" t="s">
        <v>1</v>
      </c>
      <c r="F877" s="180" t="s">
        <v>224</v>
      </c>
      <c r="H877" s="181">
        <v>11.54</v>
      </c>
      <c r="L877" s="178"/>
      <c r="M877" s="182"/>
      <c r="N877" s="183"/>
      <c r="O877" s="183"/>
      <c r="P877" s="183"/>
      <c r="Q877" s="183"/>
      <c r="R877" s="183"/>
      <c r="S877" s="183"/>
      <c r="T877" s="184"/>
      <c r="AT877" s="179" t="s">
        <v>148</v>
      </c>
      <c r="AU877" s="179" t="s">
        <v>73</v>
      </c>
      <c r="AV877" s="16" t="s">
        <v>85</v>
      </c>
      <c r="AW877" s="16" t="s">
        <v>27</v>
      </c>
      <c r="AX877" s="16" t="s">
        <v>60</v>
      </c>
      <c r="AY877" s="179" t="s">
        <v>141</v>
      </c>
    </row>
    <row r="878" spans="2:51" s="13" customFormat="1" x14ac:dyDescent="0.2">
      <c r="B878" s="147"/>
      <c r="D878" s="148" t="s">
        <v>148</v>
      </c>
      <c r="E878" s="149" t="s">
        <v>1</v>
      </c>
      <c r="F878" s="150" t="s">
        <v>1397</v>
      </c>
      <c r="H878" s="149" t="s">
        <v>1</v>
      </c>
      <c r="L878" s="147"/>
      <c r="M878" s="151"/>
      <c r="N878" s="152"/>
      <c r="O878" s="152"/>
      <c r="P878" s="152"/>
      <c r="Q878" s="152"/>
      <c r="R878" s="152"/>
      <c r="S878" s="152"/>
      <c r="T878" s="153"/>
      <c r="AT878" s="149" t="s">
        <v>148</v>
      </c>
      <c r="AU878" s="149" t="s">
        <v>73</v>
      </c>
      <c r="AV878" s="13" t="s">
        <v>67</v>
      </c>
      <c r="AW878" s="13" t="s">
        <v>27</v>
      </c>
      <c r="AX878" s="13" t="s">
        <v>60</v>
      </c>
      <c r="AY878" s="149" t="s">
        <v>141</v>
      </c>
    </row>
    <row r="879" spans="2:51" s="14" customFormat="1" x14ac:dyDescent="0.2">
      <c r="B879" s="154"/>
      <c r="D879" s="148" t="s">
        <v>148</v>
      </c>
      <c r="E879" s="155" t="s">
        <v>1</v>
      </c>
      <c r="F879" s="156" t="s">
        <v>1803</v>
      </c>
      <c r="H879" s="157">
        <v>2.714</v>
      </c>
      <c r="L879" s="154"/>
      <c r="M879" s="158"/>
      <c r="N879" s="159"/>
      <c r="O879" s="159"/>
      <c r="P879" s="159"/>
      <c r="Q879" s="159"/>
      <c r="R879" s="159"/>
      <c r="S879" s="159"/>
      <c r="T879" s="160"/>
      <c r="AT879" s="155" t="s">
        <v>148</v>
      </c>
      <c r="AU879" s="155" t="s">
        <v>73</v>
      </c>
      <c r="AV879" s="14" t="s">
        <v>73</v>
      </c>
      <c r="AW879" s="14" t="s">
        <v>27</v>
      </c>
      <c r="AX879" s="14" t="s">
        <v>60</v>
      </c>
      <c r="AY879" s="155" t="s">
        <v>141</v>
      </c>
    </row>
    <row r="880" spans="2:51" s="13" customFormat="1" x14ac:dyDescent="0.2">
      <c r="B880" s="147"/>
      <c r="D880" s="148" t="s">
        <v>148</v>
      </c>
      <c r="E880" s="149" t="s">
        <v>1</v>
      </c>
      <c r="F880" s="150" t="s">
        <v>1389</v>
      </c>
      <c r="H880" s="149" t="s">
        <v>1</v>
      </c>
      <c r="L880" s="147"/>
      <c r="M880" s="151"/>
      <c r="N880" s="152"/>
      <c r="O880" s="152"/>
      <c r="P880" s="152"/>
      <c r="Q880" s="152"/>
      <c r="R880" s="152"/>
      <c r="S880" s="152"/>
      <c r="T880" s="153"/>
      <c r="AT880" s="149" t="s">
        <v>148</v>
      </c>
      <c r="AU880" s="149" t="s">
        <v>73</v>
      </c>
      <c r="AV880" s="13" t="s">
        <v>67</v>
      </c>
      <c r="AW880" s="13" t="s">
        <v>27</v>
      </c>
      <c r="AX880" s="13" t="s">
        <v>60</v>
      </c>
      <c r="AY880" s="149" t="s">
        <v>141</v>
      </c>
    </row>
    <row r="881" spans="1:65" s="14" customFormat="1" x14ac:dyDescent="0.2">
      <c r="B881" s="154"/>
      <c r="D881" s="148" t="s">
        <v>148</v>
      </c>
      <c r="E881" s="155" t="s">
        <v>1</v>
      </c>
      <c r="F881" s="156" t="s">
        <v>1804</v>
      </c>
      <c r="H881" s="157">
        <v>18.155000000000001</v>
      </c>
      <c r="L881" s="154"/>
      <c r="M881" s="158"/>
      <c r="N881" s="159"/>
      <c r="O881" s="159"/>
      <c r="P881" s="159"/>
      <c r="Q881" s="159"/>
      <c r="R881" s="159"/>
      <c r="S881" s="159"/>
      <c r="T881" s="160"/>
      <c r="AT881" s="155" t="s">
        <v>148</v>
      </c>
      <c r="AU881" s="155" t="s">
        <v>73</v>
      </c>
      <c r="AV881" s="14" t="s">
        <v>73</v>
      </c>
      <c r="AW881" s="14" t="s">
        <v>27</v>
      </c>
      <c r="AX881" s="14" t="s">
        <v>60</v>
      </c>
      <c r="AY881" s="155" t="s">
        <v>141</v>
      </c>
    </row>
    <row r="882" spans="1:65" s="16" customFormat="1" x14ac:dyDescent="0.2">
      <c r="B882" s="178"/>
      <c r="D882" s="148" t="s">
        <v>148</v>
      </c>
      <c r="E882" s="179" t="s">
        <v>1</v>
      </c>
      <c r="F882" s="180" t="s">
        <v>224</v>
      </c>
      <c r="H882" s="181">
        <v>20.869</v>
      </c>
      <c r="L882" s="178"/>
      <c r="M882" s="182"/>
      <c r="N882" s="183"/>
      <c r="O882" s="183"/>
      <c r="P882" s="183"/>
      <c r="Q882" s="183"/>
      <c r="R882" s="183"/>
      <c r="S882" s="183"/>
      <c r="T882" s="184"/>
      <c r="AT882" s="179" t="s">
        <v>148</v>
      </c>
      <c r="AU882" s="179" t="s">
        <v>73</v>
      </c>
      <c r="AV882" s="16" t="s">
        <v>85</v>
      </c>
      <c r="AW882" s="16" t="s">
        <v>27</v>
      </c>
      <c r="AX882" s="16" t="s">
        <v>60</v>
      </c>
      <c r="AY882" s="179" t="s">
        <v>141</v>
      </c>
    </row>
    <row r="883" spans="1:65" s="13" customFormat="1" x14ac:dyDescent="0.2">
      <c r="B883" s="147"/>
      <c r="D883" s="148" t="s">
        <v>148</v>
      </c>
      <c r="E883" s="149" t="s">
        <v>1</v>
      </c>
      <c r="F883" s="150" t="s">
        <v>1400</v>
      </c>
      <c r="H883" s="149" t="s">
        <v>1</v>
      </c>
      <c r="L883" s="147"/>
      <c r="M883" s="151"/>
      <c r="N883" s="152"/>
      <c r="O883" s="152"/>
      <c r="P883" s="152"/>
      <c r="Q883" s="152"/>
      <c r="R883" s="152"/>
      <c r="S883" s="152"/>
      <c r="T883" s="153"/>
      <c r="AT883" s="149" t="s">
        <v>148</v>
      </c>
      <c r="AU883" s="149" t="s">
        <v>73</v>
      </c>
      <c r="AV883" s="13" t="s">
        <v>67</v>
      </c>
      <c r="AW883" s="13" t="s">
        <v>27</v>
      </c>
      <c r="AX883" s="13" t="s">
        <v>60</v>
      </c>
      <c r="AY883" s="149" t="s">
        <v>141</v>
      </c>
    </row>
    <row r="884" spans="1:65" s="14" customFormat="1" x14ac:dyDescent="0.2">
      <c r="B884" s="154"/>
      <c r="D884" s="148" t="s">
        <v>148</v>
      </c>
      <c r="E884" s="155" t="s">
        <v>1</v>
      </c>
      <c r="F884" s="156" t="s">
        <v>1805</v>
      </c>
      <c r="H884" s="157">
        <v>10.259</v>
      </c>
      <c r="L884" s="154"/>
      <c r="M884" s="158"/>
      <c r="N884" s="159"/>
      <c r="O884" s="159"/>
      <c r="P884" s="159"/>
      <c r="Q884" s="159"/>
      <c r="R884" s="159"/>
      <c r="S884" s="159"/>
      <c r="T884" s="160"/>
      <c r="AT884" s="155" t="s">
        <v>148</v>
      </c>
      <c r="AU884" s="155" t="s">
        <v>73</v>
      </c>
      <c r="AV884" s="14" t="s">
        <v>73</v>
      </c>
      <c r="AW884" s="14" t="s">
        <v>27</v>
      </c>
      <c r="AX884" s="14" t="s">
        <v>60</v>
      </c>
      <c r="AY884" s="155" t="s">
        <v>141</v>
      </c>
    </row>
    <row r="885" spans="1:65" s="13" customFormat="1" x14ac:dyDescent="0.2">
      <c r="B885" s="147"/>
      <c r="D885" s="148" t="s">
        <v>148</v>
      </c>
      <c r="E885" s="149" t="s">
        <v>1</v>
      </c>
      <c r="F885" s="150" t="s">
        <v>1389</v>
      </c>
      <c r="H885" s="149" t="s">
        <v>1</v>
      </c>
      <c r="L885" s="147"/>
      <c r="M885" s="151"/>
      <c r="N885" s="152"/>
      <c r="O885" s="152"/>
      <c r="P885" s="152"/>
      <c r="Q885" s="152"/>
      <c r="R885" s="152"/>
      <c r="S885" s="152"/>
      <c r="T885" s="153"/>
      <c r="AT885" s="149" t="s">
        <v>148</v>
      </c>
      <c r="AU885" s="149" t="s">
        <v>73</v>
      </c>
      <c r="AV885" s="13" t="s">
        <v>67</v>
      </c>
      <c r="AW885" s="13" t="s">
        <v>27</v>
      </c>
      <c r="AX885" s="13" t="s">
        <v>60</v>
      </c>
      <c r="AY885" s="149" t="s">
        <v>141</v>
      </c>
    </row>
    <row r="886" spans="1:65" s="14" customFormat="1" x14ac:dyDescent="0.2">
      <c r="B886" s="154"/>
      <c r="D886" s="148" t="s">
        <v>148</v>
      </c>
      <c r="E886" s="155" t="s">
        <v>1</v>
      </c>
      <c r="F886" s="156" t="s">
        <v>1806</v>
      </c>
      <c r="H886" s="157">
        <v>11.301</v>
      </c>
      <c r="L886" s="154"/>
      <c r="M886" s="158"/>
      <c r="N886" s="159"/>
      <c r="O886" s="159"/>
      <c r="P886" s="159"/>
      <c r="Q886" s="159"/>
      <c r="R886" s="159"/>
      <c r="S886" s="159"/>
      <c r="T886" s="160"/>
      <c r="AT886" s="155" t="s">
        <v>148</v>
      </c>
      <c r="AU886" s="155" t="s">
        <v>73</v>
      </c>
      <c r="AV886" s="14" t="s">
        <v>73</v>
      </c>
      <c r="AW886" s="14" t="s">
        <v>27</v>
      </c>
      <c r="AX886" s="14" t="s">
        <v>60</v>
      </c>
      <c r="AY886" s="155" t="s">
        <v>141</v>
      </c>
    </row>
    <row r="887" spans="1:65" s="16" customFormat="1" x14ac:dyDescent="0.2">
      <c r="B887" s="178"/>
      <c r="D887" s="148" t="s">
        <v>148</v>
      </c>
      <c r="E887" s="179" t="s">
        <v>1</v>
      </c>
      <c r="F887" s="180" t="s">
        <v>224</v>
      </c>
      <c r="H887" s="181">
        <v>21.560000000000002</v>
      </c>
      <c r="L887" s="178"/>
      <c r="M887" s="182"/>
      <c r="N887" s="183"/>
      <c r="O887" s="183"/>
      <c r="P887" s="183"/>
      <c r="Q887" s="183"/>
      <c r="R887" s="183"/>
      <c r="S887" s="183"/>
      <c r="T887" s="184"/>
      <c r="AT887" s="179" t="s">
        <v>148</v>
      </c>
      <c r="AU887" s="179" t="s">
        <v>73</v>
      </c>
      <c r="AV887" s="16" t="s">
        <v>85</v>
      </c>
      <c r="AW887" s="16" t="s">
        <v>27</v>
      </c>
      <c r="AX887" s="16" t="s">
        <v>60</v>
      </c>
      <c r="AY887" s="179" t="s">
        <v>141</v>
      </c>
    </row>
    <row r="888" spans="1:65" s="15" customFormat="1" x14ac:dyDescent="0.2">
      <c r="B888" s="161"/>
      <c r="D888" s="148" t="s">
        <v>148</v>
      </c>
      <c r="E888" s="162" t="s">
        <v>1</v>
      </c>
      <c r="F888" s="163" t="s">
        <v>158</v>
      </c>
      <c r="H888" s="164">
        <v>75.393000000000001</v>
      </c>
      <c r="L888" s="161"/>
      <c r="M888" s="165"/>
      <c r="N888" s="166"/>
      <c r="O888" s="166"/>
      <c r="P888" s="166"/>
      <c r="Q888" s="166"/>
      <c r="R888" s="166"/>
      <c r="S888" s="166"/>
      <c r="T888" s="167"/>
      <c r="AT888" s="162" t="s">
        <v>148</v>
      </c>
      <c r="AU888" s="162" t="s">
        <v>73</v>
      </c>
      <c r="AV888" s="15" t="s">
        <v>146</v>
      </c>
      <c r="AW888" s="15" t="s">
        <v>27</v>
      </c>
      <c r="AX888" s="15" t="s">
        <v>67</v>
      </c>
      <c r="AY888" s="162" t="s">
        <v>141</v>
      </c>
    </row>
    <row r="889" spans="1:65" s="2" customFormat="1" ht="21.75" customHeight="1" x14ac:dyDescent="0.2">
      <c r="A889" s="31"/>
      <c r="B889" s="133"/>
      <c r="C889" s="134" t="s">
        <v>1807</v>
      </c>
      <c r="D889" s="134" t="s">
        <v>143</v>
      </c>
      <c r="E889" s="135" t="s">
        <v>1808</v>
      </c>
      <c r="F889" s="192" t="s">
        <v>1809</v>
      </c>
      <c r="G889" s="193" t="s">
        <v>543</v>
      </c>
      <c r="H889" s="194"/>
      <c r="I889" s="195"/>
      <c r="J889" s="195"/>
      <c r="K889" s="140"/>
      <c r="L889" s="32"/>
      <c r="M889" s="141"/>
      <c r="N889" s="142"/>
      <c r="O889" s="143"/>
      <c r="P889" s="143"/>
      <c r="Q889" s="143"/>
      <c r="R889" s="143"/>
      <c r="S889" s="143"/>
      <c r="T889" s="144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R889" s="145" t="s">
        <v>332</v>
      </c>
      <c r="AT889" s="145" t="s">
        <v>143</v>
      </c>
      <c r="AU889" s="145" t="s">
        <v>73</v>
      </c>
      <c r="AY889" s="18" t="s">
        <v>141</v>
      </c>
      <c r="BE889" s="146">
        <f>IF(N889="základná",J889,0)</f>
        <v>0</v>
      </c>
      <c r="BF889" s="146">
        <f>IF(N889="znížená",J889,0)</f>
        <v>0</v>
      </c>
      <c r="BG889" s="146">
        <f>IF(N889="zákl. prenesená",J889,0)</f>
        <v>0</v>
      </c>
      <c r="BH889" s="146">
        <f>IF(N889="zníž. prenesená",J889,0)</f>
        <v>0</v>
      </c>
      <c r="BI889" s="146">
        <f>IF(N889="nulová",J889,0)</f>
        <v>0</v>
      </c>
      <c r="BJ889" s="18" t="s">
        <v>73</v>
      </c>
      <c r="BK889" s="146">
        <f>ROUND(I889*H889,2)</f>
        <v>0</v>
      </c>
      <c r="BL889" s="18" t="s">
        <v>332</v>
      </c>
      <c r="BM889" s="145" t="s">
        <v>1810</v>
      </c>
    </row>
    <row r="890" spans="1:65" s="12" customFormat="1" ht="22.9" customHeight="1" x14ac:dyDescent="0.2">
      <c r="B890" s="121"/>
      <c r="D890" s="122" t="s">
        <v>59</v>
      </c>
      <c r="E890" s="131" t="s">
        <v>1811</v>
      </c>
      <c r="F890" s="131" t="s">
        <v>1812</v>
      </c>
      <c r="J890" s="132"/>
      <c r="L890" s="121"/>
      <c r="M890" s="125"/>
      <c r="N890" s="126"/>
      <c r="O890" s="126"/>
      <c r="P890" s="127"/>
      <c r="Q890" s="126"/>
      <c r="R890" s="127"/>
      <c r="S890" s="126"/>
      <c r="T890" s="128"/>
      <c r="AR890" s="122" t="s">
        <v>73</v>
      </c>
      <c r="AT890" s="129" t="s">
        <v>59</v>
      </c>
      <c r="AU890" s="129" t="s">
        <v>67</v>
      </c>
      <c r="AY890" s="122" t="s">
        <v>141</v>
      </c>
      <c r="BK890" s="130">
        <f>SUM(BK891:BK912)</f>
        <v>0</v>
      </c>
    </row>
    <row r="891" spans="1:65" s="2" customFormat="1" ht="21.75" customHeight="1" x14ac:dyDescent="0.2">
      <c r="A891" s="31"/>
      <c r="B891" s="133"/>
      <c r="C891" s="134" t="s">
        <v>1813</v>
      </c>
      <c r="D891" s="134" t="s">
        <v>143</v>
      </c>
      <c r="E891" s="135" t="s">
        <v>1814</v>
      </c>
      <c r="F891" s="136" t="s">
        <v>1815</v>
      </c>
      <c r="G891" s="137" t="s">
        <v>145</v>
      </c>
      <c r="H891" s="138">
        <v>2029.088</v>
      </c>
      <c r="I891" s="139"/>
      <c r="J891" s="139"/>
      <c r="K891" s="140"/>
      <c r="L891" s="32"/>
      <c r="M891" s="141"/>
      <c r="N891" s="142"/>
      <c r="O891" s="143"/>
      <c r="P891" s="143"/>
      <c r="Q891" s="143"/>
      <c r="R891" s="143"/>
      <c r="S891" s="143"/>
      <c r="T891" s="144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R891" s="145" t="s">
        <v>332</v>
      </c>
      <c r="AT891" s="145" t="s">
        <v>143</v>
      </c>
      <c r="AU891" s="145" t="s">
        <v>73</v>
      </c>
      <c r="AY891" s="18" t="s">
        <v>141</v>
      </c>
      <c r="BE891" s="146">
        <f>IF(N891="základná",J891,0)</f>
        <v>0</v>
      </c>
      <c r="BF891" s="146">
        <f>IF(N891="znížená",J891,0)</f>
        <v>0</v>
      </c>
      <c r="BG891" s="146">
        <f>IF(N891="zákl. prenesená",J891,0)</f>
        <v>0</v>
      </c>
      <c r="BH891" s="146">
        <f>IF(N891="zníž. prenesená",J891,0)</f>
        <v>0</v>
      </c>
      <c r="BI891" s="146">
        <f>IF(N891="nulová",J891,0)</f>
        <v>0</v>
      </c>
      <c r="BJ891" s="18" t="s">
        <v>73</v>
      </c>
      <c r="BK891" s="146">
        <f>ROUND(I891*H891,2)</f>
        <v>0</v>
      </c>
      <c r="BL891" s="18" t="s">
        <v>332</v>
      </c>
      <c r="BM891" s="145" t="s">
        <v>1816</v>
      </c>
    </row>
    <row r="892" spans="1:65" s="13" customFormat="1" x14ac:dyDescent="0.2">
      <c r="B892" s="147"/>
      <c r="D892" s="148" t="s">
        <v>148</v>
      </c>
      <c r="E892" s="149" t="s">
        <v>1</v>
      </c>
      <c r="F892" s="150" t="s">
        <v>1817</v>
      </c>
      <c r="H892" s="149" t="s">
        <v>1</v>
      </c>
      <c r="L892" s="147"/>
      <c r="M892" s="151"/>
      <c r="N892" s="152"/>
      <c r="O892" s="152"/>
      <c r="P892" s="152"/>
      <c r="Q892" s="152"/>
      <c r="R892" s="152"/>
      <c r="S892" s="152"/>
      <c r="T892" s="153"/>
      <c r="AT892" s="149" t="s">
        <v>148</v>
      </c>
      <c r="AU892" s="149" t="s">
        <v>73</v>
      </c>
      <c r="AV892" s="13" t="s">
        <v>67</v>
      </c>
      <c r="AW892" s="13" t="s">
        <v>27</v>
      </c>
      <c r="AX892" s="13" t="s">
        <v>60</v>
      </c>
      <c r="AY892" s="149" t="s">
        <v>141</v>
      </c>
    </row>
    <row r="893" spans="1:65" s="13" customFormat="1" x14ac:dyDescent="0.2">
      <c r="B893" s="147"/>
      <c r="D893" s="148" t="s">
        <v>148</v>
      </c>
      <c r="E893" s="149" t="s">
        <v>1</v>
      </c>
      <c r="F893" s="150" t="s">
        <v>1313</v>
      </c>
      <c r="H893" s="149" t="s">
        <v>1</v>
      </c>
      <c r="L893" s="147"/>
      <c r="M893" s="151"/>
      <c r="N893" s="152"/>
      <c r="O893" s="152"/>
      <c r="P893" s="152"/>
      <c r="Q893" s="152"/>
      <c r="R893" s="152"/>
      <c r="S893" s="152"/>
      <c r="T893" s="153"/>
      <c r="AT893" s="149" t="s">
        <v>148</v>
      </c>
      <c r="AU893" s="149" t="s">
        <v>73</v>
      </c>
      <c r="AV893" s="13" t="s">
        <v>67</v>
      </c>
      <c r="AW893" s="13" t="s">
        <v>27</v>
      </c>
      <c r="AX893" s="13" t="s">
        <v>60</v>
      </c>
      <c r="AY893" s="149" t="s">
        <v>141</v>
      </c>
    </row>
    <row r="894" spans="1:65" s="13" customFormat="1" x14ac:dyDescent="0.2">
      <c r="B894" s="147"/>
      <c r="D894" s="148" t="s">
        <v>148</v>
      </c>
      <c r="E894" s="149" t="s">
        <v>1</v>
      </c>
      <c r="F894" s="150" t="s">
        <v>1295</v>
      </c>
      <c r="H894" s="149" t="s">
        <v>1</v>
      </c>
      <c r="L894" s="147"/>
      <c r="M894" s="151"/>
      <c r="N894" s="152"/>
      <c r="O894" s="152"/>
      <c r="P894" s="152"/>
      <c r="Q894" s="152"/>
      <c r="R894" s="152"/>
      <c r="S894" s="152"/>
      <c r="T894" s="153"/>
      <c r="AT894" s="149" t="s">
        <v>148</v>
      </c>
      <c r="AU894" s="149" t="s">
        <v>73</v>
      </c>
      <c r="AV894" s="13" t="s">
        <v>67</v>
      </c>
      <c r="AW894" s="13" t="s">
        <v>27</v>
      </c>
      <c r="AX894" s="13" t="s">
        <v>60</v>
      </c>
      <c r="AY894" s="149" t="s">
        <v>141</v>
      </c>
    </row>
    <row r="895" spans="1:65" s="14" customFormat="1" x14ac:dyDescent="0.2">
      <c r="B895" s="154"/>
      <c r="D895" s="148" t="s">
        <v>148</v>
      </c>
      <c r="E895" s="155" t="s">
        <v>1</v>
      </c>
      <c r="F895" s="156" t="s">
        <v>1818</v>
      </c>
      <c r="H895" s="157">
        <v>325.11900000000003</v>
      </c>
      <c r="L895" s="154"/>
      <c r="M895" s="158"/>
      <c r="N895" s="159"/>
      <c r="O895" s="159"/>
      <c r="P895" s="159"/>
      <c r="Q895" s="159"/>
      <c r="R895" s="159"/>
      <c r="S895" s="159"/>
      <c r="T895" s="160"/>
      <c r="AT895" s="155" t="s">
        <v>148</v>
      </c>
      <c r="AU895" s="155" t="s">
        <v>73</v>
      </c>
      <c r="AV895" s="14" t="s">
        <v>73</v>
      </c>
      <c r="AW895" s="14" t="s">
        <v>27</v>
      </c>
      <c r="AX895" s="14" t="s">
        <v>60</v>
      </c>
      <c r="AY895" s="155" t="s">
        <v>141</v>
      </c>
    </row>
    <row r="896" spans="1:65" s="14" customFormat="1" x14ac:dyDescent="0.2">
      <c r="B896" s="154"/>
      <c r="D896" s="148" t="s">
        <v>148</v>
      </c>
      <c r="E896" s="155" t="s">
        <v>1</v>
      </c>
      <c r="F896" s="156" t="s">
        <v>1819</v>
      </c>
      <c r="H896" s="157">
        <v>323.55</v>
      </c>
      <c r="L896" s="154"/>
      <c r="M896" s="158"/>
      <c r="N896" s="159"/>
      <c r="O896" s="159"/>
      <c r="P896" s="159"/>
      <c r="Q896" s="159"/>
      <c r="R896" s="159"/>
      <c r="S896" s="159"/>
      <c r="T896" s="160"/>
      <c r="AT896" s="155" t="s">
        <v>148</v>
      </c>
      <c r="AU896" s="155" t="s">
        <v>73</v>
      </c>
      <c r="AV896" s="14" t="s">
        <v>73</v>
      </c>
      <c r="AW896" s="14" t="s">
        <v>27</v>
      </c>
      <c r="AX896" s="14" t="s">
        <v>60</v>
      </c>
      <c r="AY896" s="155" t="s">
        <v>141</v>
      </c>
    </row>
    <row r="897" spans="1:65" s="14" customFormat="1" x14ac:dyDescent="0.2">
      <c r="B897" s="154"/>
      <c r="D897" s="148" t="s">
        <v>148</v>
      </c>
      <c r="E897" s="155" t="s">
        <v>1</v>
      </c>
      <c r="F897" s="156" t="s">
        <v>1820</v>
      </c>
      <c r="H897" s="157">
        <v>354.375</v>
      </c>
      <c r="L897" s="154"/>
      <c r="M897" s="158"/>
      <c r="N897" s="159"/>
      <c r="O897" s="159"/>
      <c r="P897" s="159"/>
      <c r="Q897" s="159"/>
      <c r="R897" s="159"/>
      <c r="S897" s="159"/>
      <c r="T897" s="160"/>
      <c r="AT897" s="155" t="s">
        <v>148</v>
      </c>
      <c r="AU897" s="155" t="s">
        <v>73</v>
      </c>
      <c r="AV897" s="14" t="s">
        <v>73</v>
      </c>
      <c r="AW897" s="14" t="s">
        <v>27</v>
      </c>
      <c r="AX897" s="14" t="s">
        <v>60</v>
      </c>
      <c r="AY897" s="155" t="s">
        <v>141</v>
      </c>
    </row>
    <row r="898" spans="1:65" s="14" customFormat="1" x14ac:dyDescent="0.2">
      <c r="B898" s="154"/>
      <c r="D898" s="148" t="s">
        <v>148</v>
      </c>
      <c r="E898" s="155" t="s">
        <v>1</v>
      </c>
      <c r="F898" s="156" t="s">
        <v>1821</v>
      </c>
      <c r="H898" s="157">
        <v>285.07499999999999</v>
      </c>
      <c r="L898" s="154"/>
      <c r="M898" s="158"/>
      <c r="N898" s="159"/>
      <c r="O898" s="159"/>
      <c r="P898" s="159"/>
      <c r="Q898" s="159"/>
      <c r="R898" s="159"/>
      <c r="S898" s="159"/>
      <c r="T898" s="160"/>
      <c r="AT898" s="155" t="s">
        <v>148</v>
      </c>
      <c r="AU898" s="155" t="s">
        <v>73</v>
      </c>
      <c r="AV898" s="14" t="s">
        <v>73</v>
      </c>
      <c r="AW898" s="14" t="s">
        <v>27</v>
      </c>
      <c r="AX898" s="14" t="s">
        <v>60</v>
      </c>
      <c r="AY898" s="155" t="s">
        <v>141</v>
      </c>
    </row>
    <row r="899" spans="1:65" s="14" customFormat="1" x14ac:dyDescent="0.2">
      <c r="B899" s="154"/>
      <c r="D899" s="148" t="s">
        <v>148</v>
      </c>
      <c r="E899" s="155" t="s">
        <v>1</v>
      </c>
      <c r="F899" s="156" t="s">
        <v>1822</v>
      </c>
      <c r="H899" s="157">
        <v>306.14999999999998</v>
      </c>
      <c r="L899" s="154"/>
      <c r="M899" s="158"/>
      <c r="N899" s="159"/>
      <c r="O899" s="159"/>
      <c r="P899" s="159"/>
      <c r="Q899" s="159"/>
      <c r="R899" s="159"/>
      <c r="S899" s="159"/>
      <c r="T899" s="160"/>
      <c r="AT899" s="155" t="s">
        <v>148</v>
      </c>
      <c r="AU899" s="155" t="s">
        <v>73</v>
      </c>
      <c r="AV899" s="14" t="s">
        <v>73</v>
      </c>
      <c r="AW899" s="14" t="s">
        <v>27</v>
      </c>
      <c r="AX899" s="14" t="s">
        <v>60</v>
      </c>
      <c r="AY899" s="155" t="s">
        <v>141</v>
      </c>
    </row>
    <row r="900" spans="1:65" s="14" customFormat="1" x14ac:dyDescent="0.2">
      <c r="B900" s="154"/>
      <c r="D900" s="148" t="s">
        <v>148</v>
      </c>
      <c r="E900" s="155" t="s">
        <v>1</v>
      </c>
      <c r="F900" s="156" t="s">
        <v>1823</v>
      </c>
      <c r="H900" s="157">
        <v>46.65</v>
      </c>
      <c r="L900" s="154"/>
      <c r="M900" s="158"/>
      <c r="N900" s="159"/>
      <c r="O900" s="159"/>
      <c r="P900" s="159"/>
      <c r="Q900" s="159"/>
      <c r="R900" s="159"/>
      <c r="S900" s="159"/>
      <c r="T900" s="160"/>
      <c r="AT900" s="155" t="s">
        <v>148</v>
      </c>
      <c r="AU900" s="155" t="s">
        <v>73</v>
      </c>
      <c r="AV900" s="14" t="s">
        <v>73</v>
      </c>
      <c r="AW900" s="14" t="s">
        <v>27</v>
      </c>
      <c r="AX900" s="14" t="s">
        <v>60</v>
      </c>
      <c r="AY900" s="155" t="s">
        <v>141</v>
      </c>
    </row>
    <row r="901" spans="1:65" s="14" customFormat="1" x14ac:dyDescent="0.2">
      <c r="B901" s="154"/>
      <c r="D901" s="148" t="s">
        <v>148</v>
      </c>
      <c r="E901" s="155" t="s">
        <v>1</v>
      </c>
      <c r="F901" s="156" t="s">
        <v>1352</v>
      </c>
      <c r="H901" s="157">
        <v>373.16399999999999</v>
      </c>
      <c r="L901" s="154"/>
      <c r="M901" s="158"/>
      <c r="N901" s="159"/>
      <c r="O901" s="159"/>
      <c r="P901" s="159"/>
      <c r="Q901" s="159"/>
      <c r="R901" s="159"/>
      <c r="S901" s="159"/>
      <c r="T901" s="160"/>
      <c r="AT901" s="155" t="s">
        <v>148</v>
      </c>
      <c r="AU901" s="155" t="s">
        <v>73</v>
      </c>
      <c r="AV901" s="14" t="s">
        <v>73</v>
      </c>
      <c r="AW901" s="14" t="s">
        <v>27</v>
      </c>
      <c r="AX901" s="14" t="s">
        <v>60</v>
      </c>
      <c r="AY901" s="155" t="s">
        <v>141</v>
      </c>
    </row>
    <row r="902" spans="1:65" s="14" customFormat="1" x14ac:dyDescent="0.2">
      <c r="B902" s="154"/>
      <c r="D902" s="148" t="s">
        <v>148</v>
      </c>
      <c r="E902" s="155" t="s">
        <v>1</v>
      </c>
      <c r="F902" s="156" t="s">
        <v>1353</v>
      </c>
      <c r="H902" s="157">
        <v>202.505</v>
      </c>
      <c r="L902" s="154"/>
      <c r="M902" s="158"/>
      <c r="N902" s="159"/>
      <c r="O902" s="159"/>
      <c r="P902" s="159"/>
      <c r="Q902" s="159"/>
      <c r="R902" s="159"/>
      <c r="S902" s="159"/>
      <c r="T902" s="160"/>
      <c r="AT902" s="155" t="s">
        <v>148</v>
      </c>
      <c r="AU902" s="155" t="s">
        <v>73</v>
      </c>
      <c r="AV902" s="14" t="s">
        <v>73</v>
      </c>
      <c r="AW902" s="14" t="s">
        <v>27</v>
      </c>
      <c r="AX902" s="14" t="s">
        <v>60</v>
      </c>
      <c r="AY902" s="155" t="s">
        <v>141</v>
      </c>
    </row>
    <row r="903" spans="1:65" s="14" customFormat="1" x14ac:dyDescent="0.2">
      <c r="B903" s="154"/>
      <c r="D903" s="148" t="s">
        <v>148</v>
      </c>
      <c r="E903" s="155" t="s">
        <v>1</v>
      </c>
      <c r="F903" s="156" t="s">
        <v>1824</v>
      </c>
      <c r="H903" s="157">
        <v>-87.6</v>
      </c>
      <c r="L903" s="154"/>
      <c r="M903" s="158"/>
      <c r="N903" s="159"/>
      <c r="O903" s="159"/>
      <c r="P903" s="159"/>
      <c r="Q903" s="159"/>
      <c r="R903" s="159"/>
      <c r="S903" s="159"/>
      <c r="T903" s="160"/>
      <c r="AT903" s="155" t="s">
        <v>148</v>
      </c>
      <c r="AU903" s="155" t="s">
        <v>73</v>
      </c>
      <c r="AV903" s="14" t="s">
        <v>73</v>
      </c>
      <c r="AW903" s="14" t="s">
        <v>27</v>
      </c>
      <c r="AX903" s="14" t="s">
        <v>60</v>
      </c>
      <c r="AY903" s="155" t="s">
        <v>141</v>
      </c>
    </row>
    <row r="904" spans="1:65" s="14" customFormat="1" x14ac:dyDescent="0.2">
      <c r="B904" s="154"/>
      <c r="D904" s="148" t="s">
        <v>148</v>
      </c>
      <c r="E904" s="155" t="s">
        <v>1</v>
      </c>
      <c r="F904" s="156" t="s">
        <v>1825</v>
      </c>
      <c r="H904" s="157">
        <v>-99.9</v>
      </c>
      <c r="L904" s="154"/>
      <c r="M904" s="158"/>
      <c r="N904" s="159"/>
      <c r="O904" s="159"/>
      <c r="P904" s="159"/>
      <c r="Q904" s="159"/>
      <c r="R904" s="159"/>
      <c r="S904" s="159"/>
      <c r="T904" s="160"/>
      <c r="AT904" s="155" t="s">
        <v>148</v>
      </c>
      <c r="AU904" s="155" t="s">
        <v>73</v>
      </c>
      <c r="AV904" s="14" t="s">
        <v>73</v>
      </c>
      <c r="AW904" s="14" t="s">
        <v>27</v>
      </c>
      <c r="AX904" s="14" t="s">
        <v>60</v>
      </c>
      <c r="AY904" s="155" t="s">
        <v>141</v>
      </c>
    </row>
    <row r="905" spans="1:65" s="15" customFormat="1" x14ac:dyDescent="0.2">
      <c r="B905" s="161"/>
      <c r="D905" s="148" t="s">
        <v>148</v>
      </c>
      <c r="E905" s="162" t="s">
        <v>1</v>
      </c>
      <c r="F905" s="163" t="s">
        <v>158</v>
      </c>
      <c r="H905" s="164">
        <v>2029.088</v>
      </c>
      <c r="L905" s="161"/>
      <c r="M905" s="165"/>
      <c r="N905" s="166"/>
      <c r="O905" s="166"/>
      <c r="P905" s="166"/>
      <c r="Q905" s="166"/>
      <c r="R905" s="166"/>
      <c r="S905" s="166"/>
      <c r="T905" s="167"/>
      <c r="AT905" s="162" t="s">
        <v>148</v>
      </c>
      <c r="AU905" s="162" t="s">
        <v>73</v>
      </c>
      <c r="AV905" s="15" t="s">
        <v>146</v>
      </c>
      <c r="AW905" s="15" t="s">
        <v>27</v>
      </c>
      <c r="AX905" s="15" t="s">
        <v>67</v>
      </c>
      <c r="AY905" s="162" t="s">
        <v>141</v>
      </c>
    </row>
    <row r="906" spans="1:65" s="2" customFormat="1" ht="21.75" customHeight="1" x14ac:dyDescent="0.2">
      <c r="A906" s="31"/>
      <c r="B906" s="133"/>
      <c r="C906" s="134" t="s">
        <v>1826</v>
      </c>
      <c r="D906" s="134" t="s">
        <v>143</v>
      </c>
      <c r="E906" s="135" t="s">
        <v>1827</v>
      </c>
      <c r="F906" s="136" t="s">
        <v>1828</v>
      </c>
      <c r="G906" s="137" t="s">
        <v>145</v>
      </c>
      <c r="H906" s="138">
        <v>1545.79</v>
      </c>
      <c r="I906" s="139"/>
      <c r="J906" s="139"/>
      <c r="K906" s="140"/>
      <c r="L906" s="32"/>
      <c r="M906" s="141"/>
      <c r="N906" s="142"/>
      <c r="O906" s="143"/>
      <c r="P906" s="143"/>
      <c r="Q906" s="143"/>
      <c r="R906" s="143"/>
      <c r="S906" s="143"/>
      <c r="T906" s="144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R906" s="145" t="s">
        <v>332</v>
      </c>
      <c r="AT906" s="145" t="s">
        <v>143</v>
      </c>
      <c r="AU906" s="145" t="s">
        <v>73</v>
      </c>
      <c r="AY906" s="18" t="s">
        <v>141</v>
      </c>
      <c r="BE906" s="146">
        <f>IF(N906="základná",J906,0)</f>
        <v>0</v>
      </c>
      <c r="BF906" s="146">
        <f>IF(N906="znížená",J906,0)</f>
        <v>0</v>
      </c>
      <c r="BG906" s="146">
        <f>IF(N906="zákl. prenesená",J906,0)</f>
        <v>0</v>
      </c>
      <c r="BH906" s="146">
        <f>IF(N906="zníž. prenesená",J906,0)</f>
        <v>0</v>
      </c>
      <c r="BI906" s="146">
        <f>IF(N906="nulová",J906,0)</f>
        <v>0</v>
      </c>
      <c r="BJ906" s="18" t="s">
        <v>73</v>
      </c>
      <c r="BK906" s="146">
        <f>ROUND(I906*H906,2)</f>
        <v>0</v>
      </c>
      <c r="BL906" s="18" t="s">
        <v>332</v>
      </c>
      <c r="BM906" s="145" t="s">
        <v>1829</v>
      </c>
    </row>
    <row r="907" spans="1:65" s="13" customFormat="1" x14ac:dyDescent="0.2">
      <c r="B907" s="147"/>
      <c r="D907" s="148" t="s">
        <v>148</v>
      </c>
      <c r="E907" s="149" t="s">
        <v>1</v>
      </c>
      <c r="F907" s="150" t="s">
        <v>1830</v>
      </c>
      <c r="H907" s="149" t="s">
        <v>1</v>
      </c>
      <c r="L907" s="147"/>
      <c r="M907" s="151"/>
      <c r="N907" s="152"/>
      <c r="O907" s="152"/>
      <c r="P907" s="152"/>
      <c r="Q907" s="152"/>
      <c r="R907" s="152"/>
      <c r="S907" s="152"/>
      <c r="T907" s="153"/>
      <c r="AT907" s="149" t="s">
        <v>148</v>
      </c>
      <c r="AU907" s="149" t="s">
        <v>73</v>
      </c>
      <c r="AV907" s="13" t="s">
        <v>67</v>
      </c>
      <c r="AW907" s="13" t="s">
        <v>27</v>
      </c>
      <c r="AX907" s="13" t="s">
        <v>60</v>
      </c>
      <c r="AY907" s="149" t="s">
        <v>141</v>
      </c>
    </row>
    <row r="908" spans="1:65" s="13" customFormat="1" x14ac:dyDescent="0.2">
      <c r="B908" s="147"/>
      <c r="D908" s="148" t="s">
        <v>148</v>
      </c>
      <c r="E908" s="149" t="s">
        <v>1</v>
      </c>
      <c r="F908" s="150" t="s">
        <v>1294</v>
      </c>
      <c r="H908" s="149" t="s">
        <v>1</v>
      </c>
      <c r="L908" s="147"/>
      <c r="M908" s="151"/>
      <c r="N908" s="152"/>
      <c r="O908" s="152"/>
      <c r="P908" s="152"/>
      <c r="Q908" s="152"/>
      <c r="R908" s="152"/>
      <c r="S908" s="152"/>
      <c r="T908" s="153"/>
      <c r="AT908" s="149" t="s">
        <v>148</v>
      </c>
      <c r="AU908" s="149" t="s">
        <v>73</v>
      </c>
      <c r="AV908" s="13" t="s">
        <v>67</v>
      </c>
      <c r="AW908" s="13" t="s">
        <v>27</v>
      </c>
      <c r="AX908" s="13" t="s">
        <v>60</v>
      </c>
      <c r="AY908" s="149" t="s">
        <v>141</v>
      </c>
    </row>
    <row r="909" spans="1:65" s="13" customFormat="1" x14ac:dyDescent="0.2">
      <c r="B909" s="147"/>
      <c r="D909" s="148" t="s">
        <v>148</v>
      </c>
      <c r="E909" s="149" t="s">
        <v>1</v>
      </c>
      <c r="F909" s="150" t="s">
        <v>1295</v>
      </c>
      <c r="H909" s="149" t="s">
        <v>1</v>
      </c>
      <c r="L909" s="147"/>
      <c r="M909" s="151"/>
      <c r="N909" s="152"/>
      <c r="O909" s="152"/>
      <c r="P909" s="152"/>
      <c r="Q909" s="152"/>
      <c r="R909" s="152"/>
      <c r="S909" s="152"/>
      <c r="T909" s="153"/>
      <c r="AT909" s="149" t="s">
        <v>148</v>
      </c>
      <c r="AU909" s="149" t="s">
        <v>73</v>
      </c>
      <c r="AV909" s="13" t="s">
        <v>67</v>
      </c>
      <c r="AW909" s="13" t="s">
        <v>27</v>
      </c>
      <c r="AX909" s="13" t="s">
        <v>60</v>
      </c>
      <c r="AY909" s="149" t="s">
        <v>141</v>
      </c>
    </row>
    <row r="910" spans="1:65" s="14" customFormat="1" x14ac:dyDescent="0.2">
      <c r="B910" s="154"/>
      <c r="D910" s="148" t="s">
        <v>148</v>
      </c>
      <c r="E910" s="155" t="s">
        <v>1</v>
      </c>
      <c r="F910" s="156" t="s">
        <v>1831</v>
      </c>
      <c r="H910" s="157">
        <v>843.43</v>
      </c>
      <c r="L910" s="154"/>
      <c r="M910" s="158"/>
      <c r="N910" s="159"/>
      <c r="O910" s="159"/>
      <c r="P910" s="159"/>
      <c r="Q910" s="159"/>
      <c r="R910" s="159"/>
      <c r="S910" s="159"/>
      <c r="T910" s="160"/>
      <c r="AT910" s="155" t="s">
        <v>148</v>
      </c>
      <c r="AU910" s="155" t="s">
        <v>73</v>
      </c>
      <c r="AV910" s="14" t="s">
        <v>73</v>
      </c>
      <c r="AW910" s="14" t="s">
        <v>27</v>
      </c>
      <c r="AX910" s="14" t="s">
        <v>60</v>
      </c>
      <c r="AY910" s="155" t="s">
        <v>141</v>
      </c>
    </row>
    <row r="911" spans="1:65" s="14" customFormat="1" x14ac:dyDescent="0.2">
      <c r="B911" s="154"/>
      <c r="D911" s="148" t="s">
        <v>148</v>
      </c>
      <c r="E911" s="155" t="s">
        <v>1</v>
      </c>
      <c r="F911" s="156" t="s">
        <v>1832</v>
      </c>
      <c r="H911" s="157">
        <v>702.36</v>
      </c>
      <c r="L911" s="154"/>
      <c r="M911" s="158"/>
      <c r="N911" s="159"/>
      <c r="O911" s="159"/>
      <c r="P911" s="159"/>
      <c r="Q911" s="159"/>
      <c r="R911" s="159"/>
      <c r="S911" s="159"/>
      <c r="T911" s="160"/>
      <c r="AT911" s="155" t="s">
        <v>148</v>
      </c>
      <c r="AU911" s="155" t="s">
        <v>73</v>
      </c>
      <c r="AV911" s="14" t="s">
        <v>73</v>
      </c>
      <c r="AW911" s="14" t="s">
        <v>27</v>
      </c>
      <c r="AX911" s="14" t="s">
        <v>60</v>
      </c>
      <c r="AY911" s="155" t="s">
        <v>141</v>
      </c>
    </row>
    <row r="912" spans="1:65" s="15" customFormat="1" x14ac:dyDescent="0.2">
      <c r="B912" s="161"/>
      <c r="D912" s="148" t="s">
        <v>148</v>
      </c>
      <c r="E912" s="162" t="s">
        <v>1</v>
      </c>
      <c r="F912" s="163" t="s">
        <v>158</v>
      </c>
      <c r="H912" s="164">
        <v>1545.79</v>
      </c>
      <c r="L912" s="161"/>
      <c r="M912" s="165"/>
      <c r="N912" s="166"/>
      <c r="O912" s="166"/>
      <c r="P912" s="166"/>
      <c r="Q912" s="166"/>
      <c r="R912" s="166"/>
      <c r="S912" s="166"/>
      <c r="T912" s="167"/>
      <c r="AT912" s="162" t="s">
        <v>148</v>
      </c>
      <c r="AU912" s="162" t="s">
        <v>73</v>
      </c>
      <c r="AV912" s="15" t="s">
        <v>146</v>
      </c>
      <c r="AW912" s="15" t="s">
        <v>27</v>
      </c>
      <c r="AX912" s="15" t="s">
        <v>67</v>
      </c>
      <c r="AY912" s="162" t="s">
        <v>141</v>
      </c>
    </row>
    <row r="913" spans="1:65" s="12" customFormat="1" ht="22.9" customHeight="1" x14ac:dyDescent="0.2">
      <c r="B913" s="121"/>
      <c r="D913" s="122" t="s">
        <v>59</v>
      </c>
      <c r="E913" s="131" t="s">
        <v>1833</v>
      </c>
      <c r="F913" s="131" t="s">
        <v>1834</v>
      </c>
      <c r="J913" s="132"/>
      <c r="L913" s="121"/>
      <c r="M913" s="125"/>
      <c r="N913" s="126"/>
      <c r="O913" s="126"/>
      <c r="P913" s="127"/>
      <c r="Q913" s="126"/>
      <c r="R913" s="127"/>
      <c r="S913" s="126"/>
      <c r="T913" s="128"/>
      <c r="AR913" s="122" t="s">
        <v>73</v>
      </c>
      <c r="AT913" s="129" t="s">
        <v>59</v>
      </c>
      <c r="AU913" s="129" t="s">
        <v>67</v>
      </c>
      <c r="AY913" s="122" t="s">
        <v>141</v>
      </c>
      <c r="BK913" s="130">
        <f>SUM(BK914:BK988)</f>
        <v>0</v>
      </c>
    </row>
    <row r="914" spans="1:65" s="2" customFormat="1" ht="33" customHeight="1" x14ac:dyDescent="0.2">
      <c r="A914" s="31"/>
      <c r="B914" s="133"/>
      <c r="C914" s="134" t="s">
        <v>1835</v>
      </c>
      <c r="D914" s="134" t="s">
        <v>143</v>
      </c>
      <c r="E914" s="135" t="s">
        <v>1836</v>
      </c>
      <c r="F914" s="136" t="s">
        <v>1837</v>
      </c>
      <c r="G914" s="137" t="s">
        <v>145</v>
      </c>
      <c r="H914" s="138">
        <v>16261.079</v>
      </c>
      <c r="I914" s="139"/>
      <c r="J914" s="139"/>
      <c r="K914" s="140"/>
      <c r="L914" s="32"/>
      <c r="M914" s="141"/>
      <c r="N914" s="142"/>
      <c r="O914" s="143"/>
      <c r="P914" s="143"/>
      <c r="Q914" s="143"/>
      <c r="R914" s="143"/>
      <c r="S914" s="143"/>
      <c r="T914" s="144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R914" s="145" t="s">
        <v>332</v>
      </c>
      <c r="AT914" s="145" t="s">
        <v>143</v>
      </c>
      <c r="AU914" s="145" t="s">
        <v>73</v>
      </c>
      <c r="AY914" s="18" t="s">
        <v>141</v>
      </c>
      <c r="BE914" s="146">
        <f>IF(N914="základná",J914,0)</f>
        <v>0</v>
      </c>
      <c r="BF914" s="146">
        <f>IF(N914="znížená",J914,0)</f>
        <v>0</v>
      </c>
      <c r="BG914" s="146">
        <f>IF(N914="zákl. prenesená",J914,0)</f>
        <v>0</v>
      </c>
      <c r="BH914" s="146">
        <f>IF(N914="zníž. prenesená",J914,0)</f>
        <v>0</v>
      </c>
      <c r="BI914" s="146">
        <f>IF(N914="nulová",J914,0)</f>
        <v>0</v>
      </c>
      <c r="BJ914" s="18" t="s">
        <v>73</v>
      </c>
      <c r="BK914" s="146">
        <f>ROUND(I914*H914,2)</f>
        <v>0</v>
      </c>
      <c r="BL914" s="18" t="s">
        <v>332</v>
      </c>
      <c r="BM914" s="145" t="s">
        <v>1838</v>
      </c>
    </row>
    <row r="915" spans="1:65" s="13" customFormat="1" ht="22.5" x14ac:dyDescent="0.2">
      <c r="B915" s="147"/>
      <c r="D915" s="148" t="s">
        <v>148</v>
      </c>
      <c r="E915" s="149" t="s">
        <v>1</v>
      </c>
      <c r="F915" s="150" t="s">
        <v>1839</v>
      </c>
      <c r="H915" s="149" t="s">
        <v>1</v>
      </c>
      <c r="L915" s="147"/>
      <c r="M915" s="151"/>
      <c r="N915" s="152"/>
      <c r="O915" s="152"/>
      <c r="P915" s="152"/>
      <c r="Q915" s="152"/>
      <c r="R915" s="152"/>
      <c r="S915" s="152"/>
      <c r="T915" s="153"/>
      <c r="AT915" s="149" t="s">
        <v>148</v>
      </c>
      <c r="AU915" s="149" t="s">
        <v>73</v>
      </c>
      <c r="AV915" s="13" t="s">
        <v>67</v>
      </c>
      <c r="AW915" s="13" t="s">
        <v>27</v>
      </c>
      <c r="AX915" s="13" t="s">
        <v>60</v>
      </c>
      <c r="AY915" s="149" t="s">
        <v>141</v>
      </c>
    </row>
    <row r="916" spans="1:65" s="13" customFormat="1" x14ac:dyDescent="0.2">
      <c r="B916" s="147"/>
      <c r="D916" s="148" t="s">
        <v>148</v>
      </c>
      <c r="E916" s="149" t="s">
        <v>1</v>
      </c>
      <c r="F916" s="150" t="s">
        <v>1840</v>
      </c>
      <c r="H916" s="149" t="s">
        <v>1</v>
      </c>
      <c r="L916" s="147"/>
      <c r="M916" s="151"/>
      <c r="N916" s="152"/>
      <c r="O916" s="152"/>
      <c r="P916" s="152"/>
      <c r="Q916" s="152"/>
      <c r="R916" s="152"/>
      <c r="S916" s="152"/>
      <c r="T916" s="153"/>
      <c r="AT916" s="149" t="s">
        <v>148</v>
      </c>
      <c r="AU916" s="149" t="s">
        <v>73</v>
      </c>
      <c r="AV916" s="13" t="s">
        <v>67</v>
      </c>
      <c r="AW916" s="13" t="s">
        <v>27</v>
      </c>
      <c r="AX916" s="13" t="s">
        <v>60</v>
      </c>
      <c r="AY916" s="149" t="s">
        <v>141</v>
      </c>
    </row>
    <row r="917" spans="1:65" s="13" customFormat="1" x14ac:dyDescent="0.2">
      <c r="B917" s="147"/>
      <c r="D917" s="148" t="s">
        <v>148</v>
      </c>
      <c r="E917" s="149" t="s">
        <v>1</v>
      </c>
      <c r="F917" s="150" t="s">
        <v>1841</v>
      </c>
      <c r="H917" s="149" t="s">
        <v>1</v>
      </c>
      <c r="L917" s="147"/>
      <c r="M917" s="151"/>
      <c r="N917" s="152"/>
      <c r="O917" s="152"/>
      <c r="P917" s="152"/>
      <c r="Q917" s="152"/>
      <c r="R917" s="152"/>
      <c r="S917" s="152"/>
      <c r="T917" s="153"/>
      <c r="AT917" s="149" t="s">
        <v>148</v>
      </c>
      <c r="AU917" s="149" t="s">
        <v>73</v>
      </c>
      <c r="AV917" s="13" t="s">
        <v>67</v>
      </c>
      <c r="AW917" s="13" t="s">
        <v>27</v>
      </c>
      <c r="AX917" s="13" t="s">
        <v>60</v>
      </c>
      <c r="AY917" s="149" t="s">
        <v>141</v>
      </c>
    </row>
    <row r="918" spans="1:65" s="14" customFormat="1" x14ac:dyDescent="0.2">
      <c r="B918" s="154"/>
      <c r="D918" s="148" t="s">
        <v>148</v>
      </c>
      <c r="E918" s="155" t="s">
        <v>1</v>
      </c>
      <c r="F918" s="156" t="s">
        <v>1296</v>
      </c>
      <c r="H918" s="157">
        <v>1791.01</v>
      </c>
      <c r="L918" s="154"/>
      <c r="M918" s="158"/>
      <c r="N918" s="159"/>
      <c r="O918" s="159"/>
      <c r="P918" s="159"/>
      <c r="Q918" s="159"/>
      <c r="R918" s="159"/>
      <c r="S918" s="159"/>
      <c r="T918" s="160"/>
      <c r="AT918" s="155" t="s">
        <v>148</v>
      </c>
      <c r="AU918" s="155" t="s">
        <v>73</v>
      </c>
      <c r="AV918" s="14" t="s">
        <v>73</v>
      </c>
      <c r="AW918" s="14" t="s">
        <v>27</v>
      </c>
      <c r="AX918" s="14" t="s">
        <v>60</v>
      </c>
      <c r="AY918" s="155" t="s">
        <v>141</v>
      </c>
    </row>
    <row r="919" spans="1:65" s="14" customFormat="1" x14ac:dyDescent="0.2">
      <c r="B919" s="154"/>
      <c r="D919" s="148" t="s">
        <v>148</v>
      </c>
      <c r="E919" s="155" t="s">
        <v>1</v>
      </c>
      <c r="F919" s="156" t="s">
        <v>1297</v>
      </c>
      <c r="H919" s="157">
        <v>-74.2</v>
      </c>
      <c r="L919" s="154"/>
      <c r="M919" s="158"/>
      <c r="N919" s="159"/>
      <c r="O919" s="159"/>
      <c r="P919" s="159"/>
      <c r="Q919" s="159"/>
      <c r="R919" s="159"/>
      <c r="S919" s="159"/>
      <c r="T919" s="160"/>
      <c r="AT919" s="155" t="s">
        <v>148</v>
      </c>
      <c r="AU919" s="155" t="s">
        <v>73</v>
      </c>
      <c r="AV919" s="14" t="s">
        <v>73</v>
      </c>
      <c r="AW919" s="14" t="s">
        <v>27</v>
      </c>
      <c r="AX919" s="14" t="s">
        <v>60</v>
      </c>
      <c r="AY919" s="155" t="s">
        <v>141</v>
      </c>
    </row>
    <row r="920" spans="1:65" s="14" customFormat="1" x14ac:dyDescent="0.2">
      <c r="B920" s="154"/>
      <c r="D920" s="148" t="s">
        <v>148</v>
      </c>
      <c r="E920" s="155" t="s">
        <v>1</v>
      </c>
      <c r="F920" s="156" t="s">
        <v>1298</v>
      </c>
      <c r="H920" s="157">
        <v>-843.43</v>
      </c>
      <c r="L920" s="154"/>
      <c r="M920" s="158"/>
      <c r="N920" s="159"/>
      <c r="O920" s="159"/>
      <c r="P920" s="159"/>
      <c r="Q920" s="159"/>
      <c r="R920" s="159"/>
      <c r="S920" s="159"/>
      <c r="T920" s="160"/>
      <c r="AT920" s="155" t="s">
        <v>148</v>
      </c>
      <c r="AU920" s="155" t="s">
        <v>73</v>
      </c>
      <c r="AV920" s="14" t="s">
        <v>73</v>
      </c>
      <c r="AW920" s="14" t="s">
        <v>27</v>
      </c>
      <c r="AX920" s="14" t="s">
        <v>60</v>
      </c>
      <c r="AY920" s="155" t="s">
        <v>141</v>
      </c>
    </row>
    <row r="921" spans="1:65" s="14" customFormat="1" x14ac:dyDescent="0.2">
      <c r="B921" s="154"/>
      <c r="D921" s="148" t="s">
        <v>148</v>
      </c>
      <c r="E921" s="155" t="s">
        <v>1</v>
      </c>
      <c r="F921" s="156" t="s">
        <v>1299</v>
      </c>
      <c r="H921" s="157">
        <v>1621.52</v>
      </c>
      <c r="L921" s="154"/>
      <c r="M921" s="158"/>
      <c r="N921" s="159"/>
      <c r="O921" s="159"/>
      <c r="P921" s="159"/>
      <c r="Q921" s="159"/>
      <c r="R921" s="159"/>
      <c r="S921" s="159"/>
      <c r="T921" s="160"/>
      <c r="AT921" s="155" t="s">
        <v>148</v>
      </c>
      <c r="AU921" s="155" t="s">
        <v>73</v>
      </c>
      <c r="AV921" s="14" t="s">
        <v>73</v>
      </c>
      <c r="AW921" s="14" t="s">
        <v>27</v>
      </c>
      <c r="AX921" s="14" t="s">
        <v>60</v>
      </c>
      <c r="AY921" s="155" t="s">
        <v>141</v>
      </c>
    </row>
    <row r="922" spans="1:65" s="14" customFormat="1" x14ac:dyDescent="0.2">
      <c r="B922" s="154"/>
      <c r="D922" s="148" t="s">
        <v>148</v>
      </c>
      <c r="E922" s="155" t="s">
        <v>1</v>
      </c>
      <c r="F922" s="156" t="s">
        <v>1300</v>
      </c>
      <c r="H922" s="157">
        <v>-40.049999999999997</v>
      </c>
      <c r="L922" s="154"/>
      <c r="M922" s="158"/>
      <c r="N922" s="159"/>
      <c r="O922" s="159"/>
      <c r="P922" s="159"/>
      <c r="Q922" s="159"/>
      <c r="R922" s="159"/>
      <c r="S922" s="159"/>
      <c r="T922" s="160"/>
      <c r="AT922" s="155" t="s">
        <v>148</v>
      </c>
      <c r="AU922" s="155" t="s">
        <v>73</v>
      </c>
      <c r="AV922" s="14" t="s">
        <v>73</v>
      </c>
      <c r="AW922" s="14" t="s">
        <v>27</v>
      </c>
      <c r="AX922" s="14" t="s">
        <v>60</v>
      </c>
      <c r="AY922" s="155" t="s">
        <v>141</v>
      </c>
    </row>
    <row r="923" spans="1:65" s="14" customFormat="1" x14ac:dyDescent="0.2">
      <c r="B923" s="154"/>
      <c r="D923" s="148" t="s">
        <v>148</v>
      </c>
      <c r="E923" s="155" t="s">
        <v>1</v>
      </c>
      <c r="F923" s="156" t="s">
        <v>1301</v>
      </c>
      <c r="H923" s="157">
        <v>-702.36</v>
      </c>
      <c r="L923" s="154"/>
      <c r="M923" s="158"/>
      <c r="N923" s="159"/>
      <c r="O923" s="159"/>
      <c r="P923" s="159"/>
      <c r="Q923" s="159"/>
      <c r="R923" s="159"/>
      <c r="S923" s="159"/>
      <c r="T923" s="160"/>
      <c r="AT923" s="155" t="s">
        <v>148</v>
      </c>
      <c r="AU923" s="155" t="s">
        <v>73</v>
      </c>
      <c r="AV923" s="14" t="s">
        <v>73</v>
      </c>
      <c r="AW923" s="14" t="s">
        <v>27</v>
      </c>
      <c r="AX923" s="14" t="s">
        <v>60</v>
      </c>
      <c r="AY923" s="155" t="s">
        <v>141</v>
      </c>
    </row>
    <row r="924" spans="1:65" s="14" customFormat="1" x14ac:dyDescent="0.2">
      <c r="B924" s="154"/>
      <c r="D924" s="148" t="s">
        <v>148</v>
      </c>
      <c r="E924" s="155" t="s">
        <v>1</v>
      </c>
      <c r="F924" s="156" t="s">
        <v>1302</v>
      </c>
      <c r="H924" s="157">
        <v>932.44</v>
      </c>
      <c r="L924" s="154"/>
      <c r="M924" s="158"/>
      <c r="N924" s="159"/>
      <c r="O924" s="159"/>
      <c r="P924" s="159"/>
      <c r="Q924" s="159"/>
      <c r="R924" s="159"/>
      <c r="S924" s="159"/>
      <c r="T924" s="160"/>
      <c r="AT924" s="155" t="s">
        <v>148</v>
      </c>
      <c r="AU924" s="155" t="s">
        <v>73</v>
      </c>
      <c r="AV924" s="14" t="s">
        <v>73</v>
      </c>
      <c r="AW924" s="14" t="s">
        <v>27</v>
      </c>
      <c r="AX924" s="14" t="s">
        <v>60</v>
      </c>
      <c r="AY924" s="155" t="s">
        <v>141</v>
      </c>
    </row>
    <row r="925" spans="1:65" s="14" customFormat="1" x14ac:dyDescent="0.2">
      <c r="B925" s="154"/>
      <c r="D925" s="148" t="s">
        <v>148</v>
      </c>
      <c r="E925" s="155" t="s">
        <v>1</v>
      </c>
      <c r="F925" s="156" t="s">
        <v>1303</v>
      </c>
      <c r="H925" s="157">
        <v>295.8</v>
      </c>
      <c r="L925" s="154"/>
      <c r="M925" s="158"/>
      <c r="N925" s="159"/>
      <c r="O925" s="159"/>
      <c r="P925" s="159"/>
      <c r="Q925" s="159"/>
      <c r="R925" s="159"/>
      <c r="S925" s="159"/>
      <c r="T925" s="160"/>
      <c r="AT925" s="155" t="s">
        <v>148</v>
      </c>
      <c r="AU925" s="155" t="s">
        <v>73</v>
      </c>
      <c r="AV925" s="14" t="s">
        <v>73</v>
      </c>
      <c r="AW925" s="14" t="s">
        <v>27</v>
      </c>
      <c r="AX925" s="14" t="s">
        <v>60</v>
      </c>
      <c r="AY925" s="155" t="s">
        <v>141</v>
      </c>
    </row>
    <row r="926" spans="1:65" s="14" customFormat="1" x14ac:dyDescent="0.2">
      <c r="B926" s="154"/>
      <c r="D926" s="148" t="s">
        <v>148</v>
      </c>
      <c r="E926" s="155" t="s">
        <v>1</v>
      </c>
      <c r="F926" s="156" t="s">
        <v>1308</v>
      </c>
      <c r="H926" s="157">
        <v>835.05</v>
      </c>
      <c r="L926" s="154"/>
      <c r="M926" s="158"/>
      <c r="N926" s="159"/>
      <c r="O926" s="159"/>
      <c r="P926" s="159"/>
      <c r="Q926" s="159"/>
      <c r="R926" s="159"/>
      <c r="S926" s="159"/>
      <c r="T926" s="160"/>
      <c r="AT926" s="155" t="s">
        <v>148</v>
      </c>
      <c r="AU926" s="155" t="s">
        <v>73</v>
      </c>
      <c r="AV926" s="14" t="s">
        <v>73</v>
      </c>
      <c r="AW926" s="14" t="s">
        <v>27</v>
      </c>
      <c r="AX926" s="14" t="s">
        <v>60</v>
      </c>
      <c r="AY926" s="155" t="s">
        <v>141</v>
      </c>
    </row>
    <row r="927" spans="1:65" s="16" customFormat="1" x14ac:dyDescent="0.2">
      <c r="B927" s="178"/>
      <c r="D927" s="148" t="s">
        <v>148</v>
      </c>
      <c r="E927" s="179" t="s">
        <v>1</v>
      </c>
      <c r="F927" s="180" t="s">
        <v>224</v>
      </c>
      <c r="H927" s="181">
        <v>3815.78</v>
      </c>
      <c r="L927" s="178"/>
      <c r="M927" s="182"/>
      <c r="N927" s="183"/>
      <c r="O927" s="183"/>
      <c r="P927" s="183"/>
      <c r="Q927" s="183"/>
      <c r="R927" s="183"/>
      <c r="S927" s="183"/>
      <c r="T927" s="184"/>
      <c r="AT927" s="179" t="s">
        <v>148</v>
      </c>
      <c r="AU927" s="179" t="s">
        <v>73</v>
      </c>
      <c r="AV927" s="16" t="s">
        <v>85</v>
      </c>
      <c r="AW927" s="16" t="s">
        <v>27</v>
      </c>
      <c r="AX927" s="16" t="s">
        <v>60</v>
      </c>
      <c r="AY927" s="179" t="s">
        <v>141</v>
      </c>
    </row>
    <row r="928" spans="1:65" s="13" customFormat="1" x14ac:dyDescent="0.2">
      <c r="B928" s="147"/>
      <c r="D928" s="148" t="s">
        <v>148</v>
      </c>
      <c r="E928" s="149" t="s">
        <v>1</v>
      </c>
      <c r="F928" s="150" t="s">
        <v>1842</v>
      </c>
      <c r="H928" s="149" t="s">
        <v>1</v>
      </c>
      <c r="L928" s="147"/>
      <c r="M928" s="151"/>
      <c r="N928" s="152"/>
      <c r="O928" s="152"/>
      <c r="P928" s="152"/>
      <c r="Q928" s="152"/>
      <c r="R928" s="152"/>
      <c r="S928" s="152"/>
      <c r="T928" s="153"/>
      <c r="AT928" s="149" t="s">
        <v>148</v>
      </c>
      <c r="AU928" s="149" t="s">
        <v>73</v>
      </c>
      <c r="AV928" s="13" t="s">
        <v>67</v>
      </c>
      <c r="AW928" s="13" t="s">
        <v>27</v>
      </c>
      <c r="AX928" s="13" t="s">
        <v>60</v>
      </c>
      <c r="AY928" s="149" t="s">
        <v>141</v>
      </c>
    </row>
    <row r="929" spans="2:51" s="13" customFormat="1" x14ac:dyDescent="0.2">
      <c r="B929" s="147"/>
      <c r="D929" s="148" t="s">
        <v>148</v>
      </c>
      <c r="E929" s="149" t="s">
        <v>1</v>
      </c>
      <c r="F929" s="150" t="s">
        <v>1843</v>
      </c>
      <c r="H929" s="149" t="s">
        <v>1</v>
      </c>
      <c r="L929" s="147"/>
      <c r="M929" s="151"/>
      <c r="N929" s="152"/>
      <c r="O929" s="152"/>
      <c r="P929" s="152"/>
      <c r="Q929" s="152"/>
      <c r="R929" s="152"/>
      <c r="S929" s="152"/>
      <c r="T929" s="153"/>
      <c r="AT929" s="149" t="s">
        <v>148</v>
      </c>
      <c r="AU929" s="149" t="s">
        <v>73</v>
      </c>
      <c r="AV929" s="13" t="s">
        <v>67</v>
      </c>
      <c r="AW929" s="13" t="s">
        <v>27</v>
      </c>
      <c r="AX929" s="13" t="s">
        <v>60</v>
      </c>
      <c r="AY929" s="149" t="s">
        <v>141</v>
      </c>
    </row>
    <row r="930" spans="2:51" s="14" customFormat="1" x14ac:dyDescent="0.2">
      <c r="B930" s="154"/>
      <c r="D930" s="148" t="s">
        <v>148</v>
      </c>
      <c r="E930" s="155" t="s">
        <v>1</v>
      </c>
      <c r="F930" s="156" t="s">
        <v>1372</v>
      </c>
      <c r="H930" s="157">
        <v>254.24799999999999</v>
      </c>
      <c r="L930" s="154"/>
      <c r="M930" s="158"/>
      <c r="N930" s="159"/>
      <c r="O930" s="159"/>
      <c r="P930" s="159"/>
      <c r="Q930" s="159"/>
      <c r="R930" s="159"/>
      <c r="S930" s="159"/>
      <c r="T930" s="160"/>
      <c r="AT930" s="155" t="s">
        <v>148</v>
      </c>
      <c r="AU930" s="155" t="s">
        <v>73</v>
      </c>
      <c r="AV930" s="14" t="s">
        <v>73</v>
      </c>
      <c r="AW930" s="14" t="s">
        <v>27</v>
      </c>
      <c r="AX930" s="14" t="s">
        <v>60</v>
      </c>
      <c r="AY930" s="155" t="s">
        <v>141</v>
      </c>
    </row>
    <row r="931" spans="2:51" s="14" customFormat="1" x14ac:dyDescent="0.2">
      <c r="B931" s="154"/>
      <c r="D931" s="148" t="s">
        <v>148</v>
      </c>
      <c r="E931" s="155" t="s">
        <v>1</v>
      </c>
      <c r="F931" s="156" t="s">
        <v>1373</v>
      </c>
      <c r="H931" s="157">
        <v>190.77500000000001</v>
      </c>
      <c r="L931" s="154"/>
      <c r="M931" s="158"/>
      <c r="N931" s="159"/>
      <c r="O931" s="159"/>
      <c r="P931" s="159"/>
      <c r="Q931" s="159"/>
      <c r="R931" s="159"/>
      <c r="S931" s="159"/>
      <c r="T931" s="160"/>
      <c r="AT931" s="155" t="s">
        <v>148</v>
      </c>
      <c r="AU931" s="155" t="s">
        <v>73</v>
      </c>
      <c r="AV931" s="14" t="s">
        <v>73</v>
      </c>
      <c r="AW931" s="14" t="s">
        <v>27</v>
      </c>
      <c r="AX931" s="14" t="s">
        <v>60</v>
      </c>
      <c r="AY931" s="155" t="s">
        <v>141</v>
      </c>
    </row>
    <row r="932" spans="2:51" s="14" customFormat="1" x14ac:dyDescent="0.2">
      <c r="B932" s="154"/>
      <c r="D932" s="148" t="s">
        <v>148</v>
      </c>
      <c r="E932" s="155" t="s">
        <v>1</v>
      </c>
      <c r="F932" s="156" t="s">
        <v>1374</v>
      </c>
      <c r="H932" s="157">
        <v>457.113</v>
      </c>
      <c r="L932" s="154"/>
      <c r="M932" s="158"/>
      <c r="N932" s="159"/>
      <c r="O932" s="159"/>
      <c r="P932" s="159"/>
      <c r="Q932" s="159"/>
      <c r="R932" s="159"/>
      <c r="S932" s="159"/>
      <c r="T932" s="160"/>
      <c r="AT932" s="155" t="s">
        <v>148</v>
      </c>
      <c r="AU932" s="155" t="s">
        <v>73</v>
      </c>
      <c r="AV932" s="14" t="s">
        <v>73</v>
      </c>
      <c r="AW932" s="14" t="s">
        <v>27</v>
      </c>
      <c r="AX932" s="14" t="s">
        <v>60</v>
      </c>
      <c r="AY932" s="155" t="s">
        <v>141</v>
      </c>
    </row>
    <row r="933" spans="2:51" s="14" customFormat="1" x14ac:dyDescent="0.2">
      <c r="B933" s="154"/>
      <c r="D933" s="148" t="s">
        <v>148</v>
      </c>
      <c r="E933" s="155" t="s">
        <v>1</v>
      </c>
      <c r="F933" s="156" t="s">
        <v>1375</v>
      </c>
      <c r="H933" s="157">
        <v>657.47500000000002</v>
      </c>
      <c r="L933" s="154"/>
      <c r="M933" s="158"/>
      <c r="N933" s="159"/>
      <c r="O933" s="159"/>
      <c r="P933" s="159"/>
      <c r="Q933" s="159"/>
      <c r="R933" s="159"/>
      <c r="S933" s="159"/>
      <c r="T933" s="160"/>
      <c r="AT933" s="155" t="s">
        <v>148</v>
      </c>
      <c r="AU933" s="155" t="s">
        <v>73</v>
      </c>
      <c r="AV933" s="14" t="s">
        <v>73</v>
      </c>
      <c r="AW933" s="14" t="s">
        <v>27</v>
      </c>
      <c r="AX933" s="14" t="s">
        <v>60</v>
      </c>
      <c r="AY933" s="155" t="s">
        <v>141</v>
      </c>
    </row>
    <row r="934" spans="2:51" s="14" customFormat="1" x14ac:dyDescent="0.2">
      <c r="B934" s="154"/>
      <c r="D934" s="148" t="s">
        <v>148</v>
      </c>
      <c r="E934" s="155" t="s">
        <v>1</v>
      </c>
      <c r="F934" s="156" t="s">
        <v>1376</v>
      </c>
      <c r="H934" s="157">
        <v>423.60500000000002</v>
      </c>
      <c r="L934" s="154"/>
      <c r="M934" s="158"/>
      <c r="N934" s="159"/>
      <c r="O934" s="159"/>
      <c r="P934" s="159"/>
      <c r="Q934" s="159"/>
      <c r="R934" s="159"/>
      <c r="S934" s="159"/>
      <c r="T934" s="160"/>
      <c r="AT934" s="155" t="s">
        <v>148</v>
      </c>
      <c r="AU934" s="155" t="s">
        <v>73</v>
      </c>
      <c r="AV934" s="14" t="s">
        <v>73</v>
      </c>
      <c r="AW934" s="14" t="s">
        <v>27</v>
      </c>
      <c r="AX934" s="14" t="s">
        <v>60</v>
      </c>
      <c r="AY934" s="155" t="s">
        <v>141</v>
      </c>
    </row>
    <row r="935" spans="2:51" s="14" customFormat="1" x14ac:dyDescent="0.2">
      <c r="B935" s="154"/>
      <c r="D935" s="148" t="s">
        <v>148</v>
      </c>
      <c r="E935" s="155" t="s">
        <v>1</v>
      </c>
      <c r="F935" s="156" t="s">
        <v>1377</v>
      </c>
      <c r="H935" s="157">
        <v>-116.624</v>
      </c>
      <c r="L935" s="154"/>
      <c r="M935" s="158"/>
      <c r="N935" s="159"/>
      <c r="O935" s="159"/>
      <c r="P935" s="159"/>
      <c r="Q935" s="159"/>
      <c r="R935" s="159"/>
      <c r="S935" s="159"/>
      <c r="T935" s="160"/>
      <c r="AT935" s="155" t="s">
        <v>148</v>
      </c>
      <c r="AU935" s="155" t="s">
        <v>73</v>
      </c>
      <c r="AV935" s="14" t="s">
        <v>73</v>
      </c>
      <c r="AW935" s="14" t="s">
        <v>27</v>
      </c>
      <c r="AX935" s="14" t="s">
        <v>60</v>
      </c>
      <c r="AY935" s="155" t="s">
        <v>141</v>
      </c>
    </row>
    <row r="936" spans="2:51" s="14" customFormat="1" x14ac:dyDescent="0.2">
      <c r="B936" s="154"/>
      <c r="D936" s="148" t="s">
        <v>148</v>
      </c>
      <c r="E936" s="155" t="s">
        <v>1</v>
      </c>
      <c r="F936" s="156" t="s">
        <v>1378</v>
      </c>
      <c r="H936" s="157">
        <v>-44.128</v>
      </c>
      <c r="L936" s="154"/>
      <c r="M936" s="158"/>
      <c r="N936" s="159"/>
      <c r="O936" s="159"/>
      <c r="P936" s="159"/>
      <c r="Q936" s="159"/>
      <c r="R936" s="159"/>
      <c r="S936" s="159"/>
      <c r="T936" s="160"/>
      <c r="AT936" s="155" t="s">
        <v>148</v>
      </c>
      <c r="AU936" s="155" t="s">
        <v>73</v>
      </c>
      <c r="AV936" s="14" t="s">
        <v>73</v>
      </c>
      <c r="AW936" s="14" t="s">
        <v>27</v>
      </c>
      <c r="AX936" s="14" t="s">
        <v>60</v>
      </c>
      <c r="AY936" s="155" t="s">
        <v>141</v>
      </c>
    </row>
    <row r="937" spans="2:51" s="13" customFormat="1" x14ac:dyDescent="0.2">
      <c r="B937" s="147"/>
      <c r="D937" s="148" t="s">
        <v>148</v>
      </c>
      <c r="E937" s="149" t="s">
        <v>1</v>
      </c>
      <c r="F937" s="150" t="s">
        <v>1314</v>
      </c>
      <c r="H937" s="149" t="s">
        <v>1</v>
      </c>
      <c r="L937" s="147"/>
      <c r="M937" s="151"/>
      <c r="N937" s="152"/>
      <c r="O937" s="152"/>
      <c r="P937" s="152"/>
      <c r="Q937" s="152"/>
      <c r="R937" s="152"/>
      <c r="S937" s="152"/>
      <c r="T937" s="153"/>
      <c r="AT937" s="149" t="s">
        <v>148</v>
      </c>
      <c r="AU937" s="149" t="s">
        <v>73</v>
      </c>
      <c r="AV937" s="13" t="s">
        <v>67</v>
      </c>
      <c r="AW937" s="13" t="s">
        <v>27</v>
      </c>
      <c r="AX937" s="13" t="s">
        <v>60</v>
      </c>
      <c r="AY937" s="149" t="s">
        <v>141</v>
      </c>
    </row>
    <row r="938" spans="2:51" s="14" customFormat="1" x14ac:dyDescent="0.2">
      <c r="B938" s="154"/>
      <c r="D938" s="148" t="s">
        <v>148</v>
      </c>
      <c r="E938" s="155" t="s">
        <v>1</v>
      </c>
      <c r="F938" s="156" t="s">
        <v>1315</v>
      </c>
      <c r="H938" s="157">
        <v>154.58000000000001</v>
      </c>
      <c r="L938" s="154"/>
      <c r="M938" s="158"/>
      <c r="N938" s="159"/>
      <c r="O938" s="159"/>
      <c r="P938" s="159"/>
      <c r="Q938" s="159"/>
      <c r="R938" s="159"/>
      <c r="S938" s="159"/>
      <c r="T938" s="160"/>
      <c r="AT938" s="155" t="s">
        <v>148</v>
      </c>
      <c r="AU938" s="155" t="s">
        <v>73</v>
      </c>
      <c r="AV938" s="14" t="s">
        <v>73</v>
      </c>
      <c r="AW938" s="14" t="s">
        <v>27</v>
      </c>
      <c r="AX938" s="14" t="s">
        <v>60</v>
      </c>
      <c r="AY938" s="155" t="s">
        <v>141</v>
      </c>
    </row>
    <row r="939" spans="2:51" s="14" customFormat="1" x14ac:dyDescent="0.2">
      <c r="B939" s="154"/>
      <c r="D939" s="148" t="s">
        <v>148</v>
      </c>
      <c r="E939" s="155" t="s">
        <v>1</v>
      </c>
      <c r="F939" s="156" t="s">
        <v>1316</v>
      </c>
      <c r="H939" s="157">
        <v>441.98399999999998</v>
      </c>
      <c r="L939" s="154"/>
      <c r="M939" s="158"/>
      <c r="N939" s="159"/>
      <c r="O939" s="159"/>
      <c r="P939" s="159"/>
      <c r="Q939" s="159"/>
      <c r="R939" s="159"/>
      <c r="S939" s="159"/>
      <c r="T939" s="160"/>
      <c r="AT939" s="155" t="s">
        <v>148</v>
      </c>
      <c r="AU939" s="155" t="s">
        <v>73</v>
      </c>
      <c r="AV939" s="14" t="s">
        <v>73</v>
      </c>
      <c r="AW939" s="14" t="s">
        <v>27</v>
      </c>
      <c r="AX939" s="14" t="s">
        <v>60</v>
      </c>
      <c r="AY939" s="155" t="s">
        <v>141</v>
      </c>
    </row>
    <row r="940" spans="2:51" s="14" customFormat="1" x14ac:dyDescent="0.2">
      <c r="B940" s="154"/>
      <c r="D940" s="148" t="s">
        <v>148</v>
      </c>
      <c r="E940" s="155" t="s">
        <v>1</v>
      </c>
      <c r="F940" s="156" t="s">
        <v>1317</v>
      </c>
      <c r="H940" s="157">
        <v>373.32299999999998</v>
      </c>
      <c r="L940" s="154"/>
      <c r="M940" s="158"/>
      <c r="N940" s="159"/>
      <c r="O940" s="159"/>
      <c r="P940" s="159"/>
      <c r="Q940" s="159"/>
      <c r="R940" s="159"/>
      <c r="S940" s="159"/>
      <c r="T940" s="160"/>
      <c r="AT940" s="155" t="s">
        <v>148</v>
      </c>
      <c r="AU940" s="155" t="s">
        <v>73</v>
      </c>
      <c r="AV940" s="14" t="s">
        <v>73</v>
      </c>
      <c r="AW940" s="14" t="s">
        <v>27</v>
      </c>
      <c r="AX940" s="14" t="s">
        <v>60</v>
      </c>
      <c r="AY940" s="155" t="s">
        <v>141</v>
      </c>
    </row>
    <row r="941" spans="2:51" s="14" customFormat="1" x14ac:dyDescent="0.2">
      <c r="B941" s="154"/>
      <c r="D941" s="148" t="s">
        <v>148</v>
      </c>
      <c r="E941" s="155" t="s">
        <v>1</v>
      </c>
      <c r="F941" s="156" t="s">
        <v>1318</v>
      </c>
      <c r="H941" s="157">
        <v>390.35899999999998</v>
      </c>
      <c r="L941" s="154"/>
      <c r="M941" s="158"/>
      <c r="N941" s="159"/>
      <c r="O941" s="159"/>
      <c r="P941" s="159"/>
      <c r="Q941" s="159"/>
      <c r="R941" s="159"/>
      <c r="S941" s="159"/>
      <c r="T941" s="160"/>
      <c r="AT941" s="155" t="s">
        <v>148</v>
      </c>
      <c r="AU941" s="155" t="s">
        <v>73</v>
      </c>
      <c r="AV941" s="14" t="s">
        <v>73</v>
      </c>
      <c r="AW941" s="14" t="s">
        <v>27</v>
      </c>
      <c r="AX941" s="14" t="s">
        <v>60</v>
      </c>
      <c r="AY941" s="155" t="s">
        <v>141</v>
      </c>
    </row>
    <row r="942" spans="2:51" s="14" customFormat="1" x14ac:dyDescent="0.2">
      <c r="B942" s="154"/>
      <c r="D942" s="148" t="s">
        <v>148</v>
      </c>
      <c r="E942" s="155" t="s">
        <v>1</v>
      </c>
      <c r="F942" s="156" t="s">
        <v>1319</v>
      </c>
      <c r="H942" s="157">
        <v>473.40100000000001</v>
      </c>
      <c r="L942" s="154"/>
      <c r="M942" s="158"/>
      <c r="N942" s="159"/>
      <c r="O942" s="159"/>
      <c r="P942" s="159"/>
      <c r="Q942" s="159"/>
      <c r="R942" s="159"/>
      <c r="S942" s="159"/>
      <c r="T942" s="160"/>
      <c r="AT942" s="155" t="s">
        <v>148</v>
      </c>
      <c r="AU942" s="155" t="s">
        <v>73</v>
      </c>
      <c r="AV942" s="14" t="s">
        <v>73</v>
      </c>
      <c r="AW942" s="14" t="s">
        <v>27</v>
      </c>
      <c r="AX942" s="14" t="s">
        <v>60</v>
      </c>
      <c r="AY942" s="155" t="s">
        <v>141</v>
      </c>
    </row>
    <row r="943" spans="2:51" s="14" customFormat="1" x14ac:dyDescent="0.2">
      <c r="B943" s="154"/>
      <c r="D943" s="148" t="s">
        <v>148</v>
      </c>
      <c r="E943" s="155" t="s">
        <v>1</v>
      </c>
      <c r="F943" s="156" t="s">
        <v>1320</v>
      </c>
      <c r="H943" s="157">
        <v>223.52199999999999</v>
      </c>
      <c r="L943" s="154"/>
      <c r="M943" s="158"/>
      <c r="N943" s="159"/>
      <c r="O943" s="159"/>
      <c r="P943" s="159"/>
      <c r="Q943" s="159"/>
      <c r="R943" s="159"/>
      <c r="S943" s="159"/>
      <c r="T943" s="160"/>
      <c r="AT943" s="155" t="s">
        <v>148</v>
      </c>
      <c r="AU943" s="155" t="s">
        <v>73</v>
      </c>
      <c r="AV943" s="14" t="s">
        <v>73</v>
      </c>
      <c r="AW943" s="14" t="s">
        <v>27</v>
      </c>
      <c r="AX943" s="14" t="s">
        <v>60</v>
      </c>
      <c r="AY943" s="155" t="s">
        <v>141</v>
      </c>
    </row>
    <row r="944" spans="2:51" s="14" customFormat="1" x14ac:dyDescent="0.2">
      <c r="B944" s="154"/>
      <c r="D944" s="148" t="s">
        <v>148</v>
      </c>
      <c r="E944" s="155" t="s">
        <v>1</v>
      </c>
      <c r="F944" s="156" t="s">
        <v>1321</v>
      </c>
      <c r="H944" s="157">
        <v>329.98700000000002</v>
      </c>
      <c r="L944" s="154"/>
      <c r="M944" s="158"/>
      <c r="N944" s="159"/>
      <c r="O944" s="159"/>
      <c r="P944" s="159"/>
      <c r="Q944" s="159"/>
      <c r="R944" s="159"/>
      <c r="S944" s="159"/>
      <c r="T944" s="160"/>
      <c r="AT944" s="155" t="s">
        <v>148</v>
      </c>
      <c r="AU944" s="155" t="s">
        <v>73</v>
      </c>
      <c r="AV944" s="14" t="s">
        <v>73</v>
      </c>
      <c r="AW944" s="14" t="s">
        <v>27</v>
      </c>
      <c r="AX944" s="14" t="s">
        <v>60</v>
      </c>
      <c r="AY944" s="155" t="s">
        <v>141</v>
      </c>
    </row>
    <row r="945" spans="2:51" s="14" customFormat="1" x14ac:dyDescent="0.2">
      <c r="B945" s="154"/>
      <c r="D945" s="148" t="s">
        <v>148</v>
      </c>
      <c r="E945" s="155" t="s">
        <v>1</v>
      </c>
      <c r="F945" s="156" t="s">
        <v>1322</v>
      </c>
      <c r="H945" s="157">
        <v>313.61500000000001</v>
      </c>
      <c r="L945" s="154"/>
      <c r="M945" s="158"/>
      <c r="N945" s="159"/>
      <c r="O945" s="159"/>
      <c r="P945" s="159"/>
      <c r="Q945" s="159"/>
      <c r="R945" s="159"/>
      <c r="S945" s="159"/>
      <c r="T945" s="160"/>
      <c r="AT945" s="155" t="s">
        <v>148</v>
      </c>
      <c r="AU945" s="155" t="s">
        <v>73</v>
      </c>
      <c r="AV945" s="14" t="s">
        <v>73</v>
      </c>
      <c r="AW945" s="14" t="s">
        <v>27</v>
      </c>
      <c r="AX945" s="14" t="s">
        <v>60</v>
      </c>
      <c r="AY945" s="155" t="s">
        <v>141</v>
      </c>
    </row>
    <row r="946" spans="2:51" s="14" customFormat="1" x14ac:dyDescent="0.2">
      <c r="B946" s="154"/>
      <c r="D946" s="148" t="s">
        <v>148</v>
      </c>
      <c r="E946" s="155" t="s">
        <v>1</v>
      </c>
      <c r="F946" s="156" t="s">
        <v>1323</v>
      </c>
      <c r="H946" s="157">
        <v>238.626</v>
      </c>
      <c r="L946" s="154"/>
      <c r="M946" s="158"/>
      <c r="N946" s="159"/>
      <c r="O946" s="159"/>
      <c r="P946" s="159"/>
      <c r="Q946" s="159"/>
      <c r="R946" s="159"/>
      <c r="S946" s="159"/>
      <c r="T946" s="160"/>
      <c r="AT946" s="155" t="s">
        <v>148</v>
      </c>
      <c r="AU946" s="155" t="s">
        <v>73</v>
      </c>
      <c r="AV946" s="14" t="s">
        <v>73</v>
      </c>
      <c r="AW946" s="14" t="s">
        <v>27</v>
      </c>
      <c r="AX946" s="14" t="s">
        <v>60</v>
      </c>
      <c r="AY946" s="155" t="s">
        <v>141</v>
      </c>
    </row>
    <row r="947" spans="2:51" s="14" customFormat="1" x14ac:dyDescent="0.2">
      <c r="B947" s="154"/>
      <c r="D947" s="148" t="s">
        <v>148</v>
      </c>
      <c r="E947" s="155" t="s">
        <v>1</v>
      </c>
      <c r="F947" s="156" t="s">
        <v>1324</v>
      </c>
      <c r="H947" s="157">
        <v>815.77200000000005</v>
      </c>
      <c r="L947" s="154"/>
      <c r="M947" s="158"/>
      <c r="N947" s="159"/>
      <c r="O947" s="159"/>
      <c r="P947" s="159"/>
      <c r="Q947" s="159"/>
      <c r="R947" s="159"/>
      <c r="S947" s="159"/>
      <c r="T947" s="160"/>
      <c r="AT947" s="155" t="s">
        <v>148</v>
      </c>
      <c r="AU947" s="155" t="s">
        <v>73</v>
      </c>
      <c r="AV947" s="14" t="s">
        <v>73</v>
      </c>
      <c r="AW947" s="14" t="s">
        <v>27</v>
      </c>
      <c r="AX947" s="14" t="s">
        <v>60</v>
      </c>
      <c r="AY947" s="155" t="s">
        <v>141</v>
      </c>
    </row>
    <row r="948" spans="2:51" s="14" customFormat="1" x14ac:dyDescent="0.2">
      <c r="B948" s="154"/>
      <c r="D948" s="148" t="s">
        <v>148</v>
      </c>
      <c r="E948" s="155" t="s">
        <v>1</v>
      </c>
      <c r="F948" s="156" t="s">
        <v>1325</v>
      </c>
      <c r="H948" s="157">
        <v>282.58</v>
      </c>
      <c r="L948" s="154"/>
      <c r="M948" s="158"/>
      <c r="N948" s="159"/>
      <c r="O948" s="159"/>
      <c r="P948" s="159"/>
      <c r="Q948" s="159"/>
      <c r="R948" s="159"/>
      <c r="S948" s="159"/>
      <c r="T948" s="160"/>
      <c r="AT948" s="155" t="s">
        <v>148</v>
      </c>
      <c r="AU948" s="155" t="s">
        <v>73</v>
      </c>
      <c r="AV948" s="14" t="s">
        <v>73</v>
      </c>
      <c r="AW948" s="14" t="s">
        <v>27</v>
      </c>
      <c r="AX948" s="14" t="s">
        <v>60</v>
      </c>
      <c r="AY948" s="155" t="s">
        <v>141</v>
      </c>
    </row>
    <row r="949" spans="2:51" s="14" customFormat="1" x14ac:dyDescent="0.2">
      <c r="B949" s="154"/>
      <c r="D949" s="148" t="s">
        <v>148</v>
      </c>
      <c r="E949" s="155" t="s">
        <v>1</v>
      </c>
      <c r="F949" s="156" t="s">
        <v>1326</v>
      </c>
      <c r="H949" s="157">
        <v>652.13499999999999</v>
      </c>
      <c r="L949" s="154"/>
      <c r="M949" s="158"/>
      <c r="N949" s="159"/>
      <c r="O949" s="159"/>
      <c r="P949" s="159"/>
      <c r="Q949" s="159"/>
      <c r="R949" s="159"/>
      <c r="S949" s="159"/>
      <c r="T949" s="160"/>
      <c r="AT949" s="155" t="s">
        <v>148</v>
      </c>
      <c r="AU949" s="155" t="s">
        <v>73</v>
      </c>
      <c r="AV949" s="14" t="s">
        <v>73</v>
      </c>
      <c r="AW949" s="14" t="s">
        <v>27</v>
      </c>
      <c r="AX949" s="14" t="s">
        <v>60</v>
      </c>
      <c r="AY949" s="155" t="s">
        <v>141</v>
      </c>
    </row>
    <row r="950" spans="2:51" s="14" customFormat="1" x14ac:dyDescent="0.2">
      <c r="B950" s="154"/>
      <c r="D950" s="148" t="s">
        <v>148</v>
      </c>
      <c r="E950" s="155" t="s">
        <v>1</v>
      </c>
      <c r="F950" s="156" t="s">
        <v>1327</v>
      </c>
      <c r="H950" s="157">
        <v>519.01</v>
      </c>
      <c r="L950" s="154"/>
      <c r="M950" s="158"/>
      <c r="N950" s="159"/>
      <c r="O950" s="159"/>
      <c r="P950" s="159"/>
      <c r="Q950" s="159"/>
      <c r="R950" s="159"/>
      <c r="S950" s="159"/>
      <c r="T950" s="160"/>
      <c r="AT950" s="155" t="s">
        <v>148</v>
      </c>
      <c r="AU950" s="155" t="s">
        <v>73</v>
      </c>
      <c r="AV950" s="14" t="s">
        <v>73</v>
      </c>
      <c r="AW950" s="14" t="s">
        <v>27</v>
      </c>
      <c r="AX950" s="14" t="s">
        <v>60</v>
      </c>
      <c r="AY950" s="155" t="s">
        <v>141</v>
      </c>
    </row>
    <row r="951" spans="2:51" s="14" customFormat="1" x14ac:dyDescent="0.2">
      <c r="B951" s="154"/>
      <c r="D951" s="148" t="s">
        <v>148</v>
      </c>
      <c r="E951" s="155" t="s">
        <v>1</v>
      </c>
      <c r="F951" s="156" t="s">
        <v>1328</v>
      </c>
      <c r="H951" s="157">
        <v>358.90499999999997</v>
      </c>
      <c r="L951" s="154"/>
      <c r="M951" s="158"/>
      <c r="N951" s="159"/>
      <c r="O951" s="159"/>
      <c r="P951" s="159"/>
      <c r="Q951" s="159"/>
      <c r="R951" s="159"/>
      <c r="S951" s="159"/>
      <c r="T951" s="160"/>
      <c r="AT951" s="155" t="s">
        <v>148</v>
      </c>
      <c r="AU951" s="155" t="s">
        <v>73</v>
      </c>
      <c r="AV951" s="14" t="s">
        <v>73</v>
      </c>
      <c r="AW951" s="14" t="s">
        <v>27</v>
      </c>
      <c r="AX951" s="14" t="s">
        <v>60</v>
      </c>
      <c r="AY951" s="155" t="s">
        <v>141</v>
      </c>
    </row>
    <row r="952" spans="2:51" s="14" customFormat="1" x14ac:dyDescent="0.2">
      <c r="B952" s="154"/>
      <c r="D952" s="148" t="s">
        <v>148</v>
      </c>
      <c r="E952" s="155" t="s">
        <v>1</v>
      </c>
      <c r="F952" s="156" t="s">
        <v>1329</v>
      </c>
      <c r="H952" s="157">
        <v>126.38</v>
      </c>
      <c r="L952" s="154"/>
      <c r="M952" s="158"/>
      <c r="N952" s="159"/>
      <c r="O952" s="159"/>
      <c r="P952" s="159"/>
      <c r="Q952" s="159"/>
      <c r="R952" s="159"/>
      <c r="S952" s="159"/>
      <c r="T952" s="160"/>
      <c r="AT952" s="155" t="s">
        <v>148</v>
      </c>
      <c r="AU952" s="155" t="s">
        <v>73</v>
      </c>
      <c r="AV952" s="14" t="s">
        <v>73</v>
      </c>
      <c r="AW952" s="14" t="s">
        <v>27</v>
      </c>
      <c r="AX952" s="14" t="s">
        <v>60</v>
      </c>
      <c r="AY952" s="155" t="s">
        <v>141</v>
      </c>
    </row>
    <row r="953" spans="2:51" s="13" customFormat="1" x14ac:dyDescent="0.2">
      <c r="B953" s="147"/>
      <c r="D953" s="148" t="s">
        <v>148</v>
      </c>
      <c r="E953" s="149" t="s">
        <v>1</v>
      </c>
      <c r="F953" s="150" t="s">
        <v>1330</v>
      </c>
      <c r="H953" s="149" t="s">
        <v>1</v>
      </c>
      <c r="L953" s="147"/>
      <c r="M953" s="151"/>
      <c r="N953" s="152"/>
      <c r="O953" s="152"/>
      <c r="P953" s="152"/>
      <c r="Q953" s="152"/>
      <c r="R953" s="152"/>
      <c r="S953" s="152"/>
      <c r="T953" s="153"/>
      <c r="AT953" s="149" t="s">
        <v>148</v>
      </c>
      <c r="AU953" s="149" t="s">
        <v>73</v>
      </c>
      <c r="AV953" s="13" t="s">
        <v>67</v>
      </c>
      <c r="AW953" s="13" t="s">
        <v>27</v>
      </c>
      <c r="AX953" s="13" t="s">
        <v>60</v>
      </c>
      <c r="AY953" s="149" t="s">
        <v>141</v>
      </c>
    </row>
    <row r="954" spans="2:51" s="14" customFormat="1" x14ac:dyDescent="0.2">
      <c r="B954" s="154"/>
      <c r="D954" s="148" t="s">
        <v>148</v>
      </c>
      <c r="E954" s="155" t="s">
        <v>1</v>
      </c>
      <c r="F954" s="156" t="s">
        <v>1331</v>
      </c>
      <c r="H954" s="157">
        <v>304.80900000000003</v>
      </c>
      <c r="L954" s="154"/>
      <c r="M954" s="158"/>
      <c r="N954" s="159"/>
      <c r="O954" s="159"/>
      <c r="P954" s="159"/>
      <c r="Q954" s="159"/>
      <c r="R954" s="159"/>
      <c r="S954" s="159"/>
      <c r="T954" s="160"/>
      <c r="AT954" s="155" t="s">
        <v>148</v>
      </c>
      <c r="AU954" s="155" t="s">
        <v>73</v>
      </c>
      <c r="AV954" s="14" t="s">
        <v>73</v>
      </c>
      <c r="AW954" s="14" t="s">
        <v>27</v>
      </c>
      <c r="AX954" s="14" t="s">
        <v>60</v>
      </c>
      <c r="AY954" s="155" t="s">
        <v>141</v>
      </c>
    </row>
    <row r="955" spans="2:51" s="14" customFormat="1" x14ac:dyDescent="0.2">
      <c r="B955" s="154"/>
      <c r="D955" s="148" t="s">
        <v>148</v>
      </c>
      <c r="E955" s="155" t="s">
        <v>1</v>
      </c>
      <c r="F955" s="156" t="s">
        <v>1332</v>
      </c>
      <c r="H955" s="157">
        <v>348.61599999999999</v>
      </c>
      <c r="L955" s="154"/>
      <c r="M955" s="158"/>
      <c r="N955" s="159"/>
      <c r="O955" s="159"/>
      <c r="P955" s="159"/>
      <c r="Q955" s="159"/>
      <c r="R955" s="159"/>
      <c r="S955" s="159"/>
      <c r="T955" s="160"/>
      <c r="AT955" s="155" t="s">
        <v>148</v>
      </c>
      <c r="AU955" s="155" t="s">
        <v>73</v>
      </c>
      <c r="AV955" s="14" t="s">
        <v>73</v>
      </c>
      <c r="AW955" s="14" t="s">
        <v>27</v>
      </c>
      <c r="AX955" s="14" t="s">
        <v>60</v>
      </c>
      <c r="AY955" s="155" t="s">
        <v>141</v>
      </c>
    </row>
    <row r="956" spans="2:51" s="14" customFormat="1" x14ac:dyDescent="0.2">
      <c r="B956" s="154"/>
      <c r="D956" s="148" t="s">
        <v>148</v>
      </c>
      <c r="E956" s="155" t="s">
        <v>1</v>
      </c>
      <c r="F956" s="156" t="s">
        <v>1333</v>
      </c>
      <c r="H956" s="157">
        <v>375.38799999999998</v>
      </c>
      <c r="L956" s="154"/>
      <c r="M956" s="158"/>
      <c r="N956" s="159"/>
      <c r="O956" s="159"/>
      <c r="P956" s="159"/>
      <c r="Q956" s="159"/>
      <c r="R956" s="159"/>
      <c r="S956" s="159"/>
      <c r="T956" s="160"/>
      <c r="AT956" s="155" t="s">
        <v>148</v>
      </c>
      <c r="AU956" s="155" t="s">
        <v>73</v>
      </c>
      <c r="AV956" s="14" t="s">
        <v>73</v>
      </c>
      <c r="AW956" s="14" t="s">
        <v>27</v>
      </c>
      <c r="AX956" s="14" t="s">
        <v>60</v>
      </c>
      <c r="AY956" s="155" t="s">
        <v>141</v>
      </c>
    </row>
    <row r="957" spans="2:51" s="14" customFormat="1" x14ac:dyDescent="0.2">
      <c r="B957" s="154"/>
      <c r="D957" s="148" t="s">
        <v>148</v>
      </c>
      <c r="E957" s="155" t="s">
        <v>1</v>
      </c>
      <c r="F957" s="156" t="s">
        <v>1334</v>
      </c>
      <c r="H957" s="157">
        <v>724.63800000000003</v>
      </c>
      <c r="L957" s="154"/>
      <c r="M957" s="158"/>
      <c r="N957" s="159"/>
      <c r="O957" s="159"/>
      <c r="P957" s="159"/>
      <c r="Q957" s="159"/>
      <c r="R957" s="159"/>
      <c r="S957" s="159"/>
      <c r="T957" s="160"/>
      <c r="AT957" s="155" t="s">
        <v>148</v>
      </c>
      <c r="AU957" s="155" t="s">
        <v>73</v>
      </c>
      <c r="AV957" s="14" t="s">
        <v>73</v>
      </c>
      <c r="AW957" s="14" t="s">
        <v>27</v>
      </c>
      <c r="AX957" s="14" t="s">
        <v>60</v>
      </c>
      <c r="AY957" s="155" t="s">
        <v>141</v>
      </c>
    </row>
    <row r="958" spans="2:51" s="14" customFormat="1" x14ac:dyDescent="0.2">
      <c r="B958" s="154"/>
      <c r="D958" s="148" t="s">
        <v>148</v>
      </c>
      <c r="E958" s="155" t="s">
        <v>1</v>
      </c>
      <c r="F958" s="156" t="s">
        <v>1335</v>
      </c>
      <c r="H958" s="157">
        <v>522.17999999999995</v>
      </c>
      <c r="L958" s="154"/>
      <c r="M958" s="158"/>
      <c r="N958" s="159"/>
      <c r="O958" s="159"/>
      <c r="P958" s="159"/>
      <c r="Q958" s="159"/>
      <c r="R958" s="159"/>
      <c r="S958" s="159"/>
      <c r="T958" s="160"/>
      <c r="AT958" s="155" t="s">
        <v>148</v>
      </c>
      <c r="AU958" s="155" t="s">
        <v>73</v>
      </c>
      <c r="AV958" s="14" t="s">
        <v>73</v>
      </c>
      <c r="AW958" s="14" t="s">
        <v>27</v>
      </c>
      <c r="AX958" s="14" t="s">
        <v>60</v>
      </c>
      <c r="AY958" s="155" t="s">
        <v>141</v>
      </c>
    </row>
    <row r="959" spans="2:51" s="14" customFormat="1" x14ac:dyDescent="0.2">
      <c r="B959" s="154"/>
      <c r="D959" s="148" t="s">
        <v>148</v>
      </c>
      <c r="E959" s="155" t="s">
        <v>1</v>
      </c>
      <c r="F959" s="156" t="s">
        <v>1336</v>
      </c>
      <c r="H959" s="157">
        <v>285.25</v>
      </c>
      <c r="L959" s="154"/>
      <c r="M959" s="158"/>
      <c r="N959" s="159"/>
      <c r="O959" s="159"/>
      <c r="P959" s="159"/>
      <c r="Q959" s="159"/>
      <c r="R959" s="159"/>
      <c r="S959" s="159"/>
      <c r="T959" s="160"/>
      <c r="AT959" s="155" t="s">
        <v>148</v>
      </c>
      <c r="AU959" s="155" t="s">
        <v>73</v>
      </c>
      <c r="AV959" s="14" t="s">
        <v>73</v>
      </c>
      <c r="AW959" s="14" t="s">
        <v>27</v>
      </c>
      <c r="AX959" s="14" t="s">
        <v>60</v>
      </c>
      <c r="AY959" s="155" t="s">
        <v>141</v>
      </c>
    </row>
    <row r="960" spans="2:51" s="14" customFormat="1" x14ac:dyDescent="0.2">
      <c r="B960" s="154"/>
      <c r="D960" s="148" t="s">
        <v>148</v>
      </c>
      <c r="E960" s="155" t="s">
        <v>1</v>
      </c>
      <c r="F960" s="156" t="s">
        <v>1337</v>
      </c>
      <c r="H960" s="157">
        <v>105.61</v>
      </c>
      <c r="L960" s="154"/>
      <c r="M960" s="158"/>
      <c r="N960" s="159"/>
      <c r="O960" s="159"/>
      <c r="P960" s="159"/>
      <c r="Q960" s="159"/>
      <c r="R960" s="159"/>
      <c r="S960" s="159"/>
      <c r="T960" s="160"/>
      <c r="AT960" s="155" t="s">
        <v>148</v>
      </c>
      <c r="AU960" s="155" t="s">
        <v>73</v>
      </c>
      <c r="AV960" s="14" t="s">
        <v>73</v>
      </c>
      <c r="AW960" s="14" t="s">
        <v>27</v>
      </c>
      <c r="AX960" s="14" t="s">
        <v>60</v>
      </c>
      <c r="AY960" s="155" t="s">
        <v>141</v>
      </c>
    </row>
    <row r="961" spans="2:51" s="14" customFormat="1" x14ac:dyDescent="0.2">
      <c r="B961" s="154"/>
      <c r="D961" s="148" t="s">
        <v>148</v>
      </c>
      <c r="E961" s="155" t="s">
        <v>1</v>
      </c>
      <c r="F961" s="156" t="s">
        <v>1338</v>
      </c>
      <c r="H961" s="157">
        <v>681.99</v>
      </c>
      <c r="L961" s="154"/>
      <c r="M961" s="158"/>
      <c r="N961" s="159"/>
      <c r="O961" s="159"/>
      <c r="P961" s="159"/>
      <c r="Q961" s="159"/>
      <c r="R961" s="159"/>
      <c r="S961" s="159"/>
      <c r="T961" s="160"/>
      <c r="AT961" s="155" t="s">
        <v>148</v>
      </c>
      <c r="AU961" s="155" t="s">
        <v>73</v>
      </c>
      <c r="AV961" s="14" t="s">
        <v>73</v>
      </c>
      <c r="AW961" s="14" t="s">
        <v>27</v>
      </c>
      <c r="AX961" s="14" t="s">
        <v>60</v>
      </c>
      <c r="AY961" s="155" t="s">
        <v>141</v>
      </c>
    </row>
    <row r="962" spans="2:51" s="14" customFormat="1" x14ac:dyDescent="0.2">
      <c r="B962" s="154"/>
      <c r="D962" s="148" t="s">
        <v>148</v>
      </c>
      <c r="E962" s="155" t="s">
        <v>1</v>
      </c>
      <c r="F962" s="156" t="s">
        <v>1339</v>
      </c>
      <c r="H962" s="157">
        <v>665.86800000000005</v>
      </c>
      <c r="L962" s="154"/>
      <c r="M962" s="158"/>
      <c r="N962" s="159"/>
      <c r="O962" s="159"/>
      <c r="P962" s="159"/>
      <c r="Q962" s="159"/>
      <c r="R962" s="159"/>
      <c r="S962" s="159"/>
      <c r="T962" s="160"/>
      <c r="AT962" s="155" t="s">
        <v>148</v>
      </c>
      <c r="AU962" s="155" t="s">
        <v>73</v>
      </c>
      <c r="AV962" s="14" t="s">
        <v>73</v>
      </c>
      <c r="AW962" s="14" t="s">
        <v>27</v>
      </c>
      <c r="AX962" s="14" t="s">
        <v>60</v>
      </c>
      <c r="AY962" s="155" t="s">
        <v>141</v>
      </c>
    </row>
    <row r="963" spans="2:51" s="14" customFormat="1" x14ac:dyDescent="0.2">
      <c r="B963" s="154"/>
      <c r="D963" s="148" t="s">
        <v>148</v>
      </c>
      <c r="E963" s="155" t="s">
        <v>1</v>
      </c>
      <c r="F963" s="156" t="s">
        <v>1340</v>
      </c>
      <c r="H963" s="157">
        <v>819.625</v>
      </c>
      <c r="L963" s="154"/>
      <c r="M963" s="158"/>
      <c r="N963" s="159"/>
      <c r="O963" s="159"/>
      <c r="P963" s="159"/>
      <c r="Q963" s="159"/>
      <c r="R963" s="159"/>
      <c r="S963" s="159"/>
      <c r="T963" s="160"/>
      <c r="AT963" s="155" t="s">
        <v>148</v>
      </c>
      <c r="AU963" s="155" t="s">
        <v>73</v>
      </c>
      <c r="AV963" s="14" t="s">
        <v>73</v>
      </c>
      <c r="AW963" s="14" t="s">
        <v>27</v>
      </c>
      <c r="AX963" s="14" t="s">
        <v>60</v>
      </c>
      <c r="AY963" s="155" t="s">
        <v>141</v>
      </c>
    </row>
    <row r="964" spans="2:51" s="14" customFormat="1" x14ac:dyDescent="0.2">
      <c r="B964" s="154"/>
      <c r="D964" s="148" t="s">
        <v>148</v>
      </c>
      <c r="E964" s="155" t="s">
        <v>1</v>
      </c>
      <c r="F964" s="156" t="s">
        <v>1341</v>
      </c>
      <c r="H964" s="157">
        <v>353.995</v>
      </c>
      <c r="L964" s="154"/>
      <c r="M964" s="158"/>
      <c r="N964" s="159"/>
      <c r="O964" s="159"/>
      <c r="P964" s="159"/>
      <c r="Q964" s="159"/>
      <c r="R964" s="159"/>
      <c r="S964" s="159"/>
      <c r="T964" s="160"/>
      <c r="AT964" s="155" t="s">
        <v>148</v>
      </c>
      <c r="AU964" s="155" t="s">
        <v>73</v>
      </c>
      <c r="AV964" s="14" t="s">
        <v>73</v>
      </c>
      <c r="AW964" s="14" t="s">
        <v>27</v>
      </c>
      <c r="AX964" s="14" t="s">
        <v>60</v>
      </c>
      <c r="AY964" s="155" t="s">
        <v>141</v>
      </c>
    </row>
    <row r="965" spans="2:51" s="13" customFormat="1" x14ac:dyDescent="0.2">
      <c r="B965" s="147"/>
      <c r="D965" s="148" t="s">
        <v>148</v>
      </c>
      <c r="E965" s="149" t="s">
        <v>1</v>
      </c>
      <c r="F965" s="150" t="s">
        <v>1342</v>
      </c>
      <c r="H965" s="149" t="s">
        <v>1</v>
      </c>
      <c r="L965" s="147"/>
      <c r="M965" s="151"/>
      <c r="N965" s="152"/>
      <c r="O965" s="152"/>
      <c r="P965" s="152"/>
      <c r="Q965" s="152"/>
      <c r="R965" s="152"/>
      <c r="S965" s="152"/>
      <c r="T965" s="153"/>
      <c r="AT965" s="149" t="s">
        <v>148</v>
      </c>
      <c r="AU965" s="149" t="s">
        <v>73</v>
      </c>
      <c r="AV965" s="13" t="s">
        <v>67</v>
      </c>
      <c r="AW965" s="13" t="s">
        <v>27</v>
      </c>
      <c r="AX965" s="13" t="s">
        <v>60</v>
      </c>
      <c r="AY965" s="149" t="s">
        <v>141</v>
      </c>
    </row>
    <row r="966" spans="2:51" s="14" customFormat="1" x14ac:dyDescent="0.2">
      <c r="B966" s="154"/>
      <c r="D966" s="148" t="s">
        <v>148</v>
      </c>
      <c r="E966" s="155" t="s">
        <v>1</v>
      </c>
      <c r="F966" s="156" t="s">
        <v>1343</v>
      </c>
      <c r="H966" s="157">
        <v>292.83199999999999</v>
      </c>
      <c r="L966" s="154"/>
      <c r="M966" s="158"/>
      <c r="N966" s="159"/>
      <c r="O966" s="159"/>
      <c r="P966" s="159"/>
      <c r="Q966" s="159"/>
      <c r="R966" s="159"/>
      <c r="S966" s="159"/>
      <c r="T966" s="160"/>
      <c r="AT966" s="155" t="s">
        <v>148</v>
      </c>
      <c r="AU966" s="155" t="s">
        <v>73</v>
      </c>
      <c r="AV966" s="14" t="s">
        <v>73</v>
      </c>
      <c r="AW966" s="14" t="s">
        <v>27</v>
      </c>
      <c r="AX966" s="14" t="s">
        <v>60</v>
      </c>
      <c r="AY966" s="155" t="s">
        <v>141</v>
      </c>
    </row>
    <row r="967" spans="2:51" s="14" customFormat="1" x14ac:dyDescent="0.2">
      <c r="B967" s="154"/>
      <c r="D967" s="148" t="s">
        <v>148</v>
      </c>
      <c r="E967" s="155" t="s">
        <v>1</v>
      </c>
      <c r="F967" s="156" t="s">
        <v>1344</v>
      </c>
      <c r="H967" s="157">
        <v>468.68099999999998</v>
      </c>
      <c r="L967" s="154"/>
      <c r="M967" s="158"/>
      <c r="N967" s="159"/>
      <c r="O967" s="159"/>
      <c r="P967" s="159"/>
      <c r="Q967" s="159"/>
      <c r="R967" s="159"/>
      <c r="S967" s="159"/>
      <c r="T967" s="160"/>
      <c r="AT967" s="155" t="s">
        <v>148</v>
      </c>
      <c r="AU967" s="155" t="s">
        <v>73</v>
      </c>
      <c r="AV967" s="14" t="s">
        <v>73</v>
      </c>
      <c r="AW967" s="14" t="s">
        <v>27</v>
      </c>
      <c r="AX967" s="14" t="s">
        <v>60</v>
      </c>
      <c r="AY967" s="155" t="s">
        <v>141</v>
      </c>
    </row>
    <row r="968" spans="2:51" s="14" customFormat="1" x14ac:dyDescent="0.2">
      <c r="B968" s="154"/>
      <c r="D968" s="148" t="s">
        <v>148</v>
      </c>
      <c r="E968" s="155" t="s">
        <v>1</v>
      </c>
      <c r="F968" s="156" t="s">
        <v>1345</v>
      </c>
      <c r="H968" s="157">
        <v>382.98399999999998</v>
      </c>
      <c r="L968" s="154"/>
      <c r="M968" s="158"/>
      <c r="N968" s="159"/>
      <c r="O968" s="159"/>
      <c r="P968" s="159"/>
      <c r="Q968" s="159"/>
      <c r="R968" s="159"/>
      <c r="S968" s="159"/>
      <c r="T968" s="160"/>
      <c r="AT968" s="155" t="s">
        <v>148</v>
      </c>
      <c r="AU968" s="155" t="s">
        <v>73</v>
      </c>
      <c r="AV968" s="14" t="s">
        <v>73</v>
      </c>
      <c r="AW968" s="14" t="s">
        <v>27</v>
      </c>
      <c r="AX968" s="14" t="s">
        <v>60</v>
      </c>
      <c r="AY968" s="155" t="s">
        <v>141</v>
      </c>
    </row>
    <row r="969" spans="2:51" s="14" customFormat="1" x14ac:dyDescent="0.2">
      <c r="B969" s="154"/>
      <c r="D969" s="148" t="s">
        <v>148</v>
      </c>
      <c r="E969" s="155" t="s">
        <v>1</v>
      </c>
      <c r="F969" s="156" t="s">
        <v>1346</v>
      </c>
      <c r="H969" s="157">
        <v>424.19499999999999</v>
      </c>
      <c r="L969" s="154"/>
      <c r="M969" s="158"/>
      <c r="N969" s="159"/>
      <c r="O969" s="159"/>
      <c r="P969" s="159"/>
      <c r="Q969" s="159"/>
      <c r="R969" s="159"/>
      <c r="S969" s="159"/>
      <c r="T969" s="160"/>
      <c r="AT969" s="155" t="s">
        <v>148</v>
      </c>
      <c r="AU969" s="155" t="s">
        <v>73</v>
      </c>
      <c r="AV969" s="14" t="s">
        <v>73</v>
      </c>
      <c r="AW969" s="14" t="s">
        <v>27</v>
      </c>
      <c r="AX969" s="14" t="s">
        <v>60</v>
      </c>
      <c r="AY969" s="155" t="s">
        <v>141</v>
      </c>
    </row>
    <row r="970" spans="2:51" s="14" customFormat="1" x14ac:dyDescent="0.2">
      <c r="B970" s="154"/>
      <c r="D970" s="148" t="s">
        <v>148</v>
      </c>
      <c r="E970" s="155" t="s">
        <v>1</v>
      </c>
      <c r="F970" s="156" t="s">
        <v>1347</v>
      </c>
      <c r="H970" s="157">
        <v>464.99400000000003</v>
      </c>
      <c r="L970" s="154"/>
      <c r="M970" s="158"/>
      <c r="N970" s="159"/>
      <c r="O970" s="159"/>
      <c r="P970" s="159"/>
      <c r="Q970" s="159"/>
      <c r="R970" s="159"/>
      <c r="S970" s="159"/>
      <c r="T970" s="160"/>
      <c r="AT970" s="155" t="s">
        <v>148</v>
      </c>
      <c r="AU970" s="155" t="s">
        <v>73</v>
      </c>
      <c r="AV970" s="14" t="s">
        <v>73</v>
      </c>
      <c r="AW970" s="14" t="s">
        <v>27</v>
      </c>
      <c r="AX970" s="14" t="s">
        <v>60</v>
      </c>
      <c r="AY970" s="155" t="s">
        <v>141</v>
      </c>
    </row>
    <row r="971" spans="2:51" s="14" customFormat="1" x14ac:dyDescent="0.2">
      <c r="B971" s="154"/>
      <c r="D971" s="148" t="s">
        <v>148</v>
      </c>
      <c r="E971" s="155" t="s">
        <v>1</v>
      </c>
      <c r="F971" s="156" t="s">
        <v>1348</v>
      </c>
      <c r="H971" s="157">
        <v>435.05099999999999</v>
      </c>
      <c r="L971" s="154"/>
      <c r="M971" s="158"/>
      <c r="N971" s="159"/>
      <c r="O971" s="159"/>
      <c r="P971" s="159"/>
      <c r="Q971" s="159"/>
      <c r="R971" s="159"/>
      <c r="S971" s="159"/>
      <c r="T971" s="160"/>
      <c r="AT971" s="155" t="s">
        <v>148</v>
      </c>
      <c r="AU971" s="155" t="s">
        <v>73</v>
      </c>
      <c r="AV971" s="14" t="s">
        <v>73</v>
      </c>
      <c r="AW971" s="14" t="s">
        <v>27</v>
      </c>
      <c r="AX971" s="14" t="s">
        <v>60</v>
      </c>
      <c r="AY971" s="155" t="s">
        <v>141</v>
      </c>
    </row>
    <row r="972" spans="2:51" s="14" customFormat="1" x14ac:dyDescent="0.2">
      <c r="B972" s="154"/>
      <c r="D972" s="148" t="s">
        <v>148</v>
      </c>
      <c r="E972" s="155" t="s">
        <v>1</v>
      </c>
      <c r="F972" s="156" t="s">
        <v>1349</v>
      </c>
      <c r="H972" s="157">
        <v>310.27199999999999</v>
      </c>
      <c r="L972" s="154"/>
      <c r="M972" s="158"/>
      <c r="N972" s="159"/>
      <c r="O972" s="159"/>
      <c r="P972" s="159"/>
      <c r="Q972" s="159"/>
      <c r="R972" s="159"/>
      <c r="S972" s="159"/>
      <c r="T972" s="160"/>
      <c r="AT972" s="155" t="s">
        <v>148</v>
      </c>
      <c r="AU972" s="155" t="s">
        <v>73</v>
      </c>
      <c r="AV972" s="14" t="s">
        <v>73</v>
      </c>
      <c r="AW972" s="14" t="s">
        <v>27</v>
      </c>
      <c r="AX972" s="14" t="s">
        <v>60</v>
      </c>
      <c r="AY972" s="155" t="s">
        <v>141</v>
      </c>
    </row>
    <row r="973" spans="2:51" s="13" customFormat="1" x14ac:dyDescent="0.2">
      <c r="B973" s="147"/>
      <c r="D973" s="148" t="s">
        <v>148</v>
      </c>
      <c r="E973" s="149" t="s">
        <v>1</v>
      </c>
      <c r="F973" s="150" t="s">
        <v>1350</v>
      </c>
      <c r="H973" s="149" t="s">
        <v>1</v>
      </c>
      <c r="L973" s="147"/>
      <c r="M973" s="151"/>
      <c r="N973" s="152"/>
      <c r="O973" s="152"/>
      <c r="P973" s="152"/>
      <c r="Q973" s="152"/>
      <c r="R973" s="152"/>
      <c r="S973" s="152"/>
      <c r="T973" s="153"/>
      <c r="AT973" s="149" t="s">
        <v>148</v>
      </c>
      <c r="AU973" s="149" t="s">
        <v>73</v>
      </c>
      <c r="AV973" s="13" t="s">
        <v>67</v>
      </c>
      <c r="AW973" s="13" t="s">
        <v>27</v>
      </c>
      <c r="AX973" s="13" t="s">
        <v>60</v>
      </c>
      <c r="AY973" s="149" t="s">
        <v>141</v>
      </c>
    </row>
    <row r="974" spans="2:51" s="14" customFormat="1" x14ac:dyDescent="0.2">
      <c r="B974" s="154"/>
      <c r="D974" s="148" t="s">
        <v>148</v>
      </c>
      <c r="E974" s="155" t="s">
        <v>1</v>
      </c>
      <c r="F974" s="156" t="s">
        <v>1351</v>
      </c>
      <c r="H974" s="157">
        <v>132.26</v>
      </c>
      <c r="L974" s="154"/>
      <c r="M974" s="158"/>
      <c r="N974" s="159"/>
      <c r="O974" s="159"/>
      <c r="P974" s="159"/>
      <c r="Q974" s="159"/>
      <c r="R974" s="159"/>
      <c r="S974" s="159"/>
      <c r="T974" s="160"/>
      <c r="AT974" s="155" t="s">
        <v>148</v>
      </c>
      <c r="AU974" s="155" t="s">
        <v>73</v>
      </c>
      <c r="AV974" s="14" t="s">
        <v>73</v>
      </c>
      <c r="AW974" s="14" t="s">
        <v>27</v>
      </c>
      <c r="AX974" s="14" t="s">
        <v>60</v>
      </c>
      <c r="AY974" s="155" t="s">
        <v>141</v>
      </c>
    </row>
    <row r="975" spans="2:51" s="14" customFormat="1" x14ac:dyDescent="0.2">
      <c r="B975" s="154"/>
      <c r="D975" s="148" t="s">
        <v>148</v>
      </c>
      <c r="E975" s="155" t="s">
        <v>1</v>
      </c>
      <c r="F975" s="156" t="s">
        <v>1352</v>
      </c>
      <c r="H975" s="157">
        <v>373.16399999999999</v>
      </c>
      <c r="L975" s="154"/>
      <c r="M975" s="158"/>
      <c r="N975" s="159"/>
      <c r="O975" s="159"/>
      <c r="P975" s="159"/>
      <c r="Q975" s="159"/>
      <c r="R975" s="159"/>
      <c r="S975" s="159"/>
      <c r="T975" s="160"/>
      <c r="AT975" s="155" t="s">
        <v>148</v>
      </c>
      <c r="AU975" s="155" t="s">
        <v>73</v>
      </c>
      <c r="AV975" s="14" t="s">
        <v>73</v>
      </c>
      <c r="AW975" s="14" t="s">
        <v>27</v>
      </c>
      <c r="AX975" s="14" t="s">
        <v>60</v>
      </c>
      <c r="AY975" s="155" t="s">
        <v>141</v>
      </c>
    </row>
    <row r="976" spans="2:51" s="14" customFormat="1" x14ac:dyDescent="0.2">
      <c r="B976" s="154"/>
      <c r="D976" s="148" t="s">
        <v>148</v>
      </c>
      <c r="E976" s="155" t="s">
        <v>1</v>
      </c>
      <c r="F976" s="156" t="s">
        <v>1353</v>
      </c>
      <c r="H976" s="157">
        <v>202.505</v>
      </c>
      <c r="L976" s="154"/>
      <c r="M976" s="158"/>
      <c r="N976" s="159"/>
      <c r="O976" s="159"/>
      <c r="P976" s="159"/>
      <c r="Q976" s="159"/>
      <c r="R976" s="159"/>
      <c r="S976" s="159"/>
      <c r="T976" s="160"/>
      <c r="AT976" s="155" t="s">
        <v>148</v>
      </c>
      <c r="AU976" s="155" t="s">
        <v>73</v>
      </c>
      <c r="AV976" s="14" t="s">
        <v>73</v>
      </c>
      <c r="AW976" s="14" t="s">
        <v>27</v>
      </c>
      <c r="AX976" s="14" t="s">
        <v>60</v>
      </c>
      <c r="AY976" s="155" t="s">
        <v>141</v>
      </c>
    </row>
    <row r="977" spans="1:65" s="13" customFormat="1" x14ac:dyDescent="0.2">
      <c r="B977" s="147"/>
      <c r="D977" s="148" t="s">
        <v>148</v>
      </c>
      <c r="E977" s="149" t="s">
        <v>1</v>
      </c>
      <c r="F977" s="150" t="s">
        <v>310</v>
      </c>
      <c r="H977" s="149" t="s">
        <v>1</v>
      </c>
      <c r="L977" s="147"/>
      <c r="M977" s="151"/>
      <c r="N977" s="152"/>
      <c r="O977" s="152"/>
      <c r="P977" s="152"/>
      <c r="Q977" s="152"/>
      <c r="R977" s="152"/>
      <c r="S977" s="152"/>
      <c r="T977" s="153"/>
      <c r="AT977" s="149" t="s">
        <v>148</v>
      </c>
      <c r="AU977" s="149" t="s">
        <v>73</v>
      </c>
      <c r="AV977" s="13" t="s">
        <v>67</v>
      </c>
      <c r="AW977" s="13" t="s">
        <v>27</v>
      </c>
      <c r="AX977" s="13" t="s">
        <v>60</v>
      </c>
      <c r="AY977" s="149" t="s">
        <v>141</v>
      </c>
    </row>
    <row r="978" spans="1:65" s="14" customFormat="1" x14ac:dyDescent="0.2">
      <c r="B978" s="154"/>
      <c r="D978" s="148" t="s">
        <v>148</v>
      </c>
      <c r="E978" s="155" t="s">
        <v>1</v>
      </c>
      <c r="F978" s="156" t="s">
        <v>1366</v>
      </c>
      <c r="H978" s="157">
        <v>150.864</v>
      </c>
      <c r="L978" s="154"/>
      <c r="M978" s="158"/>
      <c r="N978" s="159"/>
      <c r="O978" s="159"/>
      <c r="P978" s="159"/>
      <c r="Q978" s="159"/>
      <c r="R978" s="159"/>
      <c r="S978" s="159"/>
      <c r="T978" s="160"/>
      <c r="AT978" s="155" t="s">
        <v>148</v>
      </c>
      <c r="AU978" s="155" t="s">
        <v>73</v>
      </c>
      <c r="AV978" s="14" t="s">
        <v>73</v>
      </c>
      <c r="AW978" s="14" t="s">
        <v>27</v>
      </c>
      <c r="AX978" s="14" t="s">
        <v>60</v>
      </c>
      <c r="AY978" s="155" t="s">
        <v>141</v>
      </c>
    </row>
    <row r="979" spans="1:65" s="14" customFormat="1" x14ac:dyDescent="0.2">
      <c r="B979" s="154"/>
      <c r="D979" s="148" t="s">
        <v>148</v>
      </c>
      <c r="E979" s="155" t="s">
        <v>1</v>
      </c>
      <c r="F979" s="156" t="s">
        <v>1367</v>
      </c>
      <c r="H979" s="157">
        <v>1.6850000000000001</v>
      </c>
      <c r="L979" s="154"/>
      <c r="M979" s="158"/>
      <c r="N979" s="159"/>
      <c r="O979" s="159"/>
      <c r="P979" s="159"/>
      <c r="Q979" s="159"/>
      <c r="R979" s="159"/>
      <c r="S979" s="159"/>
      <c r="T979" s="160"/>
      <c r="AT979" s="155" t="s">
        <v>148</v>
      </c>
      <c r="AU979" s="155" t="s">
        <v>73</v>
      </c>
      <c r="AV979" s="14" t="s">
        <v>73</v>
      </c>
      <c r="AW979" s="14" t="s">
        <v>27</v>
      </c>
      <c r="AX979" s="14" t="s">
        <v>60</v>
      </c>
      <c r="AY979" s="155" t="s">
        <v>141</v>
      </c>
    </row>
    <row r="980" spans="1:65" s="13" customFormat="1" x14ac:dyDescent="0.2">
      <c r="B980" s="147"/>
      <c r="D980" s="148" t="s">
        <v>148</v>
      </c>
      <c r="E980" s="149" t="s">
        <v>1</v>
      </c>
      <c r="F980" s="150" t="s">
        <v>1354</v>
      </c>
      <c r="H980" s="149" t="s">
        <v>1</v>
      </c>
      <c r="L980" s="147"/>
      <c r="M980" s="151"/>
      <c r="N980" s="152"/>
      <c r="O980" s="152"/>
      <c r="P980" s="152"/>
      <c r="Q980" s="152"/>
      <c r="R980" s="152"/>
      <c r="S980" s="152"/>
      <c r="T980" s="153"/>
      <c r="AT980" s="149" t="s">
        <v>148</v>
      </c>
      <c r="AU980" s="149" t="s">
        <v>73</v>
      </c>
      <c r="AV980" s="13" t="s">
        <v>67</v>
      </c>
      <c r="AW980" s="13" t="s">
        <v>27</v>
      </c>
      <c r="AX980" s="13" t="s">
        <v>60</v>
      </c>
      <c r="AY980" s="149" t="s">
        <v>141</v>
      </c>
    </row>
    <row r="981" spans="1:65" s="14" customFormat="1" x14ac:dyDescent="0.2">
      <c r="B981" s="154"/>
      <c r="D981" s="148" t="s">
        <v>148</v>
      </c>
      <c r="E981" s="155" t="s">
        <v>1</v>
      </c>
      <c r="F981" s="156" t="s">
        <v>1355</v>
      </c>
      <c r="H981" s="157">
        <v>-740.72</v>
      </c>
      <c r="L981" s="154"/>
      <c r="M981" s="158"/>
      <c r="N981" s="159"/>
      <c r="O981" s="159"/>
      <c r="P981" s="159"/>
      <c r="Q981" s="159"/>
      <c r="R981" s="159"/>
      <c r="S981" s="159"/>
      <c r="T981" s="160"/>
      <c r="AT981" s="155" t="s">
        <v>148</v>
      </c>
      <c r="AU981" s="155" t="s">
        <v>73</v>
      </c>
      <c r="AV981" s="14" t="s">
        <v>73</v>
      </c>
      <c r="AW981" s="14" t="s">
        <v>27</v>
      </c>
      <c r="AX981" s="14" t="s">
        <v>60</v>
      </c>
      <c r="AY981" s="155" t="s">
        <v>141</v>
      </c>
    </row>
    <row r="982" spans="1:65" s="14" customFormat="1" x14ac:dyDescent="0.2">
      <c r="B982" s="154"/>
      <c r="D982" s="148" t="s">
        <v>148</v>
      </c>
      <c r="E982" s="155" t="s">
        <v>1</v>
      </c>
      <c r="F982" s="156" t="s">
        <v>1356</v>
      </c>
      <c r="H982" s="157">
        <v>-113.47199999999999</v>
      </c>
      <c r="L982" s="154"/>
      <c r="M982" s="158"/>
      <c r="N982" s="159"/>
      <c r="O982" s="159"/>
      <c r="P982" s="159"/>
      <c r="Q982" s="159"/>
      <c r="R982" s="159"/>
      <c r="S982" s="159"/>
      <c r="T982" s="160"/>
      <c r="AT982" s="155" t="s">
        <v>148</v>
      </c>
      <c r="AU982" s="155" t="s">
        <v>73</v>
      </c>
      <c r="AV982" s="14" t="s">
        <v>73</v>
      </c>
      <c r="AW982" s="14" t="s">
        <v>27</v>
      </c>
      <c r="AX982" s="14" t="s">
        <v>60</v>
      </c>
      <c r="AY982" s="155" t="s">
        <v>141</v>
      </c>
    </row>
    <row r="983" spans="1:65" s="14" customFormat="1" x14ac:dyDescent="0.2">
      <c r="B983" s="154"/>
      <c r="D983" s="148" t="s">
        <v>148</v>
      </c>
      <c r="E983" s="155" t="s">
        <v>1</v>
      </c>
      <c r="F983" s="156" t="s">
        <v>1357</v>
      </c>
      <c r="H983" s="157">
        <v>-79.811999999999998</v>
      </c>
      <c r="L983" s="154"/>
      <c r="M983" s="158"/>
      <c r="N983" s="159"/>
      <c r="O983" s="159"/>
      <c r="P983" s="159"/>
      <c r="Q983" s="159"/>
      <c r="R983" s="159"/>
      <c r="S983" s="159"/>
      <c r="T983" s="160"/>
      <c r="AT983" s="155" t="s">
        <v>148</v>
      </c>
      <c r="AU983" s="155" t="s">
        <v>73</v>
      </c>
      <c r="AV983" s="14" t="s">
        <v>73</v>
      </c>
      <c r="AW983" s="14" t="s">
        <v>27</v>
      </c>
      <c r="AX983" s="14" t="s">
        <v>60</v>
      </c>
      <c r="AY983" s="155" t="s">
        <v>141</v>
      </c>
    </row>
    <row r="984" spans="1:65" s="14" customFormat="1" x14ac:dyDescent="0.2">
      <c r="B984" s="154"/>
      <c r="D984" s="148" t="s">
        <v>148</v>
      </c>
      <c r="E984" s="155" t="s">
        <v>1</v>
      </c>
      <c r="F984" s="156" t="s">
        <v>1358</v>
      </c>
      <c r="H984" s="157">
        <v>-48.06</v>
      </c>
      <c r="L984" s="154"/>
      <c r="M984" s="158"/>
      <c r="N984" s="159"/>
      <c r="O984" s="159"/>
      <c r="P984" s="159"/>
      <c r="Q984" s="159"/>
      <c r="R984" s="159"/>
      <c r="S984" s="159"/>
      <c r="T984" s="160"/>
      <c r="AT984" s="155" t="s">
        <v>148</v>
      </c>
      <c r="AU984" s="155" t="s">
        <v>73</v>
      </c>
      <c r="AV984" s="14" t="s">
        <v>73</v>
      </c>
      <c r="AW984" s="14" t="s">
        <v>27</v>
      </c>
      <c r="AX984" s="14" t="s">
        <v>60</v>
      </c>
      <c r="AY984" s="155" t="s">
        <v>141</v>
      </c>
    </row>
    <row r="985" spans="1:65" s="14" customFormat="1" x14ac:dyDescent="0.2">
      <c r="B985" s="154"/>
      <c r="D985" s="148" t="s">
        <v>148</v>
      </c>
      <c r="E985" s="155" t="s">
        <v>1</v>
      </c>
      <c r="F985" s="156" t="s">
        <v>1359</v>
      </c>
      <c r="H985" s="157">
        <v>-887.64800000000002</v>
      </c>
      <c r="L985" s="154"/>
      <c r="M985" s="158"/>
      <c r="N985" s="159"/>
      <c r="O985" s="159"/>
      <c r="P985" s="159"/>
      <c r="Q985" s="159"/>
      <c r="R985" s="159"/>
      <c r="S985" s="159"/>
      <c r="T985" s="160"/>
      <c r="AT985" s="155" t="s">
        <v>148</v>
      </c>
      <c r="AU985" s="155" t="s">
        <v>73</v>
      </c>
      <c r="AV985" s="14" t="s">
        <v>73</v>
      </c>
      <c r="AW985" s="14" t="s">
        <v>27</v>
      </c>
      <c r="AX985" s="14" t="s">
        <v>60</v>
      </c>
      <c r="AY985" s="155" t="s">
        <v>141</v>
      </c>
    </row>
    <row r="986" spans="1:65" s="13" customFormat="1" x14ac:dyDescent="0.2">
      <c r="B986" s="147"/>
      <c r="D986" s="148" t="s">
        <v>148</v>
      </c>
      <c r="E986" s="149" t="s">
        <v>1</v>
      </c>
      <c r="F986" s="150" t="s">
        <v>1844</v>
      </c>
      <c r="H986" s="149" t="s">
        <v>1</v>
      </c>
      <c r="L986" s="147"/>
      <c r="M986" s="151"/>
      <c r="N986" s="152"/>
      <c r="O986" s="152"/>
      <c r="P986" s="152"/>
      <c r="Q986" s="152"/>
      <c r="R986" s="152"/>
      <c r="S986" s="152"/>
      <c r="T986" s="153"/>
      <c r="AT986" s="149" t="s">
        <v>148</v>
      </c>
      <c r="AU986" s="149" t="s">
        <v>73</v>
      </c>
      <c r="AV986" s="13" t="s">
        <v>67</v>
      </c>
      <c r="AW986" s="13" t="s">
        <v>27</v>
      </c>
      <c r="AX986" s="13" t="s">
        <v>60</v>
      </c>
      <c r="AY986" s="149" t="s">
        <v>141</v>
      </c>
    </row>
    <row r="987" spans="1:65" s="14" customFormat="1" x14ac:dyDescent="0.2">
      <c r="B987" s="154"/>
      <c r="D987" s="148" t="s">
        <v>148</v>
      </c>
      <c r="E987" s="155" t="s">
        <v>1</v>
      </c>
      <c r="F987" s="156" t="s">
        <v>1845</v>
      </c>
      <c r="H987" s="157">
        <v>-2029.088</v>
      </c>
      <c r="L987" s="154"/>
      <c r="M987" s="158"/>
      <c r="N987" s="159"/>
      <c r="O987" s="159"/>
      <c r="P987" s="159"/>
      <c r="Q987" s="159"/>
      <c r="R987" s="159"/>
      <c r="S987" s="159"/>
      <c r="T987" s="160"/>
      <c r="AT987" s="155" t="s">
        <v>148</v>
      </c>
      <c r="AU987" s="155" t="s">
        <v>73</v>
      </c>
      <c r="AV987" s="14" t="s">
        <v>73</v>
      </c>
      <c r="AW987" s="14" t="s">
        <v>27</v>
      </c>
      <c r="AX987" s="14" t="s">
        <v>60</v>
      </c>
      <c r="AY987" s="155" t="s">
        <v>141</v>
      </c>
    </row>
    <row r="988" spans="1:65" s="15" customFormat="1" x14ac:dyDescent="0.2">
      <c r="B988" s="161"/>
      <c r="D988" s="148" t="s">
        <v>148</v>
      </c>
      <c r="E988" s="162" t="s">
        <v>1</v>
      </c>
      <c r="F988" s="163" t="s">
        <v>158</v>
      </c>
      <c r="H988" s="164">
        <v>16261.079</v>
      </c>
      <c r="L988" s="161"/>
      <c r="M988" s="165"/>
      <c r="N988" s="166"/>
      <c r="O988" s="166"/>
      <c r="P988" s="166"/>
      <c r="Q988" s="166"/>
      <c r="R988" s="166"/>
      <c r="S988" s="166"/>
      <c r="T988" s="167"/>
      <c r="AT988" s="162" t="s">
        <v>148</v>
      </c>
      <c r="AU988" s="162" t="s">
        <v>73</v>
      </c>
      <c r="AV988" s="15" t="s">
        <v>146</v>
      </c>
      <c r="AW988" s="15" t="s">
        <v>27</v>
      </c>
      <c r="AX988" s="15" t="s">
        <v>67</v>
      </c>
      <c r="AY988" s="162" t="s">
        <v>141</v>
      </c>
    </row>
    <row r="989" spans="1:65" s="12" customFormat="1" ht="25.9" customHeight="1" x14ac:dyDescent="0.2">
      <c r="B989" s="121"/>
      <c r="D989" s="122" t="s">
        <v>59</v>
      </c>
      <c r="E989" s="123" t="s">
        <v>159</v>
      </c>
      <c r="F989" s="123" t="s">
        <v>1846</v>
      </c>
      <c r="J989" s="124"/>
      <c r="L989" s="121"/>
      <c r="M989" s="125"/>
      <c r="N989" s="126"/>
      <c r="O989" s="126"/>
      <c r="P989" s="127"/>
      <c r="Q989" s="126"/>
      <c r="R989" s="127"/>
      <c r="S989" s="126"/>
      <c r="T989" s="128"/>
      <c r="AR989" s="122" t="s">
        <v>85</v>
      </c>
      <c r="AT989" s="129" t="s">
        <v>59</v>
      </c>
      <c r="AU989" s="129" t="s">
        <v>60</v>
      </c>
      <c r="AY989" s="122" t="s">
        <v>141</v>
      </c>
      <c r="BK989" s="130">
        <f>BK990</f>
        <v>0</v>
      </c>
    </row>
    <row r="990" spans="1:65" s="12" customFormat="1" ht="22.9" customHeight="1" x14ac:dyDescent="0.2">
      <c r="B990" s="121"/>
      <c r="D990" s="122" t="s">
        <v>59</v>
      </c>
      <c r="E990" s="131" t="s">
        <v>1847</v>
      </c>
      <c r="F990" s="131" t="s">
        <v>1848</v>
      </c>
      <c r="J990" s="132"/>
      <c r="L990" s="121"/>
      <c r="M990" s="125"/>
      <c r="N990" s="126"/>
      <c r="O990" s="126"/>
      <c r="P990" s="127"/>
      <c r="Q990" s="126"/>
      <c r="R990" s="127"/>
      <c r="S990" s="126"/>
      <c r="T990" s="128"/>
      <c r="AR990" s="122" t="s">
        <v>85</v>
      </c>
      <c r="AT990" s="129" t="s">
        <v>59</v>
      </c>
      <c r="AU990" s="129" t="s">
        <v>67</v>
      </c>
      <c r="AY990" s="122" t="s">
        <v>141</v>
      </c>
      <c r="BK990" s="130">
        <f>SUM(BK991:BK1009)</f>
        <v>0</v>
      </c>
    </row>
    <row r="991" spans="1:65" s="2" customFormat="1" ht="21.75" customHeight="1" x14ac:dyDescent="0.2">
      <c r="A991" s="31"/>
      <c r="B991" s="133"/>
      <c r="C991" s="134" t="s">
        <v>1849</v>
      </c>
      <c r="D991" s="134" t="s">
        <v>143</v>
      </c>
      <c r="E991" s="135" t="s">
        <v>1850</v>
      </c>
      <c r="F991" s="136" t="s">
        <v>1851</v>
      </c>
      <c r="G991" s="137" t="s">
        <v>161</v>
      </c>
      <c r="H991" s="138">
        <v>1</v>
      </c>
      <c r="I991" s="139"/>
      <c r="J991" s="139"/>
      <c r="K991" s="140"/>
      <c r="L991" s="32"/>
      <c r="M991" s="141"/>
      <c r="N991" s="142"/>
      <c r="O991" s="143"/>
      <c r="P991" s="143"/>
      <c r="Q991" s="143"/>
      <c r="R991" s="143"/>
      <c r="S991" s="143"/>
      <c r="T991" s="144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R991" s="145" t="s">
        <v>1655</v>
      </c>
      <c r="AT991" s="145" t="s">
        <v>143</v>
      </c>
      <c r="AU991" s="145" t="s">
        <v>73</v>
      </c>
      <c r="AY991" s="18" t="s">
        <v>141</v>
      </c>
      <c r="BE991" s="146">
        <f>IF(N991="základná",J991,0)</f>
        <v>0</v>
      </c>
      <c r="BF991" s="146">
        <f>IF(N991="znížená",J991,0)</f>
        <v>0</v>
      </c>
      <c r="BG991" s="146">
        <f>IF(N991="zákl. prenesená",J991,0)</f>
        <v>0</v>
      </c>
      <c r="BH991" s="146">
        <f>IF(N991="zníž. prenesená",J991,0)</f>
        <v>0</v>
      </c>
      <c r="BI991" s="146">
        <f>IF(N991="nulová",J991,0)</f>
        <v>0</v>
      </c>
      <c r="BJ991" s="18" t="s">
        <v>73</v>
      </c>
      <c r="BK991" s="146">
        <f>ROUND(I991*H991,2)</f>
        <v>0</v>
      </c>
      <c r="BL991" s="18" t="s">
        <v>1655</v>
      </c>
      <c r="BM991" s="145" t="s">
        <v>1852</v>
      </c>
    </row>
    <row r="992" spans="1:65" s="13" customFormat="1" x14ac:dyDescent="0.2">
      <c r="B992" s="147"/>
      <c r="D992" s="148" t="s">
        <v>148</v>
      </c>
      <c r="E992" s="149" t="s">
        <v>1</v>
      </c>
      <c r="F992" s="150" t="s">
        <v>1853</v>
      </c>
      <c r="H992" s="149" t="s">
        <v>1</v>
      </c>
      <c r="L992" s="147"/>
      <c r="M992" s="151"/>
      <c r="N992" s="152"/>
      <c r="O992" s="152"/>
      <c r="P992" s="152"/>
      <c r="Q992" s="152"/>
      <c r="R992" s="152"/>
      <c r="S992" s="152"/>
      <c r="T992" s="153"/>
      <c r="AT992" s="149" t="s">
        <v>148</v>
      </c>
      <c r="AU992" s="149" t="s">
        <v>73</v>
      </c>
      <c r="AV992" s="13" t="s">
        <v>67</v>
      </c>
      <c r="AW992" s="13" t="s">
        <v>27</v>
      </c>
      <c r="AX992" s="13" t="s">
        <v>60</v>
      </c>
      <c r="AY992" s="149" t="s">
        <v>141</v>
      </c>
    </row>
    <row r="993" spans="1:65" s="13" customFormat="1" x14ac:dyDescent="0.2">
      <c r="B993" s="147"/>
      <c r="D993" s="148" t="s">
        <v>148</v>
      </c>
      <c r="E993" s="149" t="s">
        <v>1</v>
      </c>
      <c r="F993" s="150" t="s">
        <v>1854</v>
      </c>
      <c r="H993" s="149" t="s">
        <v>1</v>
      </c>
      <c r="L993" s="147"/>
      <c r="M993" s="151"/>
      <c r="N993" s="152"/>
      <c r="O993" s="152"/>
      <c r="P993" s="152"/>
      <c r="Q993" s="152"/>
      <c r="R993" s="152"/>
      <c r="S993" s="152"/>
      <c r="T993" s="153"/>
      <c r="AT993" s="149" t="s">
        <v>148</v>
      </c>
      <c r="AU993" s="149" t="s">
        <v>73</v>
      </c>
      <c r="AV993" s="13" t="s">
        <v>67</v>
      </c>
      <c r="AW993" s="13" t="s">
        <v>27</v>
      </c>
      <c r="AX993" s="13" t="s">
        <v>60</v>
      </c>
      <c r="AY993" s="149" t="s">
        <v>141</v>
      </c>
    </row>
    <row r="994" spans="1:65" s="13" customFormat="1" x14ac:dyDescent="0.2">
      <c r="B994" s="147"/>
      <c r="D994" s="148" t="s">
        <v>148</v>
      </c>
      <c r="E994" s="149" t="s">
        <v>1</v>
      </c>
      <c r="F994" s="150" t="s">
        <v>3434</v>
      </c>
      <c r="H994" s="149" t="s">
        <v>1</v>
      </c>
      <c r="L994" s="147"/>
      <c r="M994" s="151"/>
      <c r="N994" s="152"/>
      <c r="O994" s="152"/>
      <c r="P994" s="152"/>
      <c r="Q994" s="152"/>
      <c r="R994" s="152"/>
      <c r="S994" s="152"/>
      <c r="T994" s="153"/>
      <c r="AT994" s="149" t="s">
        <v>148</v>
      </c>
      <c r="AU994" s="149" t="s">
        <v>73</v>
      </c>
      <c r="AV994" s="13" t="s">
        <v>67</v>
      </c>
      <c r="AW994" s="13" t="s">
        <v>27</v>
      </c>
      <c r="AX994" s="13" t="s">
        <v>60</v>
      </c>
      <c r="AY994" s="149" t="s">
        <v>141</v>
      </c>
    </row>
    <row r="995" spans="1:65" s="14" customFormat="1" x14ac:dyDescent="0.2">
      <c r="B995" s="154"/>
      <c r="D995" s="148" t="s">
        <v>148</v>
      </c>
      <c r="E995" s="155" t="s">
        <v>1</v>
      </c>
      <c r="F995" s="156" t="s">
        <v>67</v>
      </c>
      <c r="H995" s="157">
        <v>1</v>
      </c>
      <c r="L995" s="154"/>
      <c r="M995" s="158"/>
      <c r="N995" s="159"/>
      <c r="O995" s="159"/>
      <c r="P995" s="159"/>
      <c r="Q995" s="159"/>
      <c r="R995" s="159"/>
      <c r="S995" s="159"/>
      <c r="T995" s="160"/>
      <c r="AT995" s="155" t="s">
        <v>148</v>
      </c>
      <c r="AU995" s="155" t="s">
        <v>73</v>
      </c>
      <c r="AV995" s="14" t="s">
        <v>73</v>
      </c>
      <c r="AW995" s="14" t="s">
        <v>27</v>
      </c>
      <c r="AX995" s="14" t="s">
        <v>60</v>
      </c>
      <c r="AY995" s="155" t="s">
        <v>141</v>
      </c>
    </row>
    <row r="996" spans="1:65" s="15" customFormat="1" x14ac:dyDescent="0.2">
      <c r="B996" s="161"/>
      <c r="D996" s="148" t="s">
        <v>148</v>
      </c>
      <c r="E996" s="162" t="s">
        <v>1</v>
      </c>
      <c r="F996" s="163" t="s">
        <v>158</v>
      </c>
      <c r="H996" s="164">
        <v>1</v>
      </c>
      <c r="L996" s="161"/>
      <c r="M996" s="165"/>
      <c r="N996" s="166"/>
      <c r="O996" s="166"/>
      <c r="P996" s="166"/>
      <c r="Q996" s="166"/>
      <c r="R996" s="166"/>
      <c r="S996" s="166"/>
      <c r="T996" s="167"/>
      <c r="AT996" s="162" t="s">
        <v>148</v>
      </c>
      <c r="AU996" s="162" t="s">
        <v>73</v>
      </c>
      <c r="AV996" s="15" t="s">
        <v>146</v>
      </c>
      <c r="AW996" s="15" t="s">
        <v>27</v>
      </c>
      <c r="AX996" s="15" t="s">
        <v>67</v>
      </c>
      <c r="AY996" s="162" t="s">
        <v>141</v>
      </c>
    </row>
    <row r="997" spans="1:65" s="2" customFormat="1" ht="35.25" customHeight="1" x14ac:dyDescent="0.2">
      <c r="A997" s="31"/>
      <c r="B997" s="133"/>
      <c r="C997" s="168" t="s">
        <v>1855</v>
      </c>
      <c r="D997" s="168" t="s">
        <v>159</v>
      </c>
      <c r="E997" s="169" t="s">
        <v>1856</v>
      </c>
      <c r="F997" s="170" t="s">
        <v>3435</v>
      </c>
      <c r="G997" s="171" t="s">
        <v>161</v>
      </c>
      <c r="H997" s="172">
        <v>1</v>
      </c>
      <c r="I997" s="173"/>
      <c r="J997" s="173"/>
      <c r="K997" s="174"/>
      <c r="L997" s="175"/>
      <c r="M997" s="176"/>
      <c r="N997" s="177"/>
      <c r="O997" s="143"/>
      <c r="P997" s="143"/>
      <c r="Q997" s="143"/>
      <c r="R997" s="143"/>
      <c r="S997" s="143"/>
      <c r="T997" s="144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R997" s="145" t="s">
        <v>1857</v>
      </c>
      <c r="AT997" s="145" t="s">
        <v>159</v>
      </c>
      <c r="AU997" s="145" t="s">
        <v>73</v>
      </c>
      <c r="AY997" s="18" t="s">
        <v>141</v>
      </c>
      <c r="BE997" s="146">
        <f>IF(N997="základná",J997,0)</f>
        <v>0</v>
      </c>
      <c r="BF997" s="146">
        <f>IF(N997="znížená",J997,0)</f>
        <v>0</v>
      </c>
      <c r="BG997" s="146">
        <f>IF(N997="zákl. prenesená",J997,0)</f>
        <v>0</v>
      </c>
      <c r="BH997" s="146">
        <f>IF(N997="zníž. prenesená",J997,0)</f>
        <v>0</v>
      </c>
      <c r="BI997" s="146">
        <f>IF(N997="nulová",J997,0)</f>
        <v>0</v>
      </c>
      <c r="BJ997" s="18" t="s">
        <v>73</v>
      </c>
      <c r="BK997" s="146">
        <f>ROUND(I997*H997,2)</f>
        <v>0</v>
      </c>
      <c r="BL997" s="18" t="s">
        <v>1857</v>
      </c>
      <c r="BM997" s="145" t="s">
        <v>1858</v>
      </c>
    </row>
    <row r="998" spans="1:65" s="13" customFormat="1" x14ac:dyDescent="0.2">
      <c r="B998" s="147"/>
      <c r="D998" s="148" t="s">
        <v>148</v>
      </c>
      <c r="E998" s="149" t="s">
        <v>1</v>
      </c>
      <c r="F998" s="150" t="s">
        <v>1859</v>
      </c>
      <c r="H998" s="149" t="s">
        <v>1</v>
      </c>
      <c r="L998" s="147"/>
      <c r="M998" s="151"/>
      <c r="N998" s="152"/>
      <c r="O998" s="152"/>
      <c r="P998" s="152"/>
      <c r="Q998" s="152"/>
      <c r="R998" s="152"/>
      <c r="S998" s="152"/>
      <c r="T998" s="153"/>
      <c r="AT998" s="149" t="s">
        <v>148</v>
      </c>
      <c r="AU998" s="149" t="s">
        <v>73</v>
      </c>
      <c r="AV998" s="13" t="s">
        <v>67</v>
      </c>
      <c r="AW998" s="13" t="s">
        <v>27</v>
      </c>
      <c r="AX998" s="13" t="s">
        <v>60</v>
      </c>
      <c r="AY998" s="149" t="s">
        <v>141</v>
      </c>
    </row>
    <row r="999" spans="1:65" s="13" customFormat="1" x14ac:dyDescent="0.2">
      <c r="B999" s="147"/>
      <c r="D999" s="148" t="s">
        <v>148</v>
      </c>
      <c r="E999" s="149" t="s">
        <v>1</v>
      </c>
      <c r="F999" s="150" t="s">
        <v>1854</v>
      </c>
      <c r="H999" s="149" t="s">
        <v>1</v>
      </c>
      <c r="L999" s="147"/>
      <c r="M999" s="151"/>
      <c r="N999" s="152"/>
      <c r="O999" s="152"/>
      <c r="P999" s="152"/>
      <c r="Q999" s="152"/>
      <c r="R999" s="152"/>
      <c r="S999" s="152"/>
      <c r="T999" s="153"/>
      <c r="AT999" s="149" t="s">
        <v>148</v>
      </c>
      <c r="AU999" s="149" t="s">
        <v>73</v>
      </c>
      <c r="AV999" s="13" t="s">
        <v>67</v>
      </c>
      <c r="AW999" s="13" t="s">
        <v>27</v>
      </c>
      <c r="AX999" s="13" t="s">
        <v>60</v>
      </c>
      <c r="AY999" s="149" t="s">
        <v>141</v>
      </c>
    </row>
    <row r="1000" spans="1:65" s="13" customFormat="1" x14ac:dyDescent="0.2">
      <c r="B1000" s="147"/>
      <c r="D1000" s="148" t="s">
        <v>148</v>
      </c>
      <c r="E1000" s="149" t="s">
        <v>1</v>
      </c>
      <c r="F1000" s="150" t="s">
        <v>3434</v>
      </c>
      <c r="H1000" s="149" t="s">
        <v>1</v>
      </c>
      <c r="L1000" s="147"/>
      <c r="M1000" s="151"/>
      <c r="N1000" s="152"/>
      <c r="O1000" s="152"/>
      <c r="P1000" s="152"/>
      <c r="Q1000" s="152"/>
      <c r="R1000" s="152"/>
      <c r="S1000" s="152"/>
      <c r="T1000" s="153"/>
      <c r="AT1000" s="149" t="s">
        <v>148</v>
      </c>
      <c r="AU1000" s="149" t="s">
        <v>73</v>
      </c>
      <c r="AV1000" s="13" t="s">
        <v>67</v>
      </c>
      <c r="AW1000" s="13" t="s">
        <v>27</v>
      </c>
      <c r="AX1000" s="13" t="s">
        <v>60</v>
      </c>
      <c r="AY1000" s="149" t="s">
        <v>141</v>
      </c>
    </row>
    <row r="1001" spans="1:65" s="13" customFormat="1" x14ac:dyDescent="0.2">
      <c r="B1001" s="147"/>
      <c r="D1001" s="148" t="s">
        <v>148</v>
      </c>
      <c r="E1001" s="149" t="s">
        <v>1</v>
      </c>
      <c r="F1001" s="150" t="s">
        <v>1860</v>
      </c>
      <c r="H1001" s="149" t="s">
        <v>1</v>
      </c>
      <c r="L1001" s="147"/>
      <c r="M1001" s="151"/>
      <c r="N1001" s="152"/>
      <c r="O1001" s="152"/>
      <c r="P1001" s="152"/>
      <c r="Q1001" s="152"/>
      <c r="R1001" s="152"/>
      <c r="S1001" s="152"/>
      <c r="T1001" s="153"/>
      <c r="AT1001" s="149" t="s">
        <v>148</v>
      </c>
      <c r="AU1001" s="149" t="s">
        <v>73</v>
      </c>
      <c r="AV1001" s="13" t="s">
        <v>67</v>
      </c>
      <c r="AW1001" s="13" t="s">
        <v>27</v>
      </c>
      <c r="AX1001" s="13" t="s">
        <v>60</v>
      </c>
      <c r="AY1001" s="149" t="s">
        <v>141</v>
      </c>
    </row>
    <row r="1002" spans="1:65" s="13" customFormat="1" x14ac:dyDescent="0.2">
      <c r="B1002" s="147"/>
      <c r="D1002" s="148" t="s">
        <v>148</v>
      </c>
      <c r="E1002" s="149" t="s">
        <v>1</v>
      </c>
      <c r="F1002" s="150" t="s">
        <v>1861</v>
      </c>
      <c r="H1002" s="149" t="s">
        <v>1</v>
      </c>
      <c r="L1002" s="147"/>
      <c r="M1002" s="151"/>
      <c r="N1002" s="152"/>
      <c r="O1002" s="152"/>
      <c r="P1002" s="152"/>
      <c r="Q1002" s="152"/>
      <c r="R1002" s="152"/>
      <c r="S1002" s="152"/>
      <c r="T1002" s="153"/>
      <c r="AT1002" s="149" t="s">
        <v>148</v>
      </c>
      <c r="AU1002" s="149" t="s">
        <v>73</v>
      </c>
      <c r="AV1002" s="13" t="s">
        <v>67</v>
      </c>
      <c r="AW1002" s="13" t="s">
        <v>27</v>
      </c>
      <c r="AX1002" s="13" t="s">
        <v>60</v>
      </c>
      <c r="AY1002" s="149" t="s">
        <v>141</v>
      </c>
    </row>
    <row r="1003" spans="1:65" s="14" customFormat="1" x14ac:dyDescent="0.2">
      <c r="B1003" s="154"/>
      <c r="D1003" s="148" t="s">
        <v>148</v>
      </c>
      <c r="E1003" s="155" t="s">
        <v>1</v>
      </c>
      <c r="F1003" s="156" t="s">
        <v>67</v>
      </c>
      <c r="H1003" s="157">
        <v>1</v>
      </c>
      <c r="L1003" s="154"/>
      <c r="M1003" s="158"/>
      <c r="N1003" s="159"/>
      <c r="O1003" s="159"/>
      <c r="P1003" s="159"/>
      <c r="Q1003" s="159"/>
      <c r="R1003" s="159"/>
      <c r="S1003" s="159"/>
      <c r="T1003" s="160"/>
      <c r="AT1003" s="155" t="s">
        <v>148</v>
      </c>
      <c r="AU1003" s="155" t="s">
        <v>73</v>
      </c>
      <c r="AV1003" s="14" t="s">
        <v>73</v>
      </c>
      <c r="AW1003" s="14" t="s">
        <v>27</v>
      </c>
      <c r="AX1003" s="14" t="s">
        <v>60</v>
      </c>
      <c r="AY1003" s="155" t="s">
        <v>141</v>
      </c>
    </row>
    <row r="1004" spans="1:65" s="15" customFormat="1" x14ac:dyDescent="0.2">
      <c r="B1004" s="161"/>
      <c r="D1004" s="148" t="s">
        <v>148</v>
      </c>
      <c r="E1004" s="162" t="s">
        <v>1</v>
      </c>
      <c r="F1004" s="163" t="s">
        <v>158</v>
      </c>
      <c r="H1004" s="164">
        <v>1</v>
      </c>
      <c r="L1004" s="161"/>
      <c r="M1004" s="165"/>
      <c r="N1004" s="166"/>
      <c r="O1004" s="166"/>
      <c r="P1004" s="166"/>
      <c r="Q1004" s="166"/>
      <c r="R1004" s="166"/>
      <c r="S1004" s="166"/>
      <c r="T1004" s="167"/>
      <c r="AT1004" s="162" t="s">
        <v>148</v>
      </c>
      <c r="AU1004" s="162" t="s">
        <v>73</v>
      </c>
      <c r="AV1004" s="15" t="s">
        <v>146</v>
      </c>
      <c r="AW1004" s="15" t="s">
        <v>27</v>
      </c>
      <c r="AX1004" s="15" t="s">
        <v>67</v>
      </c>
      <c r="AY1004" s="162" t="s">
        <v>141</v>
      </c>
    </row>
    <row r="1005" spans="1:65" s="2" customFormat="1" ht="16.5" customHeight="1" x14ac:dyDescent="0.2">
      <c r="A1005" s="31"/>
      <c r="B1005" s="133"/>
      <c r="C1005" s="134" t="s">
        <v>1862</v>
      </c>
      <c r="D1005" s="134" t="s">
        <v>143</v>
      </c>
      <c r="E1005" s="135" t="s">
        <v>1863</v>
      </c>
      <c r="F1005" s="136" t="s">
        <v>1864</v>
      </c>
      <c r="G1005" s="137" t="s">
        <v>161</v>
      </c>
      <c r="H1005" s="138">
        <v>1</v>
      </c>
      <c r="I1005" s="139"/>
      <c r="J1005" s="139"/>
      <c r="K1005" s="140"/>
      <c r="L1005" s="32"/>
      <c r="M1005" s="141"/>
      <c r="N1005" s="142"/>
      <c r="O1005" s="143"/>
      <c r="P1005" s="143"/>
      <c r="Q1005" s="143"/>
      <c r="R1005" s="143"/>
      <c r="S1005" s="143"/>
      <c r="T1005" s="144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R1005" s="145" t="s">
        <v>1655</v>
      </c>
      <c r="AT1005" s="145" t="s">
        <v>143</v>
      </c>
      <c r="AU1005" s="145" t="s">
        <v>73</v>
      </c>
      <c r="AY1005" s="18" t="s">
        <v>141</v>
      </c>
      <c r="BE1005" s="146">
        <f>IF(N1005="základná",J1005,0)</f>
        <v>0</v>
      </c>
      <c r="BF1005" s="146">
        <f>IF(N1005="znížená",J1005,0)</f>
        <v>0</v>
      </c>
      <c r="BG1005" s="146">
        <f>IF(N1005="zákl. prenesená",J1005,0)</f>
        <v>0</v>
      </c>
      <c r="BH1005" s="146">
        <f>IF(N1005="zníž. prenesená",J1005,0)</f>
        <v>0</v>
      </c>
      <c r="BI1005" s="146">
        <f>IF(N1005="nulová",J1005,0)</f>
        <v>0</v>
      </c>
      <c r="BJ1005" s="18" t="s">
        <v>73</v>
      </c>
      <c r="BK1005" s="146">
        <f>ROUND(I1005*H1005,2)</f>
        <v>0</v>
      </c>
      <c r="BL1005" s="18" t="s">
        <v>1655</v>
      </c>
      <c r="BM1005" s="145" t="s">
        <v>1865</v>
      </c>
    </row>
    <row r="1006" spans="1:65" s="13" customFormat="1" x14ac:dyDescent="0.2">
      <c r="B1006" s="147"/>
      <c r="D1006" s="148" t="s">
        <v>148</v>
      </c>
      <c r="E1006" s="149" t="s">
        <v>1</v>
      </c>
      <c r="F1006" s="150" t="s">
        <v>1866</v>
      </c>
      <c r="H1006" s="149" t="s">
        <v>1</v>
      </c>
      <c r="L1006" s="147"/>
      <c r="M1006" s="151"/>
      <c r="N1006" s="152"/>
      <c r="O1006" s="152"/>
      <c r="P1006" s="152"/>
      <c r="Q1006" s="152"/>
      <c r="R1006" s="152"/>
      <c r="S1006" s="152"/>
      <c r="T1006" s="153"/>
      <c r="AT1006" s="149" t="s">
        <v>148</v>
      </c>
      <c r="AU1006" s="149" t="s">
        <v>73</v>
      </c>
      <c r="AV1006" s="13" t="s">
        <v>67</v>
      </c>
      <c r="AW1006" s="13" t="s">
        <v>27</v>
      </c>
      <c r="AX1006" s="13" t="s">
        <v>60</v>
      </c>
      <c r="AY1006" s="149" t="s">
        <v>141</v>
      </c>
    </row>
    <row r="1007" spans="1:65" s="13" customFormat="1" x14ac:dyDescent="0.2">
      <c r="B1007" s="147"/>
      <c r="D1007" s="148" t="s">
        <v>148</v>
      </c>
      <c r="E1007" s="149" t="s">
        <v>1</v>
      </c>
      <c r="F1007" s="150" t="s">
        <v>1867</v>
      </c>
      <c r="H1007" s="149" t="s">
        <v>1</v>
      </c>
      <c r="L1007" s="147"/>
      <c r="M1007" s="151"/>
      <c r="N1007" s="152"/>
      <c r="O1007" s="152"/>
      <c r="P1007" s="152"/>
      <c r="Q1007" s="152"/>
      <c r="R1007" s="152"/>
      <c r="S1007" s="152"/>
      <c r="T1007" s="153"/>
      <c r="AT1007" s="149" t="s">
        <v>148</v>
      </c>
      <c r="AU1007" s="149" t="s">
        <v>73</v>
      </c>
      <c r="AV1007" s="13" t="s">
        <v>67</v>
      </c>
      <c r="AW1007" s="13" t="s">
        <v>27</v>
      </c>
      <c r="AX1007" s="13" t="s">
        <v>60</v>
      </c>
      <c r="AY1007" s="149" t="s">
        <v>141</v>
      </c>
    </row>
    <row r="1008" spans="1:65" s="14" customFormat="1" x14ac:dyDescent="0.2">
      <c r="B1008" s="154"/>
      <c r="D1008" s="148" t="s">
        <v>148</v>
      </c>
      <c r="E1008" s="155" t="s">
        <v>1</v>
      </c>
      <c r="F1008" s="156" t="s">
        <v>67</v>
      </c>
      <c r="H1008" s="157">
        <v>1</v>
      </c>
      <c r="L1008" s="154"/>
      <c r="M1008" s="158"/>
      <c r="N1008" s="159"/>
      <c r="O1008" s="159"/>
      <c r="P1008" s="159"/>
      <c r="Q1008" s="159"/>
      <c r="R1008" s="159"/>
      <c r="S1008" s="159"/>
      <c r="T1008" s="160"/>
      <c r="AT1008" s="155" t="s">
        <v>148</v>
      </c>
      <c r="AU1008" s="155" t="s">
        <v>73</v>
      </c>
      <c r="AV1008" s="14" t="s">
        <v>73</v>
      </c>
      <c r="AW1008" s="14" t="s">
        <v>27</v>
      </c>
      <c r="AX1008" s="14" t="s">
        <v>60</v>
      </c>
      <c r="AY1008" s="155" t="s">
        <v>141</v>
      </c>
    </row>
    <row r="1009" spans="1:51" s="15" customFormat="1" x14ac:dyDescent="0.2">
      <c r="B1009" s="161"/>
      <c r="D1009" s="148" t="s">
        <v>148</v>
      </c>
      <c r="E1009" s="162" t="s">
        <v>1</v>
      </c>
      <c r="F1009" s="163" t="s">
        <v>158</v>
      </c>
      <c r="H1009" s="164">
        <v>1</v>
      </c>
      <c r="L1009" s="161"/>
      <c r="M1009" s="189"/>
      <c r="N1009" s="190"/>
      <c r="O1009" s="190"/>
      <c r="P1009" s="190"/>
      <c r="Q1009" s="190"/>
      <c r="R1009" s="190"/>
      <c r="S1009" s="190"/>
      <c r="T1009" s="191"/>
      <c r="AT1009" s="162" t="s">
        <v>148</v>
      </c>
      <c r="AU1009" s="162" t="s">
        <v>73</v>
      </c>
      <c r="AV1009" s="15" t="s">
        <v>146</v>
      </c>
      <c r="AW1009" s="15" t="s">
        <v>27</v>
      </c>
      <c r="AX1009" s="15" t="s">
        <v>67</v>
      </c>
      <c r="AY1009" s="162" t="s">
        <v>141</v>
      </c>
    </row>
    <row r="1010" spans="1:51" s="2" customFormat="1" ht="6.95" customHeight="1" x14ac:dyDescent="0.2">
      <c r="A1010" s="31"/>
      <c r="B1010" s="46"/>
      <c r="C1010" s="47"/>
      <c r="D1010" s="47"/>
      <c r="E1010" s="47"/>
      <c r="F1010" s="47"/>
      <c r="G1010" s="47"/>
      <c r="H1010" s="47"/>
      <c r="I1010" s="47"/>
      <c r="J1010" s="47"/>
      <c r="K1010" s="47"/>
      <c r="L1010" s="32"/>
      <c r="M1010" s="31"/>
      <c r="O1010" s="31"/>
      <c r="P1010" s="31"/>
      <c r="Q1010" s="31"/>
      <c r="R1010" s="31"/>
      <c r="S1010" s="31"/>
      <c r="T1010" s="31"/>
      <c r="U1010" s="31"/>
      <c r="V1010" s="31"/>
      <c r="W1010" s="31"/>
      <c r="X1010" s="31"/>
      <c r="Y1010" s="31"/>
      <c r="Z1010" s="31"/>
      <c r="AA1010" s="31"/>
      <c r="AB1010" s="31"/>
      <c r="AC1010" s="31"/>
      <c r="AD1010" s="31"/>
      <c r="AE1010" s="31"/>
    </row>
  </sheetData>
  <autoFilter ref="C141:K1009" xr:uid="{00000000-0009-0000-0000-000004000000}"/>
  <mergeCells count="14">
    <mergeCell ref="E132:H132"/>
    <mergeCell ref="E130:H130"/>
    <mergeCell ref="E134:H134"/>
    <mergeCell ref="L2:V2"/>
    <mergeCell ref="E85:H85"/>
    <mergeCell ref="E89:H89"/>
    <mergeCell ref="E87:H87"/>
    <mergeCell ref="E91:H91"/>
    <mergeCell ref="E128:H12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M218"/>
  <sheetViews>
    <sheetView showGridLines="0" topLeftCell="A179" workbookViewId="0">
      <selection activeCell="F192" sqref="F192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89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1868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/>
      <c r="F22" s="31"/>
      <c r="G22" s="31"/>
      <c r="H22" s="31"/>
      <c r="I22" s="26" t="s">
        <v>23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ROUND((SUM(BG107:BG108) + SUM(BG132:BG217)),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ROUND((SUM(BH107:BH108) + SUM(BH132:BH217)),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ROUND((SUM(BI107:BI108) + SUM(BI132:BI217)),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D2 - Zdravotechnika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2" customHeight="1" x14ac:dyDescent="0.2">
      <c r="A96" s="31"/>
      <c r="B96" s="32"/>
      <c r="C96" s="26" t="s">
        <v>24</v>
      </c>
      <c r="D96" s="31"/>
      <c r="E96" s="31"/>
      <c r="F96" s="24" t="str">
        <f>IF(E22="","",E22)</f>
        <v/>
      </c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127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128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1869</v>
      </c>
      <c r="E103" s="106"/>
      <c r="F103" s="106"/>
      <c r="G103" s="106"/>
      <c r="H103" s="106"/>
      <c r="I103" s="106"/>
      <c r="J103" s="107"/>
      <c r="L103" s="104"/>
    </row>
    <row r="104" spans="1:47" s="10" customFormat="1" ht="19.899999999999999" customHeight="1" x14ac:dyDescent="0.2">
      <c r="B104" s="104"/>
      <c r="D104" s="105" t="s">
        <v>1870</v>
      </c>
      <c r="E104" s="106"/>
      <c r="F104" s="106"/>
      <c r="G104" s="106"/>
      <c r="H104" s="106"/>
      <c r="I104" s="106"/>
      <c r="J104" s="107"/>
      <c r="L104" s="104"/>
    </row>
    <row r="105" spans="1:47" s="2" customFormat="1" ht="21.75" customHeight="1" x14ac:dyDescent="0.2">
      <c r="A105" s="31"/>
      <c r="B105" s="32"/>
      <c r="C105" s="31"/>
      <c r="D105" s="31"/>
      <c r="E105" s="31"/>
      <c r="F105" s="31"/>
      <c r="G105" s="31"/>
      <c r="H105" s="31"/>
      <c r="I105" s="31"/>
      <c r="J105" s="31"/>
      <c r="K105" s="31"/>
      <c r="L105" s="4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47" s="2" customFormat="1" ht="6.95" customHeight="1" x14ac:dyDescent="0.2">
      <c r="A106" s="31"/>
      <c r="B106" s="32"/>
      <c r="C106" s="31"/>
      <c r="D106" s="31"/>
      <c r="E106" s="31"/>
      <c r="F106" s="31"/>
      <c r="G106" s="31"/>
      <c r="H106" s="31"/>
      <c r="I106" s="31"/>
      <c r="J106" s="31"/>
      <c r="K106" s="31"/>
      <c r="L106" s="4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47" s="2" customFormat="1" ht="29.25" customHeight="1" x14ac:dyDescent="0.2">
      <c r="A107" s="31"/>
      <c r="B107" s="32"/>
      <c r="C107" s="99" t="s">
        <v>132</v>
      </c>
      <c r="D107" s="31"/>
      <c r="E107" s="31"/>
      <c r="F107" s="31"/>
      <c r="G107" s="31"/>
      <c r="H107" s="31"/>
      <c r="I107" s="31"/>
      <c r="J107" s="108"/>
      <c r="K107" s="31"/>
      <c r="L107" s="41"/>
      <c r="N107" s="109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47" s="2" customFormat="1" ht="18" customHeight="1" x14ac:dyDescent="0.2">
      <c r="A108" s="31"/>
      <c r="B108" s="32"/>
      <c r="C108" s="31"/>
      <c r="D108" s="31"/>
      <c r="E108" s="31"/>
      <c r="F108" s="31"/>
      <c r="G108" s="31"/>
      <c r="H108" s="31"/>
      <c r="I108" s="31"/>
      <c r="J108" s="31"/>
      <c r="K108" s="31"/>
      <c r="L108" s="4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47" s="2" customFormat="1" ht="29.25" customHeight="1" x14ac:dyDescent="0.2">
      <c r="A109" s="31"/>
      <c r="B109" s="32"/>
      <c r="C109" s="78" t="s">
        <v>109</v>
      </c>
      <c r="D109" s="79"/>
      <c r="E109" s="79"/>
      <c r="F109" s="79"/>
      <c r="G109" s="79"/>
      <c r="H109" s="79"/>
      <c r="I109" s="79"/>
      <c r="J109" s="80"/>
      <c r="K109" s="79"/>
      <c r="L109" s="4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47" s="2" customFormat="1" ht="6.95" customHeight="1" x14ac:dyDescent="0.2">
      <c r="A110" s="31"/>
      <c r="B110" s="46"/>
      <c r="C110" s="47"/>
      <c r="D110" s="47"/>
      <c r="E110" s="47"/>
      <c r="F110" s="47"/>
      <c r="G110" s="47"/>
      <c r="H110" s="47"/>
      <c r="I110" s="47"/>
      <c r="J110" s="47"/>
      <c r="K110" s="47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4" spans="1:31" s="2" customFormat="1" ht="6.95" customHeight="1" x14ac:dyDescent="0.2">
      <c r="A114" s="31"/>
      <c r="B114" s="48"/>
      <c r="C114" s="49"/>
      <c r="D114" s="49"/>
      <c r="E114" s="49"/>
      <c r="F114" s="49"/>
      <c r="G114" s="49"/>
      <c r="H114" s="49"/>
      <c r="I114" s="49"/>
      <c r="J114" s="49"/>
      <c r="K114" s="49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24.95" customHeight="1" x14ac:dyDescent="0.2">
      <c r="A115" s="31"/>
      <c r="B115" s="32"/>
      <c r="C115" s="22" t="s">
        <v>133</v>
      </c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12" customHeight="1" x14ac:dyDescent="0.2">
      <c r="A117" s="31"/>
      <c r="B117" s="32"/>
      <c r="C117" s="26" t="s">
        <v>10</v>
      </c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6.5" customHeight="1" x14ac:dyDescent="0.2">
      <c r="A118" s="31"/>
      <c r="B118" s="32"/>
      <c r="C118" s="31"/>
      <c r="D118" s="31"/>
      <c r="E118" s="292" t="str">
        <f>E7</f>
        <v>Dunajská Streda OR PZ,  rekonštrukcia a modernizácia objektu</v>
      </c>
      <c r="F118" s="293"/>
      <c r="G118" s="293"/>
      <c r="H118" s="293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1" customFormat="1" ht="12" customHeight="1" x14ac:dyDescent="0.2">
      <c r="B119" s="21"/>
      <c r="C119" s="26" t="s">
        <v>111</v>
      </c>
      <c r="L119" s="21"/>
    </row>
    <row r="120" spans="1:31" s="1" customFormat="1" ht="16.5" customHeight="1" x14ac:dyDescent="0.2">
      <c r="B120" s="21"/>
      <c r="E120" s="292" t="s">
        <v>112</v>
      </c>
      <c r="F120" s="275"/>
      <c r="G120" s="275"/>
      <c r="H120" s="275"/>
      <c r="L120" s="21"/>
    </row>
    <row r="121" spans="1:31" s="1" customFormat="1" ht="12" customHeight="1" x14ac:dyDescent="0.2">
      <c r="B121" s="21"/>
      <c r="C121" s="26" t="s">
        <v>113</v>
      </c>
      <c r="L121" s="21"/>
    </row>
    <row r="122" spans="1:31" s="2" customFormat="1" ht="16.5" customHeight="1" x14ac:dyDescent="0.2">
      <c r="A122" s="31"/>
      <c r="B122" s="32"/>
      <c r="C122" s="31"/>
      <c r="D122" s="31"/>
      <c r="E122" s="295" t="s">
        <v>1245</v>
      </c>
      <c r="F122" s="291"/>
      <c r="G122" s="291"/>
      <c r="H122" s="29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2" customHeight="1" x14ac:dyDescent="0.2">
      <c r="A123" s="31"/>
      <c r="B123" s="32"/>
      <c r="C123" s="26" t="s">
        <v>1246</v>
      </c>
      <c r="D123" s="31"/>
      <c r="E123" s="31"/>
      <c r="F123" s="31"/>
      <c r="G123" s="31"/>
      <c r="H123" s="31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2" customFormat="1" ht="16.5" customHeight="1" x14ac:dyDescent="0.2">
      <c r="A124" s="31"/>
      <c r="B124" s="32"/>
      <c r="C124" s="31"/>
      <c r="D124" s="31"/>
      <c r="E124" s="283" t="str">
        <f>E13</f>
        <v>D2 - Zdravotechnika</v>
      </c>
      <c r="F124" s="291"/>
      <c r="G124" s="291"/>
      <c r="H124" s="291"/>
      <c r="I124" s="31"/>
      <c r="J124" s="31"/>
      <c r="K124" s="31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6.95" customHeight="1" x14ac:dyDescent="0.2">
      <c r="A125" s="31"/>
      <c r="B125" s="32"/>
      <c r="C125" s="31"/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12" customHeight="1" x14ac:dyDescent="0.2">
      <c r="A126" s="31"/>
      <c r="B126" s="32"/>
      <c r="C126" s="26" t="s">
        <v>16</v>
      </c>
      <c r="D126" s="31"/>
      <c r="E126" s="31"/>
      <c r="F126" s="24" t="str">
        <f>F16</f>
        <v>Dunajská Streda, Muzejná 231/6,  parc.č. 2421/8; 1</v>
      </c>
      <c r="G126" s="31"/>
      <c r="H126" s="31"/>
      <c r="I126" s="26" t="s">
        <v>18</v>
      </c>
      <c r="J126" s="54" t="str">
        <f>IF(J16="","",J16)</f>
        <v/>
      </c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 x14ac:dyDescent="0.2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40.15" customHeight="1" x14ac:dyDescent="0.2">
      <c r="A128" s="31"/>
      <c r="B128" s="32"/>
      <c r="C128" s="26" t="s">
        <v>19</v>
      </c>
      <c r="D128" s="31"/>
      <c r="E128" s="31"/>
      <c r="F128" s="24" t="str">
        <f>E19</f>
        <v>Ministerstvo vnútra SR, Pribinova 2,  Bratislava</v>
      </c>
      <c r="G128" s="31"/>
      <c r="H128" s="31"/>
      <c r="I128" s="26" t="s">
        <v>26</v>
      </c>
      <c r="J128" s="27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5.2" customHeight="1" x14ac:dyDescent="0.2">
      <c r="A129" s="31"/>
      <c r="B129" s="32"/>
      <c r="C129" s="26" t="s">
        <v>24</v>
      </c>
      <c r="D129" s="31"/>
      <c r="E129" s="31"/>
      <c r="F129" s="24" t="str">
        <f>IF(E22="","",E22)</f>
        <v/>
      </c>
      <c r="G129" s="31"/>
      <c r="H129" s="31"/>
      <c r="I129" s="26" t="s">
        <v>28</v>
      </c>
      <c r="J129" s="27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0.35" customHeight="1" x14ac:dyDescent="0.2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11" customFormat="1" ht="29.25" customHeight="1" x14ac:dyDescent="0.2">
      <c r="A131" s="110"/>
      <c r="B131" s="111"/>
      <c r="C131" s="112" t="s">
        <v>134</v>
      </c>
      <c r="D131" s="113" t="s">
        <v>57</v>
      </c>
      <c r="E131" s="113" t="s">
        <v>53</v>
      </c>
      <c r="F131" s="113" t="s">
        <v>54</v>
      </c>
      <c r="G131" s="113" t="s">
        <v>135</v>
      </c>
      <c r="H131" s="113" t="s">
        <v>136</v>
      </c>
      <c r="I131" s="113" t="s">
        <v>137</v>
      </c>
      <c r="J131" s="114" t="s">
        <v>119</v>
      </c>
      <c r="K131" s="115" t="s">
        <v>138</v>
      </c>
      <c r="L131" s="116"/>
      <c r="M131" s="58"/>
      <c r="N131" s="59"/>
      <c r="O131" s="59"/>
      <c r="P131" s="59"/>
      <c r="Q131" s="59"/>
      <c r="R131" s="59"/>
      <c r="S131" s="59"/>
      <c r="T131" s="60"/>
      <c r="U131" s="110"/>
      <c r="V131" s="110"/>
      <c r="W131" s="110"/>
      <c r="X131" s="110"/>
      <c r="Y131" s="110"/>
      <c r="Z131" s="110"/>
      <c r="AA131" s="110"/>
      <c r="AB131" s="110"/>
      <c r="AC131" s="110"/>
      <c r="AD131" s="110"/>
      <c r="AE131" s="110"/>
    </row>
    <row r="132" spans="1:65" s="2" customFormat="1" ht="22.9" customHeight="1" x14ac:dyDescent="0.25">
      <c r="A132" s="31"/>
      <c r="B132" s="32"/>
      <c r="C132" s="64" t="s">
        <v>115</v>
      </c>
      <c r="D132" s="31"/>
      <c r="E132" s="31"/>
      <c r="F132" s="31"/>
      <c r="G132" s="31"/>
      <c r="H132" s="31"/>
      <c r="I132" s="31"/>
      <c r="J132" s="117"/>
      <c r="K132" s="31"/>
      <c r="L132" s="32"/>
      <c r="M132" s="61"/>
      <c r="N132" s="55"/>
      <c r="O132" s="62"/>
      <c r="P132" s="118"/>
      <c r="Q132" s="62"/>
      <c r="R132" s="118"/>
      <c r="S132" s="62"/>
      <c r="T132" s="119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T132" s="18" t="s">
        <v>59</v>
      </c>
      <c r="AU132" s="18" t="s">
        <v>121</v>
      </c>
      <c r="BK132" s="120">
        <f>BK133</f>
        <v>0</v>
      </c>
    </row>
    <row r="133" spans="1:65" s="12" customFormat="1" ht="25.9" customHeight="1" x14ac:dyDescent="0.2">
      <c r="B133" s="121"/>
      <c r="D133" s="122" t="s">
        <v>59</v>
      </c>
      <c r="E133" s="123" t="s">
        <v>514</v>
      </c>
      <c r="F133" s="123" t="s">
        <v>515</v>
      </c>
      <c r="J133" s="124"/>
      <c r="L133" s="121"/>
      <c r="M133" s="125"/>
      <c r="N133" s="126"/>
      <c r="O133" s="126"/>
      <c r="P133" s="127"/>
      <c r="Q133" s="126"/>
      <c r="R133" s="127"/>
      <c r="S133" s="126"/>
      <c r="T133" s="128"/>
      <c r="AR133" s="122" t="s">
        <v>73</v>
      </c>
      <c r="AT133" s="129" t="s">
        <v>59</v>
      </c>
      <c r="AU133" s="129" t="s">
        <v>60</v>
      </c>
      <c r="AY133" s="122" t="s">
        <v>141</v>
      </c>
      <c r="BK133" s="130">
        <f>BK134+BK152+BK160</f>
        <v>0</v>
      </c>
    </row>
    <row r="134" spans="1:65" s="12" customFormat="1" ht="22.9" customHeight="1" x14ac:dyDescent="0.2">
      <c r="B134" s="121"/>
      <c r="D134" s="122" t="s">
        <v>59</v>
      </c>
      <c r="E134" s="131" t="s">
        <v>516</v>
      </c>
      <c r="F134" s="131" t="s">
        <v>517</v>
      </c>
      <c r="J134" s="132"/>
      <c r="L134" s="121"/>
      <c r="M134" s="125"/>
      <c r="N134" s="126"/>
      <c r="O134" s="126"/>
      <c r="P134" s="127"/>
      <c r="Q134" s="126"/>
      <c r="R134" s="127"/>
      <c r="S134" s="126"/>
      <c r="T134" s="128"/>
      <c r="AR134" s="122" t="s">
        <v>73</v>
      </c>
      <c r="AT134" s="129" t="s">
        <v>59</v>
      </c>
      <c r="AU134" s="129" t="s">
        <v>67</v>
      </c>
      <c r="AY134" s="122" t="s">
        <v>141</v>
      </c>
      <c r="BK134" s="130">
        <f>SUM(BK135:BK151)</f>
        <v>0</v>
      </c>
    </row>
    <row r="135" spans="1:65" s="2" customFormat="1" ht="21.75" customHeight="1" x14ac:dyDescent="0.2">
      <c r="A135" s="31"/>
      <c r="B135" s="133"/>
      <c r="C135" s="134" t="s">
        <v>67</v>
      </c>
      <c r="D135" s="134" t="s">
        <v>143</v>
      </c>
      <c r="E135" s="135" t="s">
        <v>1871</v>
      </c>
      <c r="F135" s="136" t="s">
        <v>3398</v>
      </c>
      <c r="G135" s="137" t="s">
        <v>357</v>
      </c>
      <c r="H135" s="138">
        <v>6</v>
      </c>
      <c r="I135" s="139"/>
      <c r="J135" s="139"/>
      <c r="K135" s="140"/>
      <c r="L135" s="32"/>
      <c r="M135" s="141"/>
      <c r="N135" s="142"/>
      <c r="O135" s="143"/>
      <c r="P135" s="143"/>
      <c r="Q135" s="143"/>
      <c r="R135" s="143"/>
      <c r="S135" s="143"/>
      <c r="T135" s="144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45" t="s">
        <v>332</v>
      </c>
      <c r="AT135" s="145" t="s">
        <v>143</v>
      </c>
      <c r="AU135" s="145" t="s">
        <v>73</v>
      </c>
      <c r="AY135" s="18" t="s">
        <v>141</v>
      </c>
      <c r="BE135" s="146">
        <f t="shared" ref="BE135:BE151" si="0">IF(N135="základná",J135,0)</f>
        <v>0</v>
      </c>
      <c r="BF135" s="146">
        <f t="shared" ref="BF135:BF151" si="1">IF(N135="znížená",J135,0)</f>
        <v>0</v>
      </c>
      <c r="BG135" s="146">
        <f t="shared" ref="BG135:BG151" si="2">IF(N135="zákl. prenesená",J135,0)</f>
        <v>0</v>
      </c>
      <c r="BH135" s="146">
        <f t="shared" ref="BH135:BH151" si="3">IF(N135="zníž. prenesená",J135,0)</f>
        <v>0</v>
      </c>
      <c r="BI135" s="146">
        <f t="shared" ref="BI135:BI151" si="4">IF(N135="nulová",J135,0)</f>
        <v>0</v>
      </c>
      <c r="BJ135" s="18" t="s">
        <v>73</v>
      </c>
      <c r="BK135" s="146">
        <f t="shared" ref="BK135:BK151" si="5">ROUND(I135*H135,2)</f>
        <v>0</v>
      </c>
      <c r="BL135" s="18" t="s">
        <v>332</v>
      </c>
      <c r="BM135" s="145" t="s">
        <v>1872</v>
      </c>
    </row>
    <row r="136" spans="1:65" s="2" customFormat="1" ht="21.75" customHeight="1" x14ac:dyDescent="0.2">
      <c r="A136" s="31"/>
      <c r="B136" s="133"/>
      <c r="C136" s="168" t="s">
        <v>73</v>
      </c>
      <c r="D136" s="168" t="s">
        <v>159</v>
      </c>
      <c r="E136" s="169" t="s">
        <v>1873</v>
      </c>
      <c r="F136" s="170" t="s">
        <v>3401</v>
      </c>
      <c r="G136" s="171" t="s">
        <v>357</v>
      </c>
      <c r="H136" s="172">
        <v>6.12</v>
      </c>
      <c r="I136" s="173"/>
      <c r="J136" s="173"/>
      <c r="K136" s="174"/>
      <c r="L136" s="175"/>
      <c r="M136" s="176"/>
      <c r="N136" s="177"/>
      <c r="O136" s="143"/>
      <c r="P136" s="143"/>
      <c r="Q136" s="143"/>
      <c r="R136" s="143"/>
      <c r="S136" s="143"/>
      <c r="T136" s="144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45" t="s">
        <v>504</v>
      </c>
      <c r="AT136" s="145" t="s">
        <v>159</v>
      </c>
      <c r="AU136" s="145" t="s">
        <v>73</v>
      </c>
      <c r="AY136" s="18" t="s">
        <v>141</v>
      </c>
      <c r="BE136" s="146">
        <f t="shared" si="0"/>
        <v>0</v>
      </c>
      <c r="BF136" s="146">
        <f t="shared" si="1"/>
        <v>0</v>
      </c>
      <c r="BG136" s="146">
        <f t="shared" si="2"/>
        <v>0</v>
      </c>
      <c r="BH136" s="146">
        <f t="shared" si="3"/>
        <v>0</v>
      </c>
      <c r="BI136" s="146">
        <f t="shared" si="4"/>
        <v>0</v>
      </c>
      <c r="BJ136" s="18" t="s">
        <v>73</v>
      </c>
      <c r="BK136" s="146">
        <f t="shared" si="5"/>
        <v>0</v>
      </c>
      <c r="BL136" s="18" t="s">
        <v>332</v>
      </c>
      <c r="BM136" s="145" t="s">
        <v>1874</v>
      </c>
    </row>
    <row r="137" spans="1:65" s="2" customFormat="1" ht="21.75" customHeight="1" x14ac:dyDescent="0.2">
      <c r="A137" s="31"/>
      <c r="B137" s="133"/>
      <c r="C137" s="134" t="s">
        <v>85</v>
      </c>
      <c r="D137" s="134" t="s">
        <v>143</v>
      </c>
      <c r="E137" s="135" t="s">
        <v>1875</v>
      </c>
      <c r="F137" s="136" t="s">
        <v>3407</v>
      </c>
      <c r="G137" s="137" t="s">
        <v>357</v>
      </c>
      <c r="H137" s="138">
        <v>162</v>
      </c>
      <c r="I137" s="139"/>
      <c r="J137" s="139"/>
      <c r="K137" s="140"/>
      <c r="L137" s="32"/>
      <c r="M137" s="141"/>
      <c r="N137" s="142"/>
      <c r="O137" s="143"/>
      <c r="P137" s="143"/>
      <c r="Q137" s="143"/>
      <c r="R137" s="143"/>
      <c r="S137" s="143"/>
      <c r="T137" s="144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45" t="s">
        <v>332</v>
      </c>
      <c r="AT137" s="145" t="s">
        <v>143</v>
      </c>
      <c r="AU137" s="145" t="s">
        <v>73</v>
      </c>
      <c r="AY137" s="18" t="s">
        <v>141</v>
      </c>
      <c r="BE137" s="146">
        <f t="shared" si="0"/>
        <v>0</v>
      </c>
      <c r="BF137" s="146">
        <f t="shared" si="1"/>
        <v>0</v>
      </c>
      <c r="BG137" s="146">
        <f t="shared" si="2"/>
        <v>0</v>
      </c>
      <c r="BH137" s="146">
        <f t="shared" si="3"/>
        <v>0</v>
      </c>
      <c r="BI137" s="146">
        <f t="shared" si="4"/>
        <v>0</v>
      </c>
      <c r="BJ137" s="18" t="s">
        <v>73</v>
      </c>
      <c r="BK137" s="146">
        <f t="shared" si="5"/>
        <v>0</v>
      </c>
      <c r="BL137" s="18" t="s">
        <v>332</v>
      </c>
      <c r="BM137" s="145" t="s">
        <v>1876</v>
      </c>
    </row>
    <row r="138" spans="1:65" s="2" customFormat="1" ht="21.75" customHeight="1" x14ac:dyDescent="0.2">
      <c r="A138" s="31"/>
      <c r="B138" s="133"/>
      <c r="C138" s="168" t="s">
        <v>146</v>
      </c>
      <c r="D138" s="168" t="s">
        <v>159</v>
      </c>
      <c r="E138" s="169" t="s">
        <v>1877</v>
      </c>
      <c r="F138" s="170" t="s">
        <v>3400</v>
      </c>
      <c r="G138" s="171" t="s">
        <v>357</v>
      </c>
      <c r="H138" s="172">
        <v>165.24</v>
      </c>
      <c r="I138" s="173"/>
      <c r="J138" s="173"/>
      <c r="K138" s="174"/>
      <c r="L138" s="175"/>
      <c r="M138" s="176"/>
      <c r="N138" s="177"/>
      <c r="O138" s="143"/>
      <c r="P138" s="143"/>
      <c r="Q138" s="143"/>
      <c r="R138" s="143"/>
      <c r="S138" s="143"/>
      <c r="T138" s="144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45" t="s">
        <v>504</v>
      </c>
      <c r="AT138" s="145" t="s">
        <v>159</v>
      </c>
      <c r="AU138" s="145" t="s">
        <v>73</v>
      </c>
      <c r="AY138" s="18" t="s">
        <v>141</v>
      </c>
      <c r="BE138" s="146">
        <f t="shared" si="0"/>
        <v>0</v>
      </c>
      <c r="BF138" s="146">
        <f t="shared" si="1"/>
        <v>0</v>
      </c>
      <c r="BG138" s="146">
        <f t="shared" si="2"/>
        <v>0</v>
      </c>
      <c r="BH138" s="146">
        <f t="shared" si="3"/>
        <v>0</v>
      </c>
      <c r="BI138" s="146">
        <f t="shared" si="4"/>
        <v>0</v>
      </c>
      <c r="BJ138" s="18" t="s">
        <v>73</v>
      </c>
      <c r="BK138" s="146">
        <f t="shared" si="5"/>
        <v>0</v>
      </c>
      <c r="BL138" s="18" t="s">
        <v>332</v>
      </c>
      <c r="BM138" s="145" t="s">
        <v>1878</v>
      </c>
    </row>
    <row r="139" spans="1:65" s="2" customFormat="1" ht="21.75" customHeight="1" x14ac:dyDescent="0.2">
      <c r="A139" s="31"/>
      <c r="B139" s="133"/>
      <c r="C139" s="134" t="s">
        <v>174</v>
      </c>
      <c r="D139" s="134" t="s">
        <v>143</v>
      </c>
      <c r="E139" s="135" t="s">
        <v>1879</v>
      </c>
      <c r="F139" s="136" t="s">
        <v>3408</v>
      </c>
      <c r="G139" s="137" t="s">
        <v>357</v>
      </c>
      <c r="H139" s="138">
        <v>196</v>
      </c>
      <c r="I139" s="139"/>
      <c r="J139" s="139"/>
      <c r="K139" s="140"/>
      <c r="L139" s="32"/>
      <c r="M139" s="141"/>
      <c r="N139" s="142"/>
      <c r="O139" s="143"/>
      <c r="P139" s="143"/>
      <c r="Q139" s="143"/>
      <c r="R139" s="143"/>
      <c r="S139" s="143"/>
      <c r="T139" s="144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45" t="s">
        <v>332</v>
      </c>
      <c r="AT139" s="145" t="s">
        <v>143</v>
      </c>
      <c r="AU139" s="145" t="s">
        <v>73</v>
      </c>
      <c r="AY139" s="18" t="s">
        <v>141</v>
      </c>
      <c r="BE139" s="146">
        <f t="shared" si="0"/>
        <v>0</v>
      </c>
      <c r="BF139" s="146">
        <f t="shared" si="1"/>
        <v>0</v>
      </c>
      <c r="BG139" s="146">
        <f t="shared" si="2"/>
        <v>0</v>
      </c>
      <c r="BH139" s="146">
        <f t="shared" si="3"/>
        <v>0</v>
      </c>
      <c r="BI139" s="146">
        <f t="shared" si="4"/>
        <v>0</v>
      </c>
      <c r="BJ139" s="18" t="s">
        <v>73</v>
      </c>
      <c r="BK139" s="146">
        <f t="shared" si="5"/>
        <v>0</v>
      </c>
      <c r="BL139" s="18" t="s">
        <v>332</v>
      </c>
      <c r="BM139" s="145" t="s">
        <v>1880</v>
      </c>
    </row>
    <row r="140" spans="1:65" s="2" customFormat="1" ht="21.75" customHeight="1" x14ac:dyDescent="0.2">
      <c r="A140" s="31"/>
      <c r="B140" s="133"/>
      <c r="C140" s="168" t="s">
        <v>165</v>
      </c>
      <c r="D140" s="168" t="s">
        <v>159</v>
      </c>
      <c r="E140" s="169" t="s">
        <v>1881</v>
      </c>
      <c r="F140" s="170" t="s">
        <v>3399</v>
      </c>
      <c r="G140" s="171" t="s">
        <v>357</v>
      </c>
      <c r="H140" s="172">
        <v>199.92</v>
      </c>
      <c r="I140" s="173"/>
      <c r="J140" s="173"/>
      <c r="K140" s="174"/>
      <c r="L140" s="175"/>
      <c r="M140" s="176"/>
      <c r="N140" s="177"/>
      <c r="O140" s="143"/>
      <c r="P140" s="143"/>
      <c r="Q140" s="143"/>
      <c r="R140" s="143"/>
      <c r="S140" s="143"/>
      <c r="T140" s="144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45" t="s">
        <v>504</v>
      </c>
      <c r="AT140" s="145" t="s">
        <v>159</v>
      </c>
      <c r="AU140" s="145" t="s">
        <v>73</v>
      </c>
      <c r="AY140" s="18" t="s">
        <v>141</v>
      </c>
      <c r="BE140" s="146">
        <f t="shared" si="0"/>
        <v>0</v>
      </c>
      <c r="BF140" s="146">
        <f t="shared" si="1"/>
        <v>0</v>
      </c>
      <c r="BG140" s="146">
        <f t="shared" si="2"/>
        <v>0</v>
      </c>
      <c r="BH140" s="146">
        <f t="shared" si="3"/>
        <v>0</v>
      </c>
      <c r="BI140" s="146">
        <f t="shared" si="4"/>
        <v>0</v>
      </c>
      <c r="BJ140" s="18" t="s">
        <v>73</v>
      </c>
      <c r="BK140" s="146">
        <f t="shared" si="5"/>
        <v>0</v>
      </c>
      <c r="BL140" s="18" t="s">
        <v>332</v>
      </c>
      <c r="BM140" s="145" t="s">
        <v>1882</v>
      </c>
    </row>
    <row r="141" spans="1:65" s="2" customFormat="1" ht="21.75" customHeight="1" x14ac:dyDescent="0.2">
      <c r="A141" s="31"/>
      <c r="B141" s="133"/>
      <c r="C141" s="134" t="s">
        <v>237</v>
      </c>
      <c r="D141" s="134" t="s">
        <v>143</v>
      </c>
      <c r="E141" s="135" t="s">
        <v>1883</v>
      </c>
      <c r="F141" s="136" t="s">
        <v>3409</v>
      </c>
      <c r="G141" s="137" t="s">
        <v>357</v>
      </c>
      <c r="H141" s="138">
        <v>188</v>
      </c>
      <c r="I141" s="139"/>
      <c r="J141" s="139"/>
      <c r="K141" s="140"/>
      <c r="L141" s="32"/>
      <c r="M141" s="141"/>
      <c r="N141" s="142"/>
      <c r="O141" s="143"/>
      <c r="P141" s="143"/>
      <c r="Q141" s="143"/>
      <c r="R141" s="143"/>
      <c r="S141" s="143"/>
      <c r="T141" s="144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45" t="s">
        <v>332</v>
      </c>
      <c r="AT141" s="145" t="s">
        <v>143</v>
      </c>
      <c r="AU141" s="145" t="s">
        <v>73</v>
      </c>
      <c r="AY141" s="18" t="s">
        <v>141</v>
      </c>
      <c r="BE141" s="146">
        <f t="shared" si="0"/>
        <v>0</v>
      </c>
      <c r="BF141" s="146">
        <f t="shared" si="1"/>
        <v>0</v>
      </c>
      <c r="BG141" s="146">
        <f t="shared" si="2"/>
        <v>0</v>
      </c>
      <c r="BH141" s="146">
        <f t="shared" si="3"/>
        <v>0</v>
      </c>
      <c r="BI141" s="146">
        <f t="shared" si="4"/>
        <v>0</v>
      </c>
      <c r="BJ141" s="18" t="s">
        <v>73</v>
      </c>
      <c r="BK141" s="146">
        <f t="shared" si="5"/>
        <v>0</v>
      </c>
      <c r="BL141" s="18" t="s">
        <v>332</v>
      </c>
      <c r="BM141" s="145" t="s">
        <v>1884</v>
      </c>
    </row>
    <row r="142" spans="1:65" s="2" customFormat="1" ht="21.75" customHeight="1" x14ac:dyDescent="0.2">
      <c r="A142" s="31"/>
      <c r="B142" s="133"/>
      <c r="C142" s="168" t="s">
        <v>162</v>
      </c>
      <c r="D142" s="168" t="s">
        <v>159</v>
      </c>
      <c r="E142" s="169" t="s">
        <v>1885</v>
      </c>
      <c r="F142" s="170" t="s">
        <v>3402</v>
      </c>
      <c r="G142" s="171" t="s">
        <v>357</v>
      </c>
      <c r="H142" s="172">
        <v>191.76</v>
      </c>
      <c r="I142" s="173"/>
      <c r="J142" s="173"/>
      <c r="K142" s="174"/>
      <c r="L142" s="175"/>
      <c r="M142" s="176"/>
      <c r="N142" s="177"/>
      <c r="O142" s="143"/>
      <c r="P142" s="143"/>
      <c r="Q142" s="143"/>
      <c r="R142" s="143"/>
      <c r="S142" s="143"/>
      <c r="T142" s="144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45" t="s">
        <v>504</v>
      </c>
      <c r="AT142" s="145" t="s">
        <v>159</v>
      </c>
      <c r="AU142" s="145" t="s">
        <v>73</v>
      </c>
      <c r="AY142" s="18" t="s">
        <v>141</v>
      </c>
      <c r="BE142" s="146">
        <f t="shared" si="0"/>
        <v>0</v>
      </c>
      <c r="BF142" s="146">
        <f t="shared" si="1"/>
        <v>0</v>
      </c>
      <c r="BG142" s="146">
        <f t="shared" si="2"/>
        <v>0</v>
      </c>
      <c r="BH142" s="146">
        <f t="shared" si="3"/>
        <v>0</v>
      </c>
      <c r="BI142" s="146">
        <f t="shared" si="4"/>
        <v>0</v>
      </c>
      <c r="BJ142" s="18" t="s">
        <v>73</v>
      </c>
      <c r="BK142" s="146">
        <f t="shared" si="5"/>
        <v>0</v>
      </c>
      <c r="BL142" s="18" t="s">
        <v>332</v>
      </c>
      <c r="BM142" s="145" t="s">
        <v>1886</v>
      </c>
    </row>
    <row r="143" spans="1:65" s="2" customFormat="1" ht="21.75" customHeight="1" x14ac:dyDescent="0.2">
      <c r="A143" s="31"/>
      <c r="B143" s="133"/>
      <c r="C143" s="134" t="s">
        <v>248</v>
      </c>
      <c r="D143" s="134" t="s">
        <v>143</v>
      </c>
      <c r="E143" s="135" t="s">
        <v>1887</v>
      </c>
      <c r="F143" s="136" t="s">
        <v>3410</v>
      </c>
      <c r="G143" s="137" t="s">
        <v>357</v>
      </c>
      <c r="H143" s="138">
        <v>34</v>
      </c>
      <c r="I143" s="139"/>
      <c r="J143" s="139"/>
      <c r="K143" s="140"/>
      <c r="L143" s="32"/>
      <c r="M143" s="141"/>
      <c r="N143" s="142"/>
      <c r="O143" s="143"/>
      <c r="P143" s="143"/>
      <c r="Q143" s="143"/>
      <c r="R143" s="143"/>
      <c r="S143" s="143"/>
      <c r="T143" s="144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45" t="s">
        <v>332</v>
      </c>
      <c r="AT143" s="145" t="s">
        <v>143</v>
      </c>
      <c r="AU143" s="145" t="s">
        <v>73</v>
      </c>
      <c r="AY143" s="18" t="s">
        <v>141</v>
      </c>
      <c r="BE143" s="146">
        <f t="shared" si="0"/>
        <v>0</v>
      </c>
      <c r="BF143" s="146">
        <f t="shared" si="1"/>
        <v>0</v>
      </c>
      <c r="BG143" s="146">
        <f t="shared" si="2"/>
        <v>0</v>
      </c>
      <c r="BH143" s="146">
        <f t="shared" si="3"/>
        <v>0</v>
      </c>
      <c r="BI143" s="146">
        <f t="shared" si="4"/>
        <v>0</v>
      </c>
      <c r="BJ143" s="18" t="s">
        <v>73</v>
      </c>
      <c r="BK143" s="146">
        <f t="shared" si="5"/>
        <v>0</v>
      </c>
      <c r="BL143" s="18" t="s">
        <v>332</v>
      </c>
      <c r="BM143" s="145" t="s">
        <v>1888</v>
      </c>
    </row>
    <row r="144" spans="1:65" s="2" customFormat="1" ht="21.75" customHeight="1" x14ac:dyDescent="0.2">
      <c r="A144" s="31"/>
      <c r="B144" s="133"/>
      <c r="C144" s="168" t="s">
        <v>252</v>
      </c>
      <c r="D144" s="168" t="s">
        <v>159</v>
      </c>
      <c r="E144" s="169" t="s">
        <v>1889</v>
      </c>
      <c r="F144" s="170" t="s">
        <v>3403</v>
      </c>
      <c r="G144" s="171" t="s">
        <v>357</v>
      </c>
      <c r="H144" s="172">
        <v>34.68</v>
      </c>
      <c r="I144" s="173"/>
      <c r="J144" s="173"/>
      <c r="K144" s="174"/>
      <c r="L144" s="175"/>
      <c r="M144" s="176"/>
      <c r="N144" s="177"/>
      <c r="O144" s="143"/>
      <c r="P144" s="143"/>
      <c r="Q144" s="143"/>
      <c r="R144" s="143"/>
      <c r="S144" s="143"/>
      <c r="T144" s="144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45" t="s">
        <v>504</v>
      </c>
      <c r="AT144" s="145" t="s">
        <v>159</v>
      </c>
      <c r="AU144" s="145" t="s">
        <v>73</v>
      </c>
      <c r="AY144" s="18" t="s">
        <v>141</v>
      </c>
      <c r="BE144" s="146">
        <f t="shared" si="0"/>
        <v>0</v>
      </c>
      <c r="BF144" s="146">
        <f t="shared" si="1"/>
        <v>0</v>
      </c>
      <c r="BG144" s="146">
        <f t="shared" si="2"/>
        <v>0</v>
      </c>
      <c r="BH144" s="146">
        <f t="shared" si="3"/>
        <v>0</v>
      </c>
      <c r="BI144" s="146">
        <f t="shared" si="4"/>
        <v>0</v>
      </c>
      <c r="BJ144" s="18" t="s">
        <v>73</v>
      </c>
      <c r="BK144" s="146">
        <f t="shared" si="5"/>
        <v>0</v>
      </c>
      <c r="BL144" s="18" t="s">
        <v>332</v>
      </c>
      <c r="BM144" s="145" t="s">
        <v>1890</v>
      </c>
    </row>
    <row r="145" spans="1:65" s="2" customFormat="1" ht="21.75" customHeight="1" x14ac:dyDescent="0.2">
      <c r="A145" s="31"/>
      <c r="B145" s="133"/>
      <c r="C145" s="134" t="s">
        <v>256</v>
      </c>
      <c r="D145" s="134" t="s">
        <v>143</v>
      </c>
      <c r="E145" s="135" t="s">
        <v>1891</v>
      </c>
      <c r="F145" s="136" t="s">
        <v>3411</v>
      </c>
      <c r="G145" s="137" t="s">
        <v>357</v>
      </c>
      <c r="H145" s="138">
        <v>156</v>
      </c>
      <c r="I145" s="139"/>
      <c r="J145" s="139"/>
      <c r="K145" s="140"/>
      <c r="L145" s="32"/>
      <c r="M145" s="141"/>
      <c r="N145" s="142"/>
      <c r="O145" s="143"/>
      <c r="P145" s="143"/>
      <c r="Q145" s="143"/>
      <c r="R145" s="143"/>
      <c r="S145" s="143"/>
      <c r="T145" s="14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45" t="s">
        <v>332</v>
      </c>
      <c r="AT145" s="145" t="s">
        <v>143</v>
      </c>
      <c r="AU145" s="145" t="s">
        <v>73</v>
      </c>
      <c r="AY145" s="18" t="s">
        <v>141</v>
      </c>
      <c r="BE145" s="146">
        <f t="shared" si="0"/>
        <v>0</v>
      </c>
      <c r="BF145" s="146">
        <f t="shared" si="1"/>
        <v>0</v>
      </c>
      <c r="BG145" s="146">
        <f t="shared" si="2"/>
        <v>0</v>
      </c>
      <c r="BH145" s="146">
        <f t="shared" si="3"/>
        <v>0</v>
      </c>
      <c r="BI145" s="146">
        <f t="shared" si="4"/>
        <v>0</v>
      </c>
      <c r="BJ145" s="18" t="s">
        <v>73</v>
      </c>
      <c r="BK145" s="146">
        <f t="shared" si="5"/>
        <v>0</v>
      </c>
      <c r="BL145" s="18" t="s">
        <v>332</v>
      </c>
      <c r="BM145" s="145" t="s">
        <v>1892</v>
      </c>
    </row>
    <row r="146" spans="1:65" s="2" customFormat="1" ht="21.75" customHeight="1" x14ac:dyDescent="0.2">
      <c r="A146" s="31"/>
      <c r="B146" s="133"/>
      <c r="C146" s="168" t="s">
        <v>280</v>
      </c>
      <c r="D146" s="168" t="s">
        <v>159</v>
      </c>
      <c r="E146" s="169" t="s">
        <v>1893</v>
      </c>
      <c r="F146" s="170" t="s">
        <v>3404</v>
      </c>
      <c r="G146" s="171" t="s">
        <v>357</v>
      </c>
      <c r="H146" s="172">
        <v>159.12</v>
      </c>
      <c r="I146" s="173"/>
      <c r="J146" s="173"/>
      <c r="K146" s="174"/>
      <c r="L146" s="175"/>
      <c r="M146" s="176"/>
      <c r="N146" s="177"/>
      <c r="O146" s="143"/>
      <c r="P146" s="143"/>
      <c r="Q146" s="143"/>
      <c r="R146" s="143"/>
      <c r="S146" s="143"/>
      <c r="T146" s="14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5" t="s">
        <v>504</v>
      </c>
      <c r="AT146" s="145" t="s">
        <v>159</v>
      </c>
      <c r="AU146" s="145" t="s">
        <v>73</v>
      </c>
      <c r="AY146" s="18" t="s">
        <v>141</v>
      </c>
      <c r="BE146" s="146">
        <f t="shared" si="0"/>
        <v>0</v>
      </c>
      <c r="BF146" s="146">
        <f t="shared" si="1"/>
        <v>0</v>
      </c>
      <c r="BG146" s="146">
        <f t="shared" si="2"/>
        <v>0</v>
      </c>
      <c r="BH146" s="146">
        <f t="shared" si="3"/>
        <v>0</v>
      </c>
      <c r="BI146" s="146">
        <f t="shared" si="4"/>
        <v>0</v>
      </c>
      <c r="BJ146" s="18" t="s">
        <v>73</v>
      </c>
      <c r="BK146" s="146">
        <f t="shared" si="5"/>
        <v>0</v>
      </c>
      <c r="BL146" s="18" t="s">
        <v>332</v>
      </c>
      <c r="BM146" s="145" t="s">
        <v>1894</v>
      </c>
    </row>
    <row r="147" spans="1:65" s="2" customFormat="1" ht="21.75" customHeight="1" x14ac:dyDescent="0.2">
      <c r="A147" s="31"/>
      <c r="B147" s="133"/>
      <c r="C147" s="134" t="s">
        <v>289</v>
      </c>
      <c r="D147" s="134" t="s">
        <v>143</v>
      </c>
      <c r="E147" s="135" t="s">
        <v>1895</v>
      </c>
      <c r="F147" s="136" t="s">
        <v>3412</v>
      </c>
      <c r="G147" s="137" t="s">
        <v>357</v>
      </c>
      <c r="H147" s="138">
        <v>106</v>
      </c>
      <c r="I147" s="139"/>
      <c r="J147" s="139"/>
      <c r="K147" s="140"/>
      <c r="L147" s="32"/>
      <c r="M147" s="141"/>
      <c r="N147" s="142"/>
      <c r="O147" s="143"/>
      <c r="P147" s="143"/>
      <c r="Q147" s="143"/>
      <c r="R147" s="143"/>
      <c r="S147" s="143"/>
      <c r="T147" s="144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45" t="s">
        <v>332</v>
      </c>
      <c r="AT147" s="145" t="s">
        <v>143</v>
      </c>
      <c r="AU147" s="145" t="s">
        <v>73</v>
      </c>
      <c r="AY147" s="18" t="s">
        <v>141</v>
      </c>
      <c r="BE147" s="146">
        <f t="shared" si="0"/>
        <v>0</v>
      </c>
      <c r="BF147" s="146">
        <f t="shared" si="1"/>
        <v>0</v>
      </c>
      <c r="BG147" s="146">
        <f t="shared" si="2"/>
        <v>0</v>
      </c>
      <c r="BH147" s="146">
        <f t="shared" si="3"/>
        <v>0</v>
      </c>
      <c r="BI147" s="146">
        <f t="shared" si="4"/>
        <v>0</v>
      </c>
      <c r="BJ147" s="18" t="s">
        <v>73</v>
      </c>
      <c r="BK147" s="146">
        <f t="shared" si="5"/>
        <v>0</v>
      </c>
      <c r="BL147" s="18" t="s">
        <v>332</v>
      </c>
      <c r="BM147" s="145" t="s">
        <v>1896</v>
      </c>
    </row>
    <row r="148" spans="1:65" s="2" customFormat="1" ht="21.75" customHeight="1" x14ac:dyDescent="0.2">
      <c r="A148" s="31"/>
      <c r="B148" s="133"/>
      <c r="C148" s="168" t="s">
        <v>312</v>
      </c>
      <c r="D148" s="168" t="s">
        <v>159</v>
      </c>
      <c r="E148" s="169" t="s">
        <v>1897</v>
      </c>
      <c r="F148" s="170" t="s">
        <v>3405</v>
      </c>
      <c r="G148" s="171" t="s">
        <v>357</v>
      </c>
      <c r="H148" s="172">
        <v>108.12</v>
      </c>
      <c r="I148" s="173"/>
      <c r="J148" s="173"/>
      <c r="K148" s="174"/>
      <c r="L148" s="175"/>
      <c r="M148" s="176"/>
      <c r="N148" s="177"/>
      <c r="O148" s="143"/>
      <c r="P148" s="143"/>
      <c r="Q148" s="143"/>
      <c r="R148" s="143"/>
      <c r="S148" s="143"/>
      <c r="T148" s="144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45" t="s">
        <v>504</v>
      </c>
      <c r="AT148" s="145" t="s">
        <v>159</v>
      </c>
      <c r="AU148" s="145" t="s">
        <v>73</v>
      </c>
      <c r="AY148" s="18" t="s">
        <v>141</v>
      </c>
      <c r="BE148" s="146">
        <f t="shared" si="0"/>
        <v>0</v>
      </c>
      <c r="BF148" s="146">
        <f t="shared" si="1"/>
        <v>0</v>
      </c>
      <c r="BG148" s="146">
        <f t="shared" si="2"/>
        <v>0</v>
      </c>
      <c r="BH148" s="146">
        <f t="shared" si="3"/>
        <v>0</v>
      </c>
      <c r="BI148" s="146">
        <f t="shared" si="4"/>
        <v>0</v>
      </c>
      <c r="BJ148" s="18" t="s">
        <v>73</v>
      </c>
      <c r="BK148" s="146">
        <f t="shared" si="5"/>
        <v>0</v>
      </c>
      <c r="BL148" s="18" t="s">
        <v>332</v>
      </c>
      <c r="BM148" s="145" t="s">
        <v>1898</v>
      </c>
    </row>
    <row r="149" spans="1:65" s="2" customFormat="1" ht="21.75" customHeight="1" x14ac:dyDescent="0.2">
      <c r="A149" s="31"/>
      <c r="B149" s="133"/>
      <c r="C149" s="134" t="s">
        <v>326</v>
      </c>
      <c r="D149" s="134" t="s">
        <v>143</v>
      </c>
      <c r="E149" s="135" t="s">
        <v>1899</v>
      </c>
      <c r="F149" s="136" t="s">
        <v>3413</v>
      </c>
      <c r="G149" s="137" t="s">
        <v>357</v>
      </c>
      <c r="H149" s="138">
        <v>36</v>
      </c>
      <c r="I149" s="139"/>
      <c r="J149" s="139"/>
      <c r="K149" s="140"/>
      <c r="L149" s="32"/>
      <c r="M149" s="141"/>
      <c r="N149" s="142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332</v>
      </c>
      <c r="AT149" s="145" t="s">
        <v>143</v>
      </c>
      <c r="AU149" s="145" t="s">
        <v>73</v>
      </c>
      <c r="AY149" s="18" t="s">
        <v>141</v>
      </c>
      <c r="BE149" s="146">
        <f t="shared" si="0"/>
        <v>0</v>
      </c>
      <c r="BF149" s="146">
        <f t="shared" si="1"/>
        <v>0</v>
      </c>
      <c r="BG149" s="146">
        <f t="shared" si="2"/>
        <v>0</v>
      </c>
      <c r="BH149" s="146">
        <f t="shared" si="3"/>
        <v>0</v>
      </c>
      <c r="BI149" s="146">
        <f t="shared" si="4"/>
        <v>0</v>
      </c>
      <c r="BJ149" s="18" t="s">
        <v>73</v>
      </c>
      <c r="BK149" s="146">
        <f t="shared" si="5"/>
        <v>0</v>
      </c>
      <c r="BL149" s="18" t="s">
        <v>332</v>
      </c>
      <c r="BM149" s="145" t="s">
        <v>1900</v>
      </c>
    </row>
    <row r="150" spans="1:65" s="2" customFormat="1" ht="21.75" customHeight="1" x14ac:dyDescent="0.2">
      <c r="A150" s="31"/>
      <c r="B150" s="133"/>
      <c r="C150" s="168" t="s">
        <v>332</v>
      </c>
      <c r="D150" s="168" t="s">
        <v>159</v>
      </c>
      <c r="E150" s="169" t="s">
        <v>1901</v>
      </c>
      <c r="F150" s="170" t="s">
        <v>3406</v>
      </c>
      <c r="G150" s="171" t="s">
        <v>357</v>
      </c>
      <c r="H150" s="172">
        <v>36.72</v>
      </c>
      <c r="I150" s="173"/>
      <c r="J150" s="173"/>
      <c r="K150" s="174"/>
      <c r="L150" s="175"/>
      <c r="M150" s="176"/>
      <c r="N150" s="177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504</v>
      </c>
      <c r="AT150" s="145" t="s">
        <v>159</v>
      </c>
      <c r="AU150" s="145" t="s">
        <v>73</v>
      </c>
      <c r="AY150" s="18" t="s">
        <v>141</v>
      </c>
      <c r="BE150" s="146">
        <f t="shared" si="0"/>
        <v>0</v>
      </c>
      <c r="BF150" s="146">
        <f t="shared" si="1"/>
        <v>0</v>
      </c>
      <c r="BG150" s="146">
        <f t="shared" si="2"/>
        <v>0</v>
      </c>
      <c r="BH150" s="146">
        <f t="shared" si="3"/>
        <v>0</v>
      </c>
      <c r="BI150" s="146">
        <f t="shared" si="4"/>
        <v>0</v>
      </c>
      <c r="BJ150" s="18" t="s">
        <v>73</v>
      </c>
      <c r="BK150" s="146">
        <f t="shared" si="5"/>
        <v>0</v>
      </c>
      <c r="BL150" s="18" t="s">
        <v>332</v>
      </c>
      <c r="BM150" s="145" t="s">
        <v>1902</v>
      </c>
    </row>
    <row r="151" spans="1:65" s="2" customFormat="1" ht="21.75" customHeight="1" x14ac:dyDescent="0.2">
      <c r="A151" s="31"/>
      <c r="B151" s="133"/>
      <c r="C151" s="134" t="s">
        <v>337</v>
      </c>
      <c r="D151" s="134" t="s">
        <v>143</v>
      </c>
      <c r="E151" s="135" t="s">
        <v>541</v>
      </c>
      <c r="F151" s="192" t="s">
        <v>542</v>
      </c>
      <c r="G151" s="193" t="s">
        <v>543</v>
      </c>
      <c r="H151" s="194"/>
      <c r="I151" s="195"/>
      <c r="J151" s="195"/>
      <c r="K151" s="140"/>
      <c r="L151" s="32"/>
      <c r="M151" s="141"/>
      <c r="N151" s="142"/>
      <c r="O151" s="143"/>
      <c r="P151" s="143"/>
      <c r="Q151" s="143"/>
      <c r="R151" s="143"/>
      <c r="S151" s="143"/>
      <c r="T151" s="144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45" t="s">
        <v>332</v>
      </c>
      <c r="AT151" s="145" t="s">
        <v>143</v>
      </c>
      <c r="AU151" s="145" t="s">
        <v>73</v>
      </c>
      <c r="AY151" s="18" t="s">
        <v>141</v>
      </c>
      <c r="BE151" s="146">
        <f t="shared" si="0"/>
        <v>0</v>
      </c>
      <c r="BF151" s="146">
        <f t="shared" si="1"/>
        <v>0</v>
      </c>
      <c r="BG151" s="146">
        <f t="shared" si="2"/>
        <v>0</v>
      </c>
      <c r="BH151" s="146">
        <f t="shared" si="3"/>
        <v>0</v>
      </c>
      <c r="BI151" s="146">
        <f t="shared" si="4"/>
        <v>0</v>
      </c>
      <c r="BJ151" s="18" t="s">
        <v>73</v>
      </c>
      <c r="BK151" s="146">
        <f t="shared" si="5"/>
        <v>0</v>
      </c>
      <c r="BL151" s="18" t="s">
        <v>332</v>
      </c>
      <c r="BM151" s="145" t="s">
        <v>1903</v>
      </c>
    </row>
    <row r="152" spans="1:65" s="12" customFormat="1" ht="22.9" customHeight="1" x14ac:dyDescent="0.2">
      <c r="B152" s="121"/>
      <c r="D152" s="122" t="s">
        <v>59</v>
      </c>
      <c r="E152" s="131" t="s">
        <v>1904</v>
      </c>
      <c r="F152" s="131" t="s">
        <v>1905</v>
      </c>
      <c r="J152" s="132"/>
      <c r="L152" s="121"/>
      <c r="M152" s="125"/>
      <c r="N152" s="126"/>
      <c r="O152" s="126"/>
      <c r="P152" s="127"/>
      <c r="Q152" s="126"/>
      <c r="R152" s="127"/>
      <c r="S152" s="126"/>
      <c r="T152" s="128"/>
      <c r="AR152" s="122" t="s">
        <v>73</v>
      </c>
      <c r="AT152" s="129" t="s">
        <v>59</v>
      </c>
      <c r="AU152" s="129" t="s">
        <v>67</v>
      </c>
      <c r="AY152" s="122" t="s">
        <v>141</v>
      </c>
      <c r="BK152" s="130">
        <f>SUM(BK153:BK159)</f>
        <v>0</v>
      </c>
    </row>
    <row r="153" spans="1:65" s="2" customFormat="1" ht="21.75" customHeight="1" x14ac:dyDescent="0.2">
      <c r="A153" s="31"/>
      <c r="B153" s="133"/>
      <c r="C153" s="134" t="s">
        <v>354</v>
      </c>
      <c r="D153" s="134" t="s">
        <v>143</v>
      </c>
      <c r="E153" s="135" t="s">
        <v>1906</v>
      </c>
      <c r="F153" s="136" t="s">
        <v>1907</v>
      </c>
      <c r="G153" s="137" t="s">
        <v>161</v>
      </c>
      <c r="H153" s="138">
        <v>1</v>
      </c>
      <c r="I153" s="139"/>
      <c r="J153" s="139"/>
      <c r="K153" s="140"/>
      <c r="L153" s="32"/>
      <c r="M153" s="141"/>
      <c r="N153" s="142"/>
      <c r="O153" s="143"/>
      <c r="P153" s="143"/>
      <c r="Q153" s="143"/>
      <c r="R153" s="143"/>
      <c r="S153" s="143"/>
      <c r="T153" s="14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5" t="s">
        <v>332</v>
      </c>
      <c r="AT153" s="145" t="s">
        <v>143</v>
      </c>
      <c r="AU153" s="145" t="s">
        <v>73</v>
      </c>
      <c r="AY153" s="18" t="s">
        <v>141</v>
      </c>
      <c r="BE153" s="146">
        <f t="shared" ref="BE153:BE159" si="6">IF(N153="základná",J153,0)</f>
        <v>0</v>
      </c>
      <c r="BF153" s="146">
        <f t="shared" ref="BF153:BF159" si="7">IF(N153="znížená",J153,0)</f>
        <v>0</v>
      </c>
      <c r="BG153" s="146">
        <f t="shared" ref="BG153:BG159" si="8">IF(N153="zákl. prenesená",J153,0)</f>
        <v>0</v>
      </c>
      <c r="BH153" s="146">
        <f t="shared" ref="BH153:BH159" si="9">IF(N153="zníž. prenesená",J153,0)</f>
        <v>0</v>
      </c>
      <c r="BI153" s="146">
        <f t="shared" ref="BI153:BI159" si="10">IF(N153="nulová",J153,0)</f>
        <v>0</v>
      </c>
      <c r="BJ153" s="18" t="s">
        <v>73</v>
      </c>
      <c r="BK153" s="146">
        <f t="shared" ref="BK153:BK159" si="11">ROUND(I153*H153,2)</f>
        <v>0</v>
      </c>
      <c r="BL153" s="18" t="s">
        <v>332</v>
      </c>
      <c r="BM153" s="145" t="s">
        <v>1908</v>
      </c>
    </row>
    <row r="154" spans="1:65" s="2" customFormat="1" ht="21.75" customHeight="1" x14ac:dyDescent="0.2">
      <c r="A154" s="31"/>
      <c r="B154" s="133"/>
      <c r="C154" s="134" t="s">
        <v>365</v>
      </c>
      <c r="D154" s="134" t="s">
        <v>143</v>
      </c>
      <c r="E154" s="135" t="s">
        <v>1909</v>
      </c>
      <c r="F154" s="136" t="s">
        <v>1910</v>
      </c>
      <c r="G154" s="137" t="s">
        <v>161</v>
      </c>
      <c r="H154" s="138">
        <v>1</v>
      </c>
      <c r="I154" s="139"/>
      <c r="J154" s="139"/>
      <c r="K154" s="140"/>
      <c r="L154" s="32"/>
      <c r="M154" s="141"/>
      <c r="N154" s="142"/>
      <c r="O154" s="143"/>
      <c r="P154" s="143"/>
      <c r="Q154" s="143"/>
      <c r="R154" s="143"/>
      <c r="S154" s="143"/>
      <c r="T154" s="14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45" t="s">
        <v>332</v>
      </c>
      <c r="AT154" s="145" t="s">
        <v>143</v>
      </c>
      <c r="AU154" s="145" t="s">
        <v>73</v>
      </c>
      <c r="AY154" s="18" t="s">
        <v>141</v>
      </c>
      <c r="BE154" s="146">
        <f t="shared" si="6"/>
        <v>0</v>
      </c>
      <c r="BF154" s="146">
        <f t="shared" si="7"/>
        <v>0</v>
      </c>
      <c r="BG154" s="146">
        <f t="shared" si="8"/>
        <v>0</v>
      </c>
      <c r="BH154" s="146">
        <f t="shared" si="9"/>
        <v>0</v>
      </c>
      <c r="BI154" s="146">
        <f t="shared" si="10"/>
        <v>0</v>
      </c>
      <c r="BJ154" s="18" t="s">
        <v>73</v>
      </c>
      <c r="BK154" s="146">
        <f t="shared" si="11"/>
        <v>0</v>
      </c>
      <c r="BL154" s="18" t="s">
        <v>332</v>
      </c>
      <c r="BM154" s="145" t="s">
        <v>1911</v>
      </c>
    </row>
    <row r="155" spans="1:65" s="2" customFormat="1" ht="16.5" customHeight="1" x14ac:dyDescent="0.2">
      <c r="A155" s="31"/>
      <c r="B155" s="133"/>
      <c r="C155" s="134" t="s">
        <v>5</v>
      </c>
      <c r="D155" s="134" t="s">
        <v>143</v>
      </c>
      <c r="E155" s="135" t="s">
        <v>1912</v>
      </c>
      <c r="F155" s="136" t="s">
        <v>1913</v>
      </c>
      <c r="G155" s="137" t="s">
        <v>161</v>
      </c>
      <c r="H155" s="138">
        <v>12</v>
      </c>
      <c r="I155" s="139"/>
      <c r="J155" s="139"/>
      <c r="K155" s="140"/>
      <c r="L155" s="32"/>
      <c r="M155" s="141"/>
      <c r="N155" s="142"/>
      <c r="O155" s="143"/>
      <c r="P155" s="143"/>
      <c r="Q155" s="143"/>
      <c r="R155" s="143"/>
      <c r="S155" s="143"/>
      <c r="T155" s="144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45" t="s">
        <v>332</v>
      </c>
      <c r="AT155" s="145" t="s">
        <v>143</v>
      </c>
      <c r="AU155" s="145" t="s">
        <v>73</v>
      </c>
      <c r="AY155" s="18" t="s">
        <v>141</v>
      </c>
      <c r="BE155" s="146">
        <f t="shared" si="6"/>
        <v>0</v>
      </c>
      <c r="BF155" s="146">
        <f t="shared" si="7"/>
        <v>0</v>
      </c>
      <c r="BG155" s="146">
        <f t="shared" si="8"/>
        <v>0</v>
      </c>
      <c r="BH155" s="146">
        <f t="shared" si="9"/>
        <v>0</v>
      </c>
      <c r="BI155" s="146">
        <f t="shared" si="10"/>
        <v>0</v>
      </c>
      <c r="BJ155" s="18" t="s">
        <v>73</v>
      </c>
      <c r="BK155" s="146">
        <f t="shared" si="11"/>
        <v>0</v>
      </c>
      <c r="BL155" s="18" t="s">
        <v>332</v>
      </c>
      <c r="BM155" s="145" t="s">
        <v>1914</v>
      </c>
    </row>
    <row r="156" spans="1:65" s="2" customFormat="1" ht="16.5" customHeight="1" x14ac:dyDescent="0.2">
      <c r="A156" s="31"/>
      <c r="B156" s="133"/>
      <c r="C156" s="134" t="s">
        <v>379</v>
      </c>
      <c r="D156" s="134" t="s">
        <v>143</v>
      </c>
      <c r="E156" s="135" t="s">
        <v>1915</v>
      </c>
      <c r="F156" s="136" t="s">
        <v>1916</v>
      </c>
      <c r="G156" s="137" t="s">
        <v>357</v>
      </c>
      <c r="H156" s="138">
        <v>8</v>
      </c>
      <c r="I156" s="139"/>
      <c r="J156" s="139"/>
      <c r="K156" s="140"/>
      <c r="L156" s="32"/>
      <c r="M156" s="141"/>
      <c r="N156" s="142"/>
      <c r="O156" s="143"/>
      <c r="P156" s="143"/>
      <c r="Q156" s="143"/>
      <c r="R156" s="143"/>
      <c r="S156" s="143"/>
      <c r="T156" s="14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5" t="s">
        <v>332</v>
      </c>
      <c r="AT156" s="145" t="s">
        <v>143</v>
      </c>
      <c r="AU156" s="145" t="s">
        <v>73</v>
      </c>
      <c r="AY156" s="18" t="s">
        <v>141</v>
      </c>
      <c r="BE156" s="146">
        <f t="shared" si="6"/>
        <v>0</v>
      </c>
      <c r="BF156" s="146">
        <f t="shared" si="7"/>
        <v>0</v>
      </c>
      <c r="BG156" s="146">
        <f t="shared" si="8"/>
        <v>0</v>
      </c>
      <c r="BH156" s="146">
        <f t="shared" si="9"/>
        <v>0</v>
      </c>
      <c r="BI156" s="146">
        <f t="shared" si="10"/>
        <v>0</v>
      </c>
      <c r="BJ156" s="18" t="s">
        <v>73</v>
      </c>
      <c r="BK156" s="146">
        <f t="shared" si="11"/>
        <v>0</v>
      </c>
      <c r="BL156" s="18" t="s">
        <v>332</v>
      </c>
      <c r="BM156" s="145" t="s">
        <v>1917</v>
      </c>
    </row>
    <row r="157" spans="1:65" s="2" customFormat="1" ht="21.75" customHeight="1" x14ac:dyDescent="0.2">
      <c r="A157" s="31"/>
      <c r="B157" s="133"/>
      <c r="C157" s="134" t="s">
        <v>433</v>
      </c>
      <c r="D157" s="134" t="s">
        <v>143</v>
      </c>
      <c r="E157" s="135" t="s">
        <v>1918</v>
      </c>
      <c r="F157" s="136" t="s">
        <v>1919</v>
      </c>
      <c r="G157" s="137" t="s">
        <v>161</v>
      </c>
      <c r="H157" s="138">
        <v>4</v>
      </c>
      <c r="I157" s="139"/>
      <c r="J157" s="139"/>
      <c r="K157" s="140"/>
      <c r="L157" s="32"/>
      <c r="M157" s="141"/>
      <c r="N157" s="142"/>
      <c r="O157" s="143"/>
      <c r="P157" s="143"/>
      <c r="Q157" s="143"/>
      <c r="R157" s="143"/>
      <c r="S157" s="143"/>
      <c r="T157" s="144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45" t="s">
        <v>332</v>
      </c>
      <c r="AT157" s="145" t="s">
        <v>143</v>
      </c>
      <c r="AU157" s="145" t="s">
        <v>73</v>
      </c>
      <c r="AY157" s="18" t="s">
        <v>141</v>
      </c>
      <c r="BE157" s="146">
        <f t="shared" si="6"/>
        <v>0</v>
      </c>
      <c r="BF157" s="146">
        <f t="shared" si="7"/>
        <v>0</v>
      </c>
      <c r="BG157" s="146">
        <f t="shared" si="8"/>
        <v>0</v>
      </c>
      <c r="BH157" s="146">
        <f t="shared" si="9"/>
        <v>0</v>
      </c>
      <c r="BI157" s="146">
        <f t="shared" si="10"/>
        <v>0</v>
      </c>
      <c r="BJ157" s="18" t="s">
        <v>73</v>
      </c>
      <c r="BK157" s="146">
        <f t="shared" si="11"/>
        <v>0</v>
      </c>
      <c r="BL157" s="18" t="s">
        <v>332</v>
      </c>
      <c r="BM157" s="145" t="s">
        <v>1920</v>
      </c>
    </row>
    <row r="158" spans="1:65" s="2" customFormat="1" ht="21.75" customHeight="1" x14ac:dyDescent="0.2">
      <c r="A158" s="31"/>
      <c r="B158" s="133"/>
      <c r="C158" s="134" t="s">
        <v>438</v>
      </c>
      <c r="D158" s="134" t="s">
        <v>143</v>
      </c>
      <c r="E158" s="135" t="s">
        <v>1921</v>
      </c>
      <c r="F158" s="136" t="s">
        <v>1922</v>
      </c>
      <c r="G158" s="137" t="s">
        <v>357</v>
      </c>
      <c r="H158" s="138">
        <v>8</v>
      </c>
      <c r="I158" s="139"/>
      <c r="J158" s="139"/>
      <c r="K158" s="140"/>
      <c r="L158" s="32"/>
      <c r="M158" s="141"/>
      <c r="N158" s="142"/>
      <c r="O158" s="143"/>
      <c r="P158" s="143"/>
      <c r="Q158" s="143"/>
      <c r="R158" s="143"/>
      <c r="S158" s="143"/>
      <c r="T158" s="144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45" t="s">
        <v>332</v>
      </c>
      <c r="AT158" s="145" t="s">
        <v>143</v>
      </c>
      <c r="AU158" s="145" t="s">
        <v>73</v>
      </c>
      <c r="AY158" s="18" t="s">
        <v>141</v>
      </c>
      <c r="BE158" s="146">
        <f t="shared" si="6"/>
        <v>0</v>
      </c>
      <c r="BF158" s="146">
        <f t="shared" si="7"/>
        <v>0</v>
      </c>
      <c r="BG158" s="146">
        <f t="shared" si="8"/>
        <v>0</v>
      </c>
      <c r="BH158" s="146">
        <f t="shared" si="9"/>
        <v>0</v>
      </c>
      <c r="BI158" s="146">
        <f t="shared" si="10"/>
        <v>0</v>
      </c>
      <c r="BJ158" s="18" t="s">
        <v>73</v>
      </c>
      <c r="BK158" s="146">
        <f t="shared" si="11"/>
        <v>0</v>
      </c>
      <c r="BL158" s="18" t="s">
        <v>332</v>
      </c>
      <c r="BM158" s="145" t="s">
        <v>1923</v>
      </c>
    </row>
    <row r="159" spans="1:65" s="2" customFormat="1" ht="21.75" customHeight="1" x14ac:dyDescent="0.2">
      <c r="A159" s="31"/>
      <c r="B159" s="133"/>
      <c r="C159" s="134" t="s">
        <v>443</v>
      </c>
      <c r="D159" s="134" t="s">
        <v>143</v>
      </c>
      <c r="E159" s="135" t="s">
        <v>1924</v>
      </c>
      <c r="F159" s="192" t="s">
        <v>1925</v>
      </c>
      <c r="G159" s="193" t="s">
        <v>543</v>
      </c>
      <c r="H159" s="194"/>
      <c r="I159" s="195"/>
      <c r="J159" s="195"/>
      <c r="K159" s="140"/>
      <c r="L159" s="32"/>
      <c r="M159" s="141"/>
      <c r="N159" s="142"/>
      <c r="O159" s="143"/>
      <c r="P159" s="143"/>
      <c r="Q159" s="143"/>
      <c r="R159" s="143"/>
      <c r="S159" s="143"/>
      <c r="T159" s="14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45" t="s">
        <v>332</v>
      </c>
      <c r="AT159" s="145" t="s">
        <v>143</v>
      </c>
      <c r="AU159" s="145" t="s">
        <v>73</v>
      </c>
      <c r="AY159" s="18" t="s">
        <v>141</v>
      </c>
      <c r="BE159" s="146">
        <f t="shared" si="6"/>
        <v>0</v>
      </c>
      <c r="BF159" s="146">
        <f t="shared" si="7"/>
        <v>0</v>
      </c>
      <c r="BG159" s="146">
        <f t="shared" si="8"/>
        <v>0</v>
      </c>
      <c r="BH159" s="146">
        <f t="shared" si="9"/>
        <v>0</v>
      </c>
      <c r="BI159" s="146">
        <f t="shared" si="10"/>
        <v>0</v>
      </c>
      <c r="BJ159" s="18" t="s">
        <v>73</v>
      </c>
      <c r="BK159" s="146">
        <f t="shared" si="11"/>
        <v>0</v>
      </c>
      <c r="BL159" s="18" t="s">
        <v>332</v>
      </c>
      <c r="BM159" s="145" t="s">
        <v>1926</v>
      </c>
    </row>
    <row r="160" spans="1:65" s="12" customFormat="1" ht="22.9" customHeight="1" x14ac:dyDescent="0.2">
      <c r="B160" s="121"/>
      <c r="D160" s="122" t="s">
        <v>59</v>
      </c>
      <c r="E160" s="131" t="s">
        <v>1927</v>
      </c>
      <c r="F160" s="131" t="s">
        <v>1928</v>
      </c>
      <c r="J160" s="132"/>
      <c r="L160" s="121"/>
      <c r="M160" s="125"/>
      <c r="N160" s="126"/>
      <c r="O160" s="126"/>
      <c r="P160" s="127"/>
      <c r="Q160" s="126"/>
      <c r="R160" s="127"/>
      <c r="S160" s="126"/>
      <c r="T160" s="128"/>
      <c r="AR160" s="122" t="s">
        <v>73</v>
      </c>
      <c r="AT160" s="129" t="s">
        <v>59</v>
      </c>
      <c r="AU160" s="129" t="s">
        <v>67</v>
      </c>
      <c r="AY160" s="122" t="s">
        <v>141</v>
      </c>
      <c r="BK160" s="130">
        <f>SUM(BK161:BK217)</f>
        <v>0</v>
      </c>
    </row>
    <row r="161" spans="1:65" s="2" customFormat="1" ht="21.75" customHeight="1" x14ac:dyDescent="0.2">
      <c r="A161" s="31"/>
      <c r="B161" s="133"/>
      <c r="C161" s="134" t="s">
        <v>461</v>
      </c>
      <c r="D161" s="134" t="s">
        <v>143</v>
      </c>
      <c r="E161" s="135" t="s">
        <v>1929</v>
      </c>
      <c r="F161" s="136" t="s">
        <v>1930</v>
      </c>
      <c r="G161" s="137" t="s">
        <v>357</v>
      </c>
      <c r="H161" s="138">
        <v>36</v>
      </c>
      <c r="I161" s="139"/>
      <c r="J161" s="139"/>
      <c r="K161" s="140"/>
      <c r="L161" s="32"/>
      <c r="M161" s="141"/>
      <c r="N161" s="142"/>
      <c r="O161" s="143"/>
      <c r="P161" s="143"/>
      <c r="Q161" s="143"/>
      <c r="R161" s="143"/>
      <c r="S161" s="143"/>
      <c r="T161" s="14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45" t="s">
        <v>332</v>
      </c>
      <c r="AT161" s="145" t="s">
        <v>143</v>
      </c>
      <c r="AU161" s="145" t="s">
        <v>73</v>
      </c>
      <c r="AY161" s="18" t="s">
        <v>141</v>
      </c>
      <c r="BE161" s="146">
        <f t="shared" ref="BE161:BE192" si="12">IF(N161="základná",J161,0)</f>
        <v>0</v>
      </c>
      <c r="BF161" s="146">
        <f t="shared" ref="BF161:BF192" si="13">IF(N161="znížená",J161,0)</f>
        <v>0</v>
      </c>
      <c r="BG161" s="146">
        <f t="shared" ref="BG161:BG192" si="14">IF(N161="zákl. prenesená",J161,0)</f>
        <v>0</v>
      </c>
      <c r="BH161" s="146">
        <f t="shared" ref="BH161:BH192" si="15">IF(N161="zníž. prenesená",J161,0)</f>
        <v>0</v>
      </c>
      <c r="BI161" s="146">
        <f t="shared" ref="BI161:BI192" si="16">IF(N161="nulová",J161,0)</f>
        <v>0</v>
      </c>
      <c r="BJ161" s="18" t="s">
        <v>73</v>
      </c>
      <c r="BK161" s="146">
        <f t="shared" ref="BK161:BK192" si="17">ROUND(I161*H161,2)</f>
        <v>0</v>
      </c>
      <c r="BL161" s="18" t="s">
        <v>332</v>
      </c>
      <c r="BM161" s="145" t="s">
        <v>1931</v>
      </c>
    </row>
    <row r="162" spans="1:65" s="2" customFormat="1" ht="21.75" customHeight="1" x14ac:dyDescent="0.2">
      <c r="A162" s="31"/>
      <c r="B162" s="133"/>
      <c r="C162" s="134" t="s">
        <v>476</v>
      </c>
      <c r="D162" s="134" t="s">
        <v>143</v>
      </c>
      <c r="E162" s="135" t="s">
        <v>1932</v>
      </c>
      <c r="F162" s="136" t="s">
        <v>1933</v>
      </c>
      <c r="G162" s="137" t="s">
        <v>357</v>
      </c>
      <c r="H162" s="138">
        <v>168</v>
      </c>
      <c r="I162" s="139"/>
      <c r="J162" s="139"/>
      <c r="K162" s="140"/>
      <c r="L162" s="32"/>
      <c r="M162" s="141"/>
      <c r="N162" s="142"/>
      <c r="O162" s="143"/>
      <c r="P162" s="143"/>
      <c r="Q162" s="143"/>
      <c r="R162" s="143"/>
      <c r="S162" s="143"/>
      <c r="T162" s="14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5" t="s">
        <v>332</v>
      </c>
      <c r="AT162" s="145" t="s">
        <v>143</v>
      </c>
      <c r="AU162" s="145" t="s">
        <v>73</v>
      </c>
      <c r="AY162" s="18" t="s">
        <v>141</v>
      </c>
      <c r="BE162" s="146">
        <f t="shared" si="12"/>
        <v>0</v>
      </c>
      <c r="BF162" s="146">
        <f t="shared" si="13"/>
        <v>0</v>
      </c>
      <c r="BG162" s="146">
        <f t="shared" si="14"/>
        <v>0</v>
      </c>
      <c r="BH162" s="146">
        <f t="shared" si="15"/>
        <v>0</v>
      </c>
      <c r="BI162" s="146">
        <f t="shared" si="16"/>
        <v>0</v>
      </c>
      <c r="BJ162" s="18" t="s">
        <v>73</v>
      </c>
      <c r="BK162" s="146">
        <f t="shared" si="17"/>
        <v>0</v>
      </c>
      <c r="BL162" s="18" t="s">
        <v>332</v>
      </c>
      <c r="BM162" s="145" t="s">
        <v>1934</v>
      </c>
    </row>
    <row r="163" spans="1:65" s="2" customFormat="1" ht="21.75" customHeight="1" x14ac:dyDescent="0.2">
      <c r="A163" s="31"/>
      <c r="B163" s="133"/>
      <c r="C163" s="134" t="s">
        <v>481</v>
      </c>
      <c r="D163" s="134" t="s">
        <v>143</v>
      </c>
      <c r="E163" s="135" t="s">
        <v>1935</v>
      </c>
      <c r="F163" s="136" t="s">
        <v>1936</v>
      </c>
      <c r="G163" s="137" t="s">
        <v>357</v>
      </c>
      <c r="H163" s="138">
        <v>66</v>
      </c>
      <c r="I163" s="139"/>
      <c r="J163" s="139"/>
      <c r="K163" s="140"/>
      <c r="L163" s="32"/>
      <c r="M163" s="141"/>
      <c r="N163" s="142"/>
      <c r="O163" s="143"/>
      <c r="P163" s="143"/>
      <c r="Q163" s="143"/>
      <c r="R163" s="143"/>
      <c r="S163" s="143"/>
      <c r="T163" s="144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45" t="s">
        <v>332</v>
      </c>
      <c r="AT163" s="145" t="s">
        <v>143</v>
      </c>
      <c r="AU163" s="145" t="s">
        <v>73</v>
      </c>
      <c r="AY163" s="18" t="s">
        <v>141</v>
      </c>
      <c r="BE163" s="146">
        <f t="shared" si="12"/>
        <v>0</v>
      </c>
      <c r="BF163" s="146">
        <f t="shared" si="13"/>
        <v>0</v>
      </c>
      <c r="BG163" s="146">
        <f t="shared" si="14"/>
        <v>0</v>
      </c>
      <c r="BH163" s="146">
        <f t="shared" si="15"/>
        <v>0</v>
      </c>
      <c r="BI163" s="146">
        <f t="shared" si="16"/>
        <v>0</v>
      </c>
      <c r="BJ163" s="18" t="s">
        <v>73</v>
      </c>
      <c r="BK163" s="146">
        <f t="shared" si="17"/>
        <v>0</v>
      </c>
      <c r="BL163" s="18" t="s">
        <v>332</v>
      </c>
      <c r="BM163" s="145" t="s">
        <v>1937</v>
      </c>
    </row>
    <row r="164" spans="1:65" s="2" customFormat="1" ht="21.75" customHeight="1" x14ac:dyDescent="0.2">
      <c r="A164" s="31"/>
      <c r="B164" s="133"/>
      <c r="C164" s="134" t="s">
        <v>486</v>
      </c>
      <c r="D164" s="134" t="s">
        <v>143</v>
      </c>
      <c r="E164" s="135" t="s">
        <v>1938</v>
      </c>
      <c r="F164" s="136" t="s">
        <v>1939</v>
      </c>
      <c r="G164" s="137" t="s">
        <v>161</v>
      </c>
      <c r="H164" s="138">
        <v>92</v>
      </c>
      <c r="I164" s="139"/>
      <c r="J164" s="139"/>
      <c r="K164" s="140"/>
      <c r="L164" s="32"/>
      <c r="M164" s="141"/>
      <c r="N164" s="142"/>
      <c r="O164" s="143"/>
      <c r="P164" s="143"/>
      <c r="Q164" s="143"/>
      <c r="R164" s="143"/>
      <c r="S164" s="143"/>
      <c r="T164" s="144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45" t="s">
        <v>332</v>
      </c>
      <c r="AT164" s="145" t="s">
        <v>143</v>
      </c>
      <c r="AU164" s="145" t="s">
        <v>73</v>
      </c>
      <c r="AY164" s="18" t="s">
        <v>141</v>
      </c>
      <c r="BE164" s="146">
        <f t="shared" si="12"/>
        <v>0</v>
      </c>
      <c r="BF164" s="146">
        <f t="shared" si="13"/>
        <v>0</v>
      </c>
      <c r="BG164" s="146">
        <f t="shared" si="14"/>
        <v>0</v>
      </c>
      <c r="BH164" s="146">
        <f t="shared" si="15"/>
        <v>0</v>
      </c>
      <c r="BI164" s="146">
        <f t="shared" si="16"/>
        <v>0</v>
      </c>
      <c r="BJ164" s="18" t="s">
        <v>73</v>
      </c>
      <c r="BK164" s="146">
        <f t="shared" si="17"/>
        <v>0</v>
      </c>
      <c r="BL164" s="18" t="s">
        <v>332</v>
      </c>
      <c r="BM164" s="145" t="s">
        <v>1940</v>
      </c>
    </row>
    <row r="165" spans="1:65" s="2" customFormat="1" ht="21.75" customHeight="1" x14ac:dyDescent="0.2">
      <c r="A165" s="31"/>
      <c r="B165" s="133"/>
      <c r="C165" s="134" t="s">
        <v>491</v>
      </c>
      <c r="D165" s="134" t="s">
        <v>143</v>
      </c>
      <c r="E165" s="135" t="s">
        <v>1941</v>
      </c>
      <c r="F165" s="136" t="s">
        <v>1942</v>
      </c>
      <c r="G165" s="137" t="s">
        <v>161</v>
      </c>
      <c r="H165" s="138">
        <v>15</v>
      </c>
      <c r="I165" s="139"/>
      <c r="J165" s="139"/>
      <c r="K165" s="140"/>
      <c r="L165" s="32"/>
      <c r="M165" s="141"/>
      <c r="N165" s="142"/>
      <c r="O165" s="143"/>
      <c r="P165" s="143"/>
      <c r="Q165" s="143"/>
      <c r="R165" s="143"/>
      <c r="S165" s="143"/>
      <c r="T165" s="144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45" t="s">
        <v>332</v>
      </c>
      <c r="AT165" s="145" t="s">
        <v>143</v>
      </c>
      <c r="AU165" s="145" t="s">
        <v>73</v>
      </c>
      <c r="AY165" s="18" t="s">
        <v>141</v>
      </c>
      <c r="BE165" s="146">
        <f t="shared" si="12"/>
        <v>0</v>
      </c>
      <c r="BF165" s="146">
        <f t="shared" si="13"/>
        <v>0</v>
      </c>
      <c r="BG165" s="146">
        <f t="shared" si="14"/>
        <v>0</v>
      </c>
      <c r="BH165" s="146">
        <f t="shared" si="15"/>
        <v>0</v>
      </c>
      <c r="BI165" s="146">
        <f t="shared" si="16"/>
        <v>0</v>
      </c>
      <c r="BJ165" s="18" t="s">
        <v>73</v>
      </c>
      <c r="BK165" s="146">
        <f t="shared" si="17"/>
        <v>0</v>
      </c>
      <c r="BL165" s="18" t="s">
        <v>332</v>
      </c>
      <c r="BM165" s="145" t="s">
        <v>1943</v>
      </c>
    </row>
    <row r="166" spans="1:65" s="2" customFormat="1" ht="21.75" customHeight="1" x14ac:dyDescent="0.2">
      <c r="A166" s="31"/>
      <c r="B166" s="133"/>
      <c r="C166" s="134" t="s">
        <v>495</v>
      </c>
      <c r="D166" s="134" t="s">
        <v>143</v>
      </c>
      <c r="E166" s="135" t="s">
        <v>1944</v>
      </c>
      <c r="F166" s="136" t="s">
        <v>1945</v>
      </c>
      <c r="G166" s="137" t="s">
        <v>161</v>
      </c>
      <c r="H166" s="138">
        <v>2</v>
      </c>
      <c r="I166" s="139"/>
      <c r="J166" s="139"/>
      <c r="K166" s="140"/>
      <c r="L166" s="32"/>
      <c r="M166" s="141"/>
      <c r="N166" s="142"/>
      <c r="O166" s="143"/>
      <c r="P166" s="143"/>
      <c r="Q166" s="143"/>
      <c r="R166" s="143"/>
      <c r="S166" s="143"/>
      <c r="T166" s="14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45" t="s">
        <v>332</v>
      </c>
      <c r="AT166" s="145" t="s">
        <v>143</v>
      </c>
      <c r="AU166" s="145" t="s">
        <v>73</v>
      </c>
      <c r="AY166" s="18" t="s">
        <v>141</v>
      </c>
      <c r="BE166" s="146">
        <f t="shared" si="12"/>
        <v>0</v>
      </c>
      <c r="BF166" s="146">
        <f t="shared" si="13"/>
        <v>0</v>
      </c>
      <c r="BG166" s="146">
        <f t="shared" si="14"/>
        <v>0</v>
      </c>
      <c r="BH166" s="146">
        <f t="shared" si="15"/>
        <v>0</v>
      </c>
      <c r="BI166" s="146">
        <f t="shared" si="16"/>
        <v>0</v>
      </c>
      <c r="BJ166" s="18" t="s">
        <v>73</v>
      </c>
      <c r="BK166" s="146">
        <f t="shared" si="17"/>
        <v>0</v>
      </c>
      <c r="BL166" s="18" t="s">
        <v>332</v>
      </c>
      <c r="BM166" s="145" t="s">
        <v>1946</v>
      </c>
    </row>
    <row r="167" spans="1:65" s="2" customFormat="1" ht="16.5" customHeight="1" x14ac:dyDescent="0.2">
      <c r="A167" s="31"/>
      <c r="B167" s="133"/>
      <c r="C167" s="134" t="s">
        <v>500</v>
      </c>
      <c r="D167" s="134" t="s">
        <v>143</v>
      </c>
      <c r="E167" s="135" t="s">
        <v>1947</v>
      </c>
      <c r="F167" s="136" t="s">
        <v>1948</v>
      </c>
      <c r="G167" s="137" t="s">
        <v>357</v>
      </c>
      <c r="H167" s="138">
        <v>6</v>
      </c>
      <c r="I167" s="139"/>
      <c r="J167" s="139"/>
      <c r="K167" s="140"/>
      <c r="L167" s="32"/>
      <c r="M167" s="141"/>
      <c r="N167" s="142"/>
      <c r="O167" s="143"/>
      <c r="P167" s="143"/>
      <c r="Q167" s="143"/>
      <c r="R167" s="143"/>
      <c r="S167" s="143"/>
      <c r="T167" s="14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45" t="s">
        <v>332</v>
      </c>
      <c r="AT167" s="145" t="s">
        <v>143</v>
      </c>
      <c r="AU167" s="145" t="s">
        <v>73</v>
      </c>
      <c r="AY167" s="18" t="s">
        <v>141</v>
      </c>
      <c r="BE167" s="146">
        <f t="shared" si="12"/>
        <v>0</v>
      </c>
      <c r="BF167" s="146">
        <f t="shared" si="13"/>
        <v>0</v>
      </c>
      <c r="BG167" s="146">
        <f t="shared" si="14"/>
        <v>0</v>
      </c>
      <c r="BH167" s="146">
        <f t="shared" si="15"/>
        <v>0</v>
      </c>
      <c r="BI167" s="146">
        <f t="shared" si="16"/>
        <v>0</v>
      </c>
      <c r="BJ167" s="18" t="s">
        <v>73</v>
      </c>
      <c r="BK167" s="146">
        <f t="shared" si="17"/>
        <v>0</v>
      </c>
      <c r="BL167" s="18" t="s">
        <v>332</v>
      </c>
      <c r="BM167" s="145" t="s">
        <v>1949</v>
      </c>
    </row>
    <row r="168" spans="1:65" s="2" customFormat="1" ht="16.5" customHeight="1" x14ac:dyDescent="0.2">
      <c r="A168" s="31"/>
      <c r="B168" s="133"/>
      <c r="C168" s="134" t="s">
        <v>504</v>
      </c>
      <c r="D168" s="134" t="s">
        <v>143</v>
      </c>
      <c r="E168" s="135" t="s">
        <v>1950</v>
      </c>
      <c r="F168" s="136" t="s">
        <v>1951</v>
      </c>
      <c r="G168" s="137" t="s">
        <v>357</v>
      </c>
      <c r="H168" s="138">
        <v>162</v>
      </c>
      <c r="I168" s="139"/>
      <c r="J168" s="139"/>
      <c r="K168" s="140"/>
      <c r="L168" s="32"/>
      <c r="M168" s="141"/>
      <c r="N168" s="142"/>
      <c r="O168" s="143"/>
      <c r="P168" s="143"/>
      <c r="Q168" s="143"/>
      <c r="R168" s="143"/>
      <c r="S168" s="143"/>
      <c r="T168" s="14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45" t="s">
        <v>332</v>
      </c>
      <c r="AT168" s="145" t="s">
        <v>143</v>
      </c>
      <c r="AU168" s="145" t="s">
        <v>73</v>
      </c>
      <c r="AY168" s="18" t="s">
        <v>141</v>
      </c>
      <c r="BE168" s="146">
        <f t="shared" si="12"/>
        <v>0</v>
      </c>
      <c r="BF168" s="146">
        <f t="shared" si="13"/>
        <v>0</v>
      </c>
      <c r="BG168" s="146">
        <f t="shared" si="14"/>
        <v>0</v>
      </c>
      <c r="BH168" s="146">
        <f t="shared" si="15"/>
        <v>0</v>
      </c>
      <c r="BI168" s="146">
        <f t="shared" si="16"/>
        <v>0</v>
      </c>
      <c r="BJ168" s="18" t="s">
        <v>73</v>
      </c>
      <c r="BK168" s="146">
        <f t="shared" si="17"/>
        <v>0</v>
      </c>
      <c r="BL168" s="18" t="s">
        <v>332</v>
      </c>
      <c r="BM168" s="145" t="s">
        <v>1952</v>
      </c>
    </row>
    <row r="169" spans="1:65" s="2" customFormat="1" ht="16.5" customHeight="1" x14ac:dyDescent="0.2">
      <c r="A169" s="31"/>
      <c r="B169" s="133"/>
      <c r="C169" s="134" t="s">
        <v>510</v>
      </c>
      <c r="D169" s="134" t="s">
        <v>143</v>
      </c>
      <c r="E169" s="135" t="s">
        <v>1953</v>
      </c>
      <c r="F169" s="136" t="s">
        <v>1954</v>
      </c>
      <c r="G169" s="137" t="s">
        <v>357</v>
      </c>
      <c r="H169" s="138">
        <v>196</v>
      </c>
      <c r="I169" s="139"/>
      <c r="J169" s="139"/>
      <c r="K169" s="140"/>
      <c r="L169" s="32"/>
      <c r="M169" s="141"/>
      <c r="N169" s="142"/>
      <c r="O169" s="143"/>
      <c r="P169" s="143"/>
      <c r="Q169" s="143"/>
      <c r="R169" s="143"/>
      <c r="S169" s="143"/>
      <c r="T169" s="144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45" t="s">
        <v>332</v>
      </c>
      <c r="AT169" s="145" t="s">
        <v>143</v>
      </c>
      <c r="AU169" s="145" t="s">
        <v>73</v>
      </c>
      <c r="AY169" s="18" t="s">
        <v>141</v>
      </c>
      <c r="BE169" s="146">
        <f t="shared" si="12"/>
        <v>0</v>
      </c>
      <c r="BF169" s="146">
        <f t="shared" si="13"/>
        <v>0</v>
      </c>
      <c r="BG169" s="146">
        <f t="shared" si="14"/>
        <v>0</v>
      </c>
      <c r="BH169" s="146">
        <f t="shared" si="15"/>
        <v>0</v>
      </c>
      <c r="BI169" s="146">
        <f t="shared" si="16"/>
        <v>0</v>
      </c>
      <c r="BJ169" s="18" t="s">
        <v>73</v>
      </c>
      <c r="BK169" s="146">
        <f t="shared" si="17"/>
        <v>0</v>
      </c>
      <c r="BL169" s="18" t="s">
        <v>332</v>
      </c>
      <c r="BM169" s="145" t="s">
        <v>1955</v>
      </c>
    </row>
    <row r="170" spans="1:65" s="2" customFormat="1" ht="16.5" customHeight="1" x14ac:dyDescent="0.2">
      <c r="A170" s="31"/>
      <c r="B170" s="133"/>
      <c r="C170" s="134" t="s">
        <v>561</v>
      </c>
      <c r="D170" s="134" t="s">
        <v>143</v>
      </c>
      <c r="E170" s="135" t="s">
        <v>1956</v>
      </c>
      <c r="F170" s="136" t="s">
        <v>1957</v>
      </c>
      <c r="G170" s="137" t="s">
        <v>357</v>
      </c>
      <c r="H170" s="138">
        <v>188</v>
      </c>
      <c r="I170" s="139"/>
      <c r="J170" s="139"/>
      <c r="K170" s="140"/>
      <c r="L170" s="32"/>
      <c r="M170" s="141"/>
      <c r="N170" s="142"/>
      <c r="O170" s="143"/>
      <c r="P170" s="143"/>
      <c r="Q170" s="143"/>
      <c r="R170" s="143"/>
      <c r="S170" s="143"/>
      <c r="T170" s="144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45" t="s">
        <v>332</v>
      </c>
      <c r="AT170" s="145" t="s">
        <v>143</v>
      </c>
      <c r="AU170" s="145" t="s">
        <v>73</v>
      </c>
      <c r="AY170" s="18" t="s">
        <v>141</v>
      </c>
      <c r="BE170" s="146">
        <f t="shared" si="12"/>
        <v>0</v>
      </c>
      <c r="BF170" s="146">
        <f t="shared" si="13"/>
        <v>0</v>
      </c>
      <c r="BG170" s="146">
        <f t="shared" si="14"/>
        <v>0</v>
      </c>
      <c r="BH170" s="146">
        <f t="shared" si="15"/>
        <v>0</v>
      </c>
      <c r="BI170" s="146">
        <f t="shared" si="16"/>
        <v>0</v>
      </c>
      <c r="BJ170" s="18" t="s">
        <v>73</v>
      </c>
      <c r="BK170" s="146">
        <f t="shared" si="17"/>
        <v>0</v>
      </c>
      <c r="BL170" s="18" t="s">
        <v>332</v>
      </c>
      <c r="BM170" s="145" t="s">
        <v>1958</v>
      </c>
    </row>
    <row r="171" spans="1:65" s="2" customFormat="1" ht="16.5" customHeight="1" x14ac:dyDescent="0.2">
      <c r="A171" s="31"/>
      <c r="B171" s="133"/>
      <c r="C171" s="134" t="s">
        <v>566</v>
      </c>
      <c r="D171" s="134" t="s">
        <v>143</v>
      </c>
      <c r="E171" s="135" t="s">
        <v>1959</v>
      </c>
      <c r="F171" s="136" t="s">
        <v>1960</v>
      </c>
      <c r="G171" s="137" t="s">
        <v>357</v>
      </c>
      <c r="H171" s="138">
        <v>156</v>
      </c>
      <c r="I171" s="139"/>
      <c r="J171" s="139"/>
      <c r="K171" s="140"/>
      <c r="L171" s="32"/>
      <c r="M171" s="141"/>
      <c r="N171" s="142"/>
      <c r="O171" s="143"/>
      <c r="P171" s="143"/>
      <c r="Q171" s="143"/>
      <c r="R171" s="143"/>
      <c r="S171" s="143"/>
      <c r="T171" s="14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5" t="s">
        <v>332</v>
      </c>
      <c r="AT171" s="145" t="s">
        <v>143</v>
      </c>
      <c r="AU171" s="145" t="s">
        <v>73</v>
      </c>
      <c r="AY171" s="18" t="s">
        <v>141</v>
      </c>
      <c r="BE171" s="146">
        <f t="shared" si="12"/>
        <v>0</v>
      </c>
      <c r="BF171" s="146">
        <f t="shared" si="13"/>
        <v>0</v>
      </c>
      <c r="BG171" s="146">
        <f t="shared" si="14"/>
        <v>0</v>
      </c>
      <c r="BH171" s="146">
        <f t="shared" si="15"/>
        <v>0</v>
      </c>
      <c r="BI171" s="146">
        <f t="shared" si="16"/>
        <v>0</v>
      </c>
      <c r="BJ171" s="18" t="s">
        <v>73</v>
      </c>
      <c r="BK171" s="146">
        <f t="shared" si="17"/>
        <v>0</v>
      </c>
      <c r="BL171" s="18" t="s">
        <v>332</v>
      </c>
      <c r="BM171" s="145" t="s">
        <v>1961</v>
      </c>
    </row>
    <row r="172" spans="1:65" s="2" customFormat="1" ht="21.75" customHeight="1" x14ac:dyDescent="0.2">
      <c r="A172" s="31"/>
      <c r="B172" s="133"/>
      <c r="C172" s="134" t="s">
        <v>572</v>
      </c>
      <c r="D172" s="134" t="s">
        <v>143</v>
      </c>
      <c r="E172" s="135" t="s">
        <v>1962</v>
      </c>
      <c r="F172" s="136" t="s">
        <v>1963</v>
      </c>
      <c r="G172" s="137" t="s">
        <v>357</v>
      </c>
      <c r="H172" s="138">
        <v>106</v>
      </c>
      <c r="I172" s="139"/>
      <c r="J172" s="139"/>
      <c r="K172" s="140"/>
      <c r="L172" s="32"/>
      <c r="M172" s="141"/>
      <c r="N172" s="142"/>
      <c r="O172" s="143"/>
      <c r="P172" s="143"/>
      <c r="Q172" s="143"/>
      <c r="R172" s="143"/>
      <c r="S172" s="143"/>
      <c r="T172" s="14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45" t="s">
        <v>332</v>
      </c>
      <c r="AT172" s="145" t="s">
        <v>143</v>
      </c>
      <c r="AU172" s="145" t="s">
        <v>73</v>
      </c>
      <c r="AY172" s="18" t="s">
        <v>141</v>
      </c>
      <c r="BE172" s="146">
        <f t="shared" si="12"/>
        <v>0</v>
      </c>
      <c r="BF172" s="146">
        <f t="shared" si="13"/>
        <v>0</v>
      </c>
      <c r="BG172" s="146">
        <f t="shared" si="14"/>
        <v>0</v>
      </c>
      <c r="BH172" s="146">
        <f t="shared" si="15"/>
        <v>0</v>
      </c>
      <c r="BI172" s="146">
        <f t="shared" si="16"/>
        <v>0</v>
      </c>
      <c r="BJ172" s="18" t="s">
        <v>73</v>
      </c>
      <c r="BK172" s="146">
        <f t="shared" si="17"/>
        <v>0</v>
      </c>
      <c r="BL172" s="18" t="s">
        <v>332</v>
      </c>
      <c r="BM172" s="145" t="s">
        <v>1964</v>
      </c>
    </row>
    <row r="173" spans="1:65" s="2" customFormat="1" ht="21.75" customHeight="1" x14ac:dyDescent="0.2">
      <c r="A173" s="31"/>
      <c r="B173" s="133"/>
      <c r="C173" s="134" t="s">
        <v>576</v>
      </c>
      <c r="D173" s="134" t="s">
        <v>143</v>
      </c>
      <c r="E173" s="135" t="s">
        <v>1965</v>
      </c>
      <c r="F173" s="136" t="s">
        <v>1966</v>
      </c>
      <c r="G173" s="137" t="s">
        <v>1967</v>
      </c>
      <c r="H173" s="138">
        <v>92</v>
      </c>
      <c r="I173" s="139"/>
      <c r="J173" s="139"/>
      <c r="K173" s="140"/>
      <c r="L173" s="32"/>
      <c r="M173" s="141"/>
      <c r="N173" s="142"/>
      <c r="O173" s="143"/>
      <c r="P173" s="143"/>
      <c r="Q173" s="143"/>
      <c r="R173" s="143"/>
      <c r="S173" s="143"/>
      <c r="T173" s="144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45" t="s">
        <v>332</v>
      </c>
      <c r="AT173" s="145" t="s">
        <v>143</v>
      </c>
      <c r="AU173" s="145" t="s">
        <v>73</v>
      </c>
      <c r="AY173" s="18" t="s">
        <v>141</v>
      </c>
      <c r="BE173" s="146">
        <f t="shared" si="12"/>
        <v>0</v>
      </c>
      <c r="BF173" s="146">
        <f t="shared" si="13"/>
        <v>0</v>
      </c>
      <c r="BG173" s="146">
        <f t="shared" si="14"/>
        <v>0</v>
      </c>
      <c r="BH173" s="146">
        <f t="shared" si="15"/>
        <v>0</v>
      </c>
      <c r="BI173" s="146">
        <f t="shared" si="16"/>
        <v>0</v>
      </c>
      <c r="BJ173" s="18" t="s">
        <v>73</v>
      </c>
      <c r="BK173" s="146">
        <f t="shared" si="17"/>
        <v>0</v>
      </c>
      <c r="BL173" s="18" t="s">
        <v>332</v>
      </c>
      <c r="BM173" s="145" t="s">
        <v>1968</v>
      </c>
    </row>
    <row r="174" spans="1:65" s="2" customFormat="1" ht="21.75" customHeight="1" x14ac:dyDescent="0.2">
      <c r="A174" s="31"/>
      <c r="B174" s="133"/>
      <c r="C174" s="134" t="s">
        <v>580</v>
      </c>
      <c r="D174" s="134" t="s">
        <v>143</v>
      </c>
      <c r="E174" s="135" t="s">
        <v>1969</v>
      </c>
      <c r="F174" s="136" t="s">
        <v>1970</v>
      </c>
      <c r="G174" s="137" t="s">
        <v>1967</v>
      </c>
      <c r="H174" s="138">
        <v>10</v>
      </c>
      <c r="I174" s="139"/>
      <c r="J174" s="139"/>
      <c r="K174" s="140"/>
      <c r="L174" s="32"/>
      <c r="M174" s="141"/>
      <c r="N174" s="142"/>
      <c r="O174" s="143"/>
      <c r="P174" s="143"/>
      <c r="Q174" s="143"/>
      <c r="R174" s="143"/>
      <c r="S174" s="143"/>
      <c r="T174" s="14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45" t="s">
        <v>332</v>
      </c>
      <c r="AT174" s="145" t="s">
        <v>143</v>
      </c>
      <c r="AU174" s="145" t="s">
        <v>73</v>
      </c>
      <c r="AY174" s="18" t="s">
        <v>141</v>
      </c>
      <c r="BE174" s="146">
        <f t="shared" si="12"/>
        <v>0</v>
      </c>
      <c r="BF174" s="146">
        <f t="shared" si="13"/>
        <v>0</v>
      </c>
      <c r="BG174" s="146">
        <f t="shared" si="14"/>
        <v>0</v>
      </c>
      <c r="BH174" s="146">
        <f t="shared" si="15"/>
        <v>0</v>
      </c>
      <c r="BI174" s="146">
        <f t="shared" si="16"/>
        <v>0</v>
      </c>
      <c r="BJ174" s="18" t="s">
        <v>73</v>
      </c>
      <c r="BK174" s="146">
        <f t="shared" si="17"/>
        <v>0</v>
      </c>
      <c r="BL174" s="18" t="s">
        <v>332</v>
      </c>
      <c r="BM174" s="145" t="s">
        <v>1971</v>
      </c>
    </row>
    <row r="175" spans="1:65" s="2" customFormat="1" ht="21.75" customHeight="1" x14ac:dyDescent="0.2">
      <c r="A175" s="31"/>
      <c r="B175" s="133"/>
      <c r="C175" s="134" t="s">
        <v>586</v>
      </c>
      <c r="D175" s="134" t="s">
        <v>143</v>
      </c>
      <c r="E175" s="135" t="s">
        <v>1972</v>
      </c>
      <c r="F175" s="136" t="s">
        <v>1973</v>
      </c>
      <c r="G175" s="137" t="s">
        <v>161</v>
      </c>
      <c r="H175" s="138">
        <v>2</v>
      </c>
      <c r="I175" s="139"/>
      <c r="J175" s="139"/>
      <c r="K175" s="140"/>
      <c r="L175" s="32"/>
      <c r="M175" s="141"/>
      <c r="N175" s="142"/>
      <c r="O175" s="143"/>
      <c r="P175" s="143"/>
      <c r="Q175" s="143"/>
      <c r="R175" s="143"/>
      <c r="S175" s="143"/>
      <c r="T175" s="144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45" t="s">
        <v>332</v>
      </c>
      <c r="AT175" s="145" t="s">
        <v>143</v>
      </c>
      <c r="AU175" s="145" t="s">
        <v>73</v>
      </c>
      <c r="AY175" s="18" t="s">
        <v>141</v>
      </c>
      <c r="BE175" s="146">
        <f t="shared" si="12"/>
        <v>0</v>
      </c>
      <c r="BF175" s="146">
        <f t="shared" si="13"/>
        <v>0</v>
      </c>
      <c r="BG175" s="146">
        <f t="shared" si="14"/>
        <v>0</v>
      </c>
      <c r="BH175" s="146">
        <f t="shared" si="15"/>
        <v>0</v>
      </c>
      <c r="BI175" s="146">
        <f t="shared" si="16"/>
        <v>0</v>
      </c>
      <c r="BJ175" s="18" t="s">
        <v>73</v>
      </c>
      <c r="BK175" s="146">
        <f t="shared" si="17"/>
        <v>0</v>
      </c>
      <c r="BL175" s="18" t="s">
        <v>332</v>
      </c>
      <c r="BM175" s="145" t="s">
        <v>1974</v>
      </c>
    </row>
    <row r="176" spans="1:65" s="2" customFormat="1" ht="21.75" customHeight="1" x14ac:dyDescent="0.2">
      <c r="A176" s="31"/>
      <c r="B176" s="133"/>
      <c r="C176" s="134" t="s">
        <v>591</v>
      </c>
      <c r="D176" s="134" t="s">
        <v>143</v>
      </c>
      <c r="E176" s="135" t="s">
        <v>1975</v>
      </c>
      <c r="F176" s="136" t="s">
        <v>1976</v>
      </c>
      <c r="G176" s="137" t="s">
        <v>161</v>
      </c>
      <c r="H176" s="138">
        <v>35</v>
      </c>
      <c r="I176" s="139"/>
      <c r="J176" s="139"/>
      <c r="K176" s="140"/>
      <c r="L176" s="32"/>
      <c r="M176" s="141"/>
      <c r="N176" s="142"/>
      <c r="O176" s="143"/>
      <c r="P176" s="143"/>
      <c r="Q176" s="143"/>
      <c r="R176" s="143"/>
      <c r="S176" s="143"/>
      <c r="T176" s="14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5" t="s">
        <v>332</v>
      </c>
      <c r="AT176" s="145" t="s">
        <v>143</v>
      </c>
      <c r="AU176" s="145" t="s">
        <v>73</v>
      </c>
      <c r="AY176" s="18" t="s">
        <v>141</v>
      </c>
      <c r="BE176" s="146">
        <f t="shared" si="12"/>
        <v>0</v>
      </c>
      <c r="BF176" s="146">
        <f t="shared" si="13"/>
        <v>0</v>
      </c>
      <c r="BG176" s="146">
        <f t="shared" si="14"/>
        <v>0</v>
      </c>
      <c r="BH176" s="146">
        <f t="shared" si="15"/>
        <v>0</v>
      </c>
      <c r="BI176" s="146">
        <f t="shared" si="16"/>
        <v>0</v>
      </c>
      <c r="BJ176" s="18" t="s">
        <v>73</v>
      </c>
      <c r="BK176" s="146">
        <f t="shared" si="17"/>
        <v>0</v>
      </c>
      <c r="BL176" s="18" t="s">
        <v>332</v>
      </c>
      <c r="BM176" s="145" t="s">
        <v>1977</v>
      </c>
    </row>
    <row r="177" spans="1:65" s="2" customFormat="1" ht="21.75" customHeight="1" x14ac:dyDescent="0.2">
      <c r="A177" s="31"/>
      <c r="B177" s="133"/>
      <c r="C177" s="134" t="s">
        <v>597</v>
      </c>
      <c r="D177" s="134" t="s">
        <v>143</v>
      </c>
      <c r="E177" s="135" t="s">
        <v>1978</v>
      </c>
      <c r="F177" s="136" t="s">
        <v>1979</v>
      </c>
      <c r="G177" s="137" t="s">
        <v>161</v>
      </c>
      <c r="H177" s="138">
        <v>55</v>
      </c>
      <c r="I177" s="139"/>
      <c r="J177" s="139"/>
      <c r="K177" s="140"/>
      <c r="L177" s="32"/>
      <c r="M177" s="141"/>
      <c r="N177" s="142"/>
      <c r="O177" s="143"/>
      <c r="P177" s="143"/>
      <c r="Q177" s="143"/>
      <c r="R177" s="143"/>
      <c r="S177" s="143"/>
      <c r="T177" s="144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45" t="s">
        <v>332</v>
      </c>
      <c r="AT177" s="145" t="s">
        <v>143</v>
      </c>
      <c r="AU177" s="145" t="s">
        <v>73</v>
      </c>
      <c r="AY177" s="18" t="s">
        <v>141</v>
      </c>
      <c r="BE177" s="146">
        <f t="shared" si="12"/>
        <v>0</v>
      </c>
      <c r="BF177" s="146">
        <f t="shared" si="13"/>
        <v>0</v>
      </c>
      <c r="BG177" s="146">
        <f t="shared" si="14"/>
        <v>0</v>
      </c>
      <c r="BH177" s="146">
        <f t="shared" si="15"/>
        <v>0</v>
      </c>
      <c r="BI177" s="146">
        <f t="shared" si="16"/>
        <v>0</v>
      </c>
      <c r="BJ177" s="18" t="s">
        <v>73</v>
      </c>
      <c r="BK177" s="146">
        <f t="shared" si="17"/>
        <v>0</v>
      </c>
      <c r="BL177" s="18" t="s">
        <v>332</v>
      </c>
      <c r="BM177" s="145" t="s">
        <v>1980</v>
      </c>
    </row>
    <row r="178" spans="1:65" s="2" customFormat="1" ht="21.75" customHeight="1" x14ac:dyDescent="0.2">
      <c r="A178" s="31"/>
      <c r="B178" s="133"/>
      <c r="C178" s="134" t="s">
        <v>602</v>
      </c>
      <c r="D178" s="134" t="s">
        <v>143</v>
      </c>
      <c r="E178" s="135" t="s">
        <v>1981</v>
      </c>
      <c r="F178" s="136" t="s">
        <v>1982</v>
      </c>
      <c r="G178" s="137" t="s">
        <v>161</v>
      </c>
      <c r="H178" s="138">
        <v>8</v>
      </c>
      <c r="I178" s="139"/>
      <c r="J178" s="139"/>
      <c r="K178" s="140"/>
      <c r="L178" s="32"/>
      <c r="M178" s="141"/>
      <c r="N178" s="142"/>
      <c r="O178" s="143"/>
      <c r="P178" s="143"/>
      <c r="Q178" s="143"/>
      <c r="R178" s="143"/>
      <c r="S178" s="143"/>
      <c r="T178" s="144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45" t="s">
        <v>332</v>
      </c>
      <c r="AT178" s="145" t="s">
        <v>143</v>
      </c>
      <c r="AU178" s="145" t="s">
        <v>73</v>
      </c>
      <c r="AY178" s="18" t="s">
        <v>141</v>
      </c>
      <c r="BE178" s="146">
        <f t="shared" si="12"/>
        <v>0</v>
      </c>
      <c r="BF178" s="146">
        <f t="shared" si="13"/>
        <v>0</v>
      </c>
      <c r="BG178" s="146">
        <f t="shared" si="14"/>
        <v>0</v>
      </c>
      <c r="BH178" s="146">
        <f t="shared" si="15"/>
        <v>0</v>
      </c>
      <c r="BI178" s="146">
        <f t="shared" si="16"/>
        <v>0</v>
      </c>
      <c r="BJ178" s="18" t="s">
        <v>73</v>
      </c>
      <c r="BK178" s="146">
        <f t="shared" si="17"/>
        <v>0</v>
      </c>
      <c r="BL178" s="18" t="s">
        <v>332</v>
      </c>
      <c r="BM178" s="145" t="s">
        <v>1983</v>
      </c>
    </row>
    <row r="179" spans="1:65" s="2" customFormat="1" ht="21.75" customHeight="1" x14ac:dyDescent="0.2">
      <c r="A179" s="31"/>
      <c r="B179" s="133"/>
      <c r="C179" s="134" t="s">
        <v>1180</v>
      </c>
      <c r="D179" s="134" t="s">
        <v>143</v>
      </c>
      <c r="E179" s="135" t="s">
        <v>1984</v>
      </c>
      <c r="F179" s="136" t="s">
        <v>1985</v>
      </c>
      <c r="G179" s="137" t="s">
        <v>161</v>
      </c>
      <c r="H179" s="138">
        <v>2</v>
      </c>
      <c r="I179" s="139"/>
      <c r="J179" s="139"/>
      <c r="K179" s="140"/>
      <c r="L179" s="32"/>
      <c r="M179" s="141"/>
      <c r="N179" s="142"/>
      <c r="O179" s="143"/>
      <c r="P179" s="143"/>
      <c r="Q179" s="143"/>
      <c r="R179" s="143"/>
      <c r="S179" s="143"/>
      <c r="T179" s="144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45" t="s">
        <v>332</v>
      </c>
      <c r="AT179" s="145" t="s">
        <v>143</v>
      </c>
      <c r="AU179" s="145" t="s">
        <v>73</v>
      </c>
      <c r="AY179" s="18" t="s">
        <v>141</v>
      </c>
      <c r="BE179" s="146">
        <f t="shared" si="12"/>
        <v>0</v>
      </c>
      <c r="BF179" s="146">
        <f t="shared" si="13"/>
        <v>0</v>
      </c>
      <c r="BG179" s="146">
        <f t="shared" si="14"/>
        <v>0</v>
      </c>
      <c r="BH179" s="146">
        <f t="shared" si="15"/>
        <v>0</v>
      </c>
      <c r="BI179" s="146">
        <f t="shared" si="16"/>
        <v>0</v>
      </c>
      <c r="BJ179" s="18" t="s">
        <v>73</v>
      </c>
      <c r="BK179" s="146">
        <f t="shared" si="17"/>
        <v>0</v>
      </c>
      <c r="BL179" s="18" t="s">
        <v>332</v>
      </c>
      <c r="BM179" s="145" t="s">
        <v>1986</v>
      </c>
    </row>
    <row r="180" spans="1:65" s="2" customFormat="1" ht="21.75" customHeight="1" x14ac:dyDescent="0.2">
      <c r="A180" s="31"/>
      <c r="B180" s="133"/>
      <c r="C180" s="134" t="s">
        <v>1185</v>
      </c>
      <c r="D180" s="134" t="s">
        <v>143</v>
      </c>
      <c r="E180" s="135" t="s">
        <v>1987</v>
      </c>
      <c r="F180" s="136" t="s">
        <v>1988</v>
      </c>
      <c r="G180" s="137" t="s">
        <v>161</v>
      </c>
      <c r="H180" s="138">
        <v>5</v>
      </c>
      <c r="I180" s="139"/>
      <c r="J180" s="139"/>
      <c r="K180" s="140"/>
      <c r="L180" s="32"/>
      <c r="M180" s="141"/>
      <c r="N180" s="142"/>
      <c r="O180" s="143"/>
      <c r="P180" s="143"/>
      <c r="Q180" s="143"/>
      <c r="R180" s="143"/>
      <c r="S180" s="143"/>
      <c r="T180" s="144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45" t="s">
        <v>332</v>
      </c>
      <c r="AT180" s="145" t="s">
        <v>143</v>
      </c>
      <c r="AU180" s="145" t="s">
        <v>73</v>
      </c>
      <c r="AY180" s="18" t="s">
        <v>141</v>
      </c>
      <c r="BE180" s="146">
        <f t="shared" si="12"/>
        <v>0</v>
      </c>
      <c r="BF180" s="146">
        <f t="shared" si="13"/>
        <v>0</v>
      </c>
      <c r="BG180" s="146">
        <f t="shared" si="14"/>
        <v>0</v>
      </c>
      <c r="BH180" s="146">
        <f t="shared" si="15"/>
        <v>0</v>
      </c>
      <c r="BI180" s="146">
        <f t="shared" si="16"/>
        <v>0</v>
      </c>
      <c r="BJ180" s="18" t="s">
        <v>73</v>
      </c>
      <c r="BK180" s="146">
        <f t="shared" si="17"/>
        <v>0</v>
      </c>
      <c r="BL180" s="18" t="s">
        <v>332</v>
      </c>
      <c r="BM180" s="145" t="s">
        <v>1989</v>
      </c>
    </row>
    <row r="181" spans="1:65" s="2" customFormat="1" ht="21.75" customHeight="1" x14ac:dyDescent="0.2">
      <c r="A181" s="31"/>
      <c r="B181" s="133"/>
      <c r="C181" s="134" t="s">
        <v>1205</v>
      </c>
      <c r="D181" s="134" t="s">
        <v>143</v>
      </c>
      <c r="E181" s="135" t="s">
        <v>1990</v>
      </c>
      <c r="F181" s="136" t="s">
        <v>1991</v>
      </c>
      <c r="G181" s="137" t="s">
        <v>161</v>
      </c>
      <c r="H181" s="138">
        <v>2</v>
      </c>
      <c r="I181" s="139"/>
      <c r="J181" s="139"/>
      <c r="K181" s="140"/>
      <c r="L181" s="32"/>
      <c r="M181" s="141"/>
      <c r="N181" s="142"/>
      <c r="O181" s="143"/>
      <c r="P181" s="143"/>
      <c r="Q181" s="143"/>
      <c r="R181" s="143"/>
      <c r="S181" s="143"/>
      <c r="T181" s="14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45" t="s">
        <v>332</v>
      </c>
      <c r="AT181" s="145" t="s">
        <v>143</v>
      </c>
      <c r="AU181" s="145" t="s">
        <v>73</v>
      </c>
      <c r="AY181" s="18" t="s">
        <v>141</v>
      </c>
      <c r="BE181" s="146">
        <f t="shared" si="12"/>
        <v>0</v>
      </c>
      <c r="BF181" s="146">
        <f t="shared" si="13"/>
        <v>0</v>
      </c>
      <c r="BG181" s="146">
        <f t="shared" si="14"/>
        <v>0</v>
      </c>
      <c r="BH181" s="146">
        <f t="shared" si="15"/>
        <v>0</v>
      </c>
      <c r="BI181" s="146">
        <f t="shared" si="16"/>
        <v>0</v>
      </c>
      <c r="BJ181" s="18" t="s">
        <v>73</v>
      </c>
      <c r="BK181" s="146">
        <f t="shared" si="17"/>
        <v>0</v>
      </c>
      <c r="BL181" s="18" t="s">
        <v>332</v>
      </c>
      <c r="BM181" s="145" t="s">
        <v>1992</v>
      </c>
    </row>
    <row r="182" spans="1:65" s="2" customFormat="1" ht="16.5" customHeight="1" x14ac:dyDescent="0.2">
      <c r="A182" s="31"/>
      <c r="B182" s="133"/>
      <c r="C182" s="134" t="s">
        <v>529</v>
      </c>
      <c r="D182" s="134" t="s">
        <v>143</v>
      </c>
      <c r="E182" s="135" t="s">
        <v>1993</v>
      </c>
      <c r="F182" s="136" t="s">
        <v>1994</v>
      </c>
      <c r="G182" s="137" t="s">
        <v>357</v>
      </c>
      <c r="H182" s="138">
        <v>234</v>
      </c>
      <c r="I182" s="139"/>
      <c r="J182" s="139"/>
      <c r="K182" s="140"/>
      <c r="L182" s="32"/>
      <c r="M182" s="141"/>
      <c r="N182" s="142"/>
      <c r="O182" s="143"/>
      <c r="P182" s="143"/>
      <c r="Q182" s="143"/>
      <c r="R182" s="143"/>
      <c r="S182" s="143"/>
      <c r="T182" s="144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45" t="s">
        <v>332</v>
      </c>
      <c r="AT182" s="145" t="s">
        <v>143</v>
      </c>
      <c r="AU182" s="145" t="s">
        <v>73</v>
      </c>
      <c r="AY182" s="18" t="s">
        <v>141</v>
      </c>
      <c r="BE182" s="146">
        <f t="shared" si="12"/>
        <v>0</v>
      </c>
      <c r="BF182" s="146">
        <f t="shared" si="13"/>
        <v>0</v>
      </c>
      <c r="BG182" s="146">
        <f t="shared" si="14"/>
        <v>0</v>
      </c>
      <c r="BH182" s="146">
        <f t="shared" si="15"/>
        <v>0</v>
      </c>
      <c r="BI182" s="146">
        <f t="shared" si="16"/>
        <v>0</v>
      </c>
      <c r="BJ182" s="18" t="s">
        <v>73</v>
      </c>
      <c r="BK182" s="146">
        <f t="shared" si="17"/>
        <v>0</v>
      </c>
      <c r="BL182" s="18" t="s">
        <v>332</v>
      </c>
      <c r="BM182" s="145" t="s">
        <v>1995</v>
      </c>
    </row>
    <row r="183" spans="1:65" s="2" customFormat="1" ht="21.75" customHeight="1" x14ac:dyDescent="0.2">
      <c r="A183" s="31"/>
      <c r="B183" s="133"/>
      <c r="C183" s="134" t="s">
        <v>534</v>
      </c>
      <c r="D183" s="134" t="s">
        <v>143</v>
      </c>
      <c r="E183" s="135" t="s">
        <v>1996</v>
      </c>
      <c r="F183" s="136" t="s">
        <v>1997</v>
      </c>
      <c r="G183" s="137" t="s">
        <v>1967</v>
      </c>
      <c r="H183" s="138">
        <v>1</v>
      </c>
      <c r="I183" s="139"/>
      <c r="J183" s="139"/>
      <c r="K183" s="140"/>
      <c r="L183" s="32"/>
      <c r="M183" s="141"/>
      <c r="N183" s="142"/>
      <c r="O183" s="143"/>
      <c r="P183" s="143"/>
      <c r="Q183" s="143"/>
      <c r="R183" s="143"/>
      <c r="S183" s="143"/>
      <c r="T183" s="144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45" t="s">
        <v>332</v>
      </c>
      <c r="AT183" s="145" t="s">
        <v>143</v>
      </c>
      <c r="AU183" s="145" t="s">
        <v>73</v>
      </c>
      <c r="AY183" s="18" t="s">
        <v>141</v>
      </c>
      <c r="BE183" s="146">
        <f t="shared" si="12"/>
        <v>0</v>
      </c>
      <c r="BF183" s="146">
        <f t="shared" si="13"/>
        <v>0</v>
      </c>
      <c r="BG183" s="146">
        <f t="shared" si="14"/>
        <v>0</v>
      </c>
      <c r="BH183" s="146">
        <f t="shared" si="15"/>
        <v>0</v>
      </c>
      <c r="BI183" s="146">
        <f t="shared" si="16"/>
        <v>0</v>
      </c>
      <c r="BJ183" s="18" t="s">
        <v>73</v>
      </c>
      <c r="BK183" s="146">
        <f t="shared" si="17"/>
        <v>0</v>
      </c>
      <c r="BL183" s="18" t="s">
        <v>332</v>
      </c>
      <c r="BM183" s="145" t="s">
        <v>1998</v>
      </c>
    </row>
    <row r="184" spans="1:65" s="2" customFormat="1" ht="21.75" customHeight="1" x14ac:dyDescent="0.2">
      <c r="A184" s="31"/>
      <c r="B184" s="133"/>
      <c r="C184" s="134" t="s">
        <v>547</v>
      </c>
      <c r="D184" s="134" t="s">
        <v>143</v>
      </c>
      <c r="E184" s="135" t="s">
        <v>1999</v>
      </c>
      <c r="F184" s="136" t="s">
        <v>2000</v>
      </c>
      <c r="G184" s="137" t="s">
        <v>1967</v>
      </c>
      <c r="H184" s="138">
        <v>2</v>
      </c>
      <c r="I184" s="139"/>
      <c r="J184" s="139"/>
      <c r="K184" s="140"/>
      <c r="L184" s="32"/>
      <c r="M184" s="141"/>
      <c r="N184" s="142"/>
      <c r="O184" s="143"/>
      <c r="P184" s="143"/>
      <c r="Q184" s="143"/>
      <c r="R184" s="143"/>
      <c r="S184" s="143"/>
      <c r="T184" s="14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45" t="s">
        <v>332</v>
      </c>
      <c r="AT184" s="145" t="s">
        <v>143</v>
      </c>
      <c r="AU184" s="145" t="s">
        <v>73</v>
      </c>
      <c r="AY184" s="18" t="s">
        <v>141</v>
      </c>
      <c r="BE184" s="146">
        <f t="shared" si="12"/>
        <v>0</v>
      </c>
      <c r="BF184" s="146">
        <f t="shared" si="13"/>
        <v>0</v>
      </c>
      <c r="BG184" s="146">
        <f t="shared" si="14"/>
        <v>0</v>
      </c>
      <c r="BH184" s="146">
        <f t="shared" si="15"/>
        <v>0</v>
      </c>
      <c r="BI184" s="146">
        <f t="shared" si="16"/>
        <v>0</v>
      </c>
      <c r="BJ184" s="18" t="s">
        <v>73</v>
      </c>
      <c r="BK184" s="146">
        <f t="shared" si="17"/>
        <v>0</v>
      </c>
      <c r="BL184" s="18" t="s">
        <v>332</v>
      </c>
      <c r="BM184" s="145" t="s">
        <v>2001</v>
      </c>
    </row>
    <row r="185" spans="1:65" s="2" customFormat="1" ht="16.5" customHeight="1" x14ac:dyDescent="0.2">
      <c r="A185" s="31"/>
      <c r="B185" s="133"/>
      <c r="C185" s="134" t="s">
        <v>1236</v>
      </c>
      <c r="D185" s="134" t="s">
        <v>143</v>
      </c>
      <c r="E185" s="135" t="s">
        <v>2002</v>
      </c>
      <c r="F185" s="136" t="s">
        <v>2003</v>
      </c>
      <c r="G185" s="137" t="s">
        <v>161</v>
      </c>
      <c r="H185" s="138">
        <v>41</v>
      </c>
      <c r="I185" s="139"/>
      <c r="J185" s="139"/>
      <c r="K185" s="140"/>
      <c r="L185" s="32"/>
      <c r="M185" s="141"/>
      <c r="N185" s="142"/>
      <c r="O185" s="143"/>
      <c r="P185" s="143"/>
      <c r="Q185" s="143"/>
      <c r="R185" s="143"/>
      <c r="S185" s="143"/>
      <c r="T185" s="144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45" t="s">
        <v>332</v>
      </c>
      <c r="AT185" s="145" t="s">
        <v>143</v>
      </c>
      <c r="AU185" s="145" t="s">
        <v>73</v>
      </c>
      <c r="AY185" s="18" t="s">
        <v>141</v>
      </c>
      <c r="BE185" s="146">
        <f t="shared" si="12"/>
        <v>0</v>
      </c>
      <c r="BF185" s="146">
        <f t="shared" si="13"/>
        <v>0</v>
      </c>
      <c r="BG185" s="146">
        <f t="shared" si="14"/>
        <v>0</v>
      </c>
      <c r="BH185" s="146">
        <f t="shared" si="15"/>
        <v>0</v>
      </c>
      <c r="BI185" s="146">
        <f t="shared" si="16"/>
        <v>0</v>
      </c>
      <c r="BJ185" s="18" t="s">
        <v>73</v>
      </c>
      <c r="BK185" s="146">
        <f t="shared" si="17"/>
        <v>0</v>
      </c>
      <c r="BL185" s="18" t="s">
        <v>332</v>
      </c>
      <c r="BM185" s="145" t="s">
        <v>2004</v>
      </c>
    </row>
    <row r="186" spans="1:65" s="2" customFormat="1" ht="21.75" customHeight="1" x14ac:dyDescent="0.2">
      <c r="A186" s="31"/>
      <c r="B186" s="133"/>
      <c r="C186" s="134" t="s">
        <v>1241</v>
      </c>
      <c r="D186" s="134" t="s">
        <v>143</v>
      </c>
      <c r="E186" s="135" t="s">
        <v>2005</v>
      </c>
      <c r="F186" s="136" t="s">
        <v>2006</v>
      </c>
      <c r="G186" s="137" t="s">
        <v>161</v>
      </c>
      <c r="H186" s="138">
        <v>4</v>
      </c>
      <c r="I186" s="139"/>
      <c r="J186" s="139"/>
      <c r="K186" s="140"/>
      <c r="L186" s="32"/>
      <c r="M186" s="141"/>
      <c r="N186" s="142"/>
      <c r="O186" s="143"/>
      <c r="P186" s="143"/>
      <c r="Q186" s="143"/>
      <c r="R186" s="143"/>
      <c r="S186" s="143"/>
      <c r="T186" s="144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45" t="s">
        <v>332</v>
      </c>
      <c r="AT186" s="145" t="s">
        <v>143</v>
      </c>
      <c r="AU186" s="145" t="s">
        <v>73</v>
      </c>
      <c r="AY186" s="18" t="s">
        <v>141</v>
      </c>
      <c r="BE186" s="146">
        <f t="shared" si="12"/>
        <v>0</v>
      </c>
      <c r="BF186" s="146">
        <f t="shared" si="13"/>
        <v>0</v>
      </c>
      <c r="BG186" s="146">
        <f t="shared" si="14"/>
        <v>0</v>
      </c>
      <c r="BH186" s="146">
        <f t="shared" si="15"/>
        <v>0</v>
      </c>
      <c r="BI186" s="146">
        <f t="shared" si="16"/>
        <v>0</v>
      </c>
      <c r="BJ186" s="18" t="s">
        <v>73</v>
      </c>
      <c r="BK186" s="146">
        <f t="shared" si="17"/>
        <v>0</v>
      </c>
      <c r="BL186" s="18" t="s">
        <v>332</v>
      </c>
      <c r="BM186" s="145" t="s">
        <v>2007</v>
      </c>
    </row>
    <row r="187" spans="1:65" s="2" customFormat="1" ht="21.75" customHeight="1" x14ac:dyDescent="0.2">
      <c r="A187" s="31"/>
      <c r="B187" s="133"/>
      <c r="C187" s="134" t="s">
        <v>1576</v>
      </c>
      <c r="D187" s="134" t="s">
        <v>143</v>
      </c>
      <c r="E187" s="135" t="s">
        <v>2008</v>
      </c>
      <c r="F187" s="136" t="s">
        <v>2009</v>
      </c>
      <c r="G187" s="137" t="s">
        <v>161</v>
      </c>
      <c r="H187" s="138">
        <v>26</v>
      </c>
      <c r="I187" s="139"/>
      <c r="J187" s="139"/>
      <c r="K187" s="140"/>
      <c r="L187" s="32"/>
      <c r="M187" s="141"/>
      <c r="N187" s="142"/>
      <c r="O187" s="143"/>
      <c r="P187" s="143"/>
      <c r="Q187" s="143"/>
      <c r="R187" s="143"/>
      <c r="S187" s="143"/>
      <c r="T187" s="144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45" t="s">
        <v>332</v>
      </c>
      <c r="AT187" s="145" t="s">
        <v>143</v>
      </c>
      <c r="AU187" s="145" t="s">
        <v>73</v>
      </c>
      <c r="AY187" s="18" t="s">
        <v>141</v>
      </c>
      <c r="BE187" s="146">
        <f t="shared" si="12"/>
        <v>0</v>
      </c>
      <c r="BF187" s="146">
        <f t="shared" si="13"/>
        <v>0</v>
      </c>
      <c r="BG187" s="146">
        <f t="shared" si="14"/>
        <v>0</v>
      </c>
      <c r="BH187" s="146">
        <f t="shared" si="15"/>
        <v>0</v>
      </c>
      <c r="BI187" s="146">
        <f t="shared" si="16"/>
        <v>0</v>
      </c>
      <c r="BJ187" s="18" t="s">
        <v>73</v>
      </c>
      <c r="BK187" s="146">
        <f t="shared" si="17"/>
        <v>0</v>
      </c>
      <c r="BL187" s="18" t="s">
        <v>332</v>
      </c>
      <c r="BM187" s="145" t="s">
        <v>2010</v>
      </c>
    </row>
    <row r="188" spans="1:65" s="2" customFormat="1" ht="16.5" customHeight="1" x14ac:dyDescent="0.2">
      <c r="A188" s="31"/>
      <c r="B188" s="133"/>
      <c r="C188" s="134" t="s">
        <v>1581</v>
      </c>
      <c r="D188" s="134" t="s">
        <v>143</v>
      </c>
      <c r="E188" s="135" t="s">
        <v>2011</v>
      </c>
      <c r="F188" s="136" t="s">
        <v>2012</v>
      </c>
      <c r="G188" s="137" t="s">
        <v>161</v>
      </c>
      <c r="H188" s="138">
        <v>5</v>
      </c>
      <c r="I188" s="139"/>
      <c r="J188" s="139"/>
      <c r="K188" s="140"/>
      <c r="L188" s="32"/>
      <c r="M188" s="141"/>
      <c r="N188" s="142"/>
      <c r="O188" s="143"/>
      <c r="P188" s="143"/>
      <c r="Q188" s="143"/>
      <c r="R188" s="143"/>
      <c r="S188" s="143"/>
      <c r="T188" s="144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45" t="s">
        <v>332</v>
      </c>
      <c r="AT188" s="145" t="s">
        <v>143</v>
      </c>
      <c r="AU188" s="145" t="s">
        <v>73</v>
      </c>
      <c r="AY188" s="18" t="s">
        <v>141</v>
      </c>
      <c r="BE188" s="146">
        <f t="shared" si="12"/>
        <v>0</v>
      </c>
      <c r="BF188" s="146">
        <f t="shared" si="13"/>
        <v>0</v>
      </c>
      <c r="BG188" s="146">
        <f t="shared" si="14"/>
        <v>0</v>
      </c>
      <c r="BH188" s="146">
        <f t="shared" si="15"/>
        <v>0</v>
      </c>
      <c r="BI188" s="146">
        <f t="shared" si="16"/>
        <v>0</v>
      </c>
      <c r="BJ188" s="18" t="s">
        <v>73</v>
      </c>
      <c r="BK188" s="146">
        <f t="shared" si="17"/>
        <v>0</v>
      </c>
      <c r="BL188" s="18" t="s">
        <v>332</v>
      </c>
      <c r="BM188" s="145" t="s">
        <v>2013</v>
      </c>
    </row>
    <row r="189" spans="1:65" s="2" customFormat="1" ht="21.75" customHeight="1" x14ac:dyDescent="0.2">
      <c r="A189" s="31"/>
      <c r="B189" s="133"/>
      <c r="C189" s="168" t="s">
        <v>1586</v>
      </c>
      <c r="D189" s="168" t="s">
        <v>159</v>
      </c>
      <c r="E189" s="169" t="s">
        <v>2014</v>
      </c>
      <c r="F189" s="170" t="s">
        <v>2015</v>
      </c>
      <c r="G189" s="171" t="s">
        <v>161</v>
      </c>
      <c r="H189" s="172">
        <v>5</v>
      </c>
      <c r="I189" s="173"/>
      <c r="J189" s="173"/>
      <c r="K189" s="174"/>
      <c r="L189" s="175"/>
      <c r="M189" s="176"/>
      <c r="N189" s="177"/>
      <c r="O189" s="143"/>
      <c r="P189" s="143"/>
      <c r="Q189" s="143"/>
      <c r="R189" s="143"/>
      <c r="S189" s="143"/>
      <c r="T189" s="144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45" t="s">
        <v>504</v>
      </c>
      <c r="AT189" s="145" t="s">
        <v>159</v>
      </c>
      <c r="AU189" s="145" t="s">
        <v>73</v>
      </c>
      <c r="AY189" s="18" t="s">
        <v>141</v>
      </c>
      <c r="BE189" s="146">
        <f t="shared" si="12"/>
        <v>0</v>
      </c>
      <c r="BF189" s="146">
        <f t="shared" si="13"/>
        <v>0</v>
      </c>
      <c r="BG189" s="146">
        <f t="shared" si="14"/>
        <v>0</v>
      </c>
      <c r="BH189" s="146">
        <f t="shared" si="15"/>
        <v>0</v>
      </c>
      <c r="BI189" s="146">
        <f t="shared" si="16"/>
        <v>0</v>
      </c>
      <c r="BJ189" s="18" t="s">
        <v>73</v>
      </c>
      <c r="BK189" s="146">
        <f t="shared" si="17"/>
        <v>0</v>
      </c>
      <c r="BL189" s="18" t="s">
        <v>332</v>
      </c>
      <c r="BM189" s="145" t="s">
        <v>2016</v>
      </c>
    </row>
    <row r="190" spans="1:65" s="2" customFormat="1" ht="16.5" customHeight="1" x14ac:dyDescent="0.2">
      <c r="A190" s="31"/>
      <c r="B190" s="133"/>
      <c r="C190" s="134" t="s">
        <v>1592</v>
      </c>
      <c r="D190" s="134" t="s">
        <v>143</v>
      </c>
      <c r="E190" s="135" t="s">
        <v>2017</v>
      </c>
      <c r="F190" s="136" t="s">
        <v>2018</v>
      </c>
      <c r="G190" s="137" t="s">
        <v>161</v>
      </c>
      <c r="H190" s="138">
        <v>2</v>
      </c>
      <c r="I190" s="139"/>
      <c r="J190" s="139"/>
      <c r="K190" s="140"/>
      <c r="L190" s="32"/>
      <c r="M190" s="141"/>
      <c r="N190" s="142"/>
      <c r="O190" s="143"/>
      <c r="P190" s="143"/>
      <c r="Q190" s="143"/>
      <c r="R190" s="143"/>
      <c r="S190" s="143"/>
      <c r="T190" s="144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45" t="s">
        <v>332</v>
      </c>
      <c r="AT190" s="145" t="s">
        <v>143</v>
      </c>
      <c r="AU190" s="145" t="s">
        <v>73</v>
      </c>
      <c r="AY190" s="18" t="s">
        <v>141</v>
      </c>
      <c r="BE190" s="146">
        <f t="shared" si="12"/>
        <v>0</v>
      </c>
      <c r="BF190" s="146">
        <f t="shared" si="13"/>
        <v>0</v>
      </c>
      <c r="BG190" s="146">
        <f t="shared" si="14"/>
        <v>0</v>
      </c>
      <c r="BH190" s="146">
        <f t="shared" si="15"/>
        <v>0</v>
      </c>
      <c r="BI190" s="146">
        <f t="shared" si="16"/>
        <v>0</v>
      </c>
      <c r="BJ190" s="18" t="s">
        <v>73</v>
      </c>
      <c r="BK190" s="146">
        <f t="shared" si="17"/>
        <v>0</v>
      </c>
      <c r="BL190" s="18" t="s">
        <v>332</v>
      </c>
      <c r="BM190" s="145" t="s">
        <v>2019</v>
      </c>
    </row>
    <row r="191" spans="1:65" s="2" customFormat="1" ht="33" customHeight="1" x14ac:dyDescent="0.2">
      <c r="A191" s="31"/>
      <c r="B191" s="133"/>
      <c r="C191" s="168" t="s">
        <v>540</v>
      </c>
      <c r="D191" s="168" t="s">
        <v>159</v>
      </c>
      <c r="E191" s="169" t="s">
        <v>2020</v>
      </c>
      <c r="F191" s="170" t="s">
        <v>3443</v>
      </c>
      <c r="G191" s="171" t="s">
        <v>161</v>
      </c>
      <c r="H191" s="172">
        <v>2</v>
      </c>
      <c r="I191" s="173"/>
      <c r="J191" s="173"/>
      <c r="K191" s="174"/>
      <c r="L191" s="175"/>
      <c r="M191" s="176"/>
      <c r="N191" s="177"/>
      <c r="O191" s="143"/>
      <c r="P191" s="143"/>
      <c r="Q191" s="143"/>
      <c r="R191" s="143"/>
      <c r="S191" s="143"/>
      <c r="T191" s="144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45" t="s">
        <v>504</v>
      </c>
      <c r="AT191" s="145" t="s">
        <v>159</v>
      </c>
      <c r="AU191" s="145" t="s">
        <v>73</v>
      </c>
      <c r="AY191" s="18" t="s">
        <v>141</v>
      </c>
      <c r="BE191" s="146">
        <f t="shared" si="12"/>
        <v>0</v>
      </c>
      <c r="BF191" s="146">
        <f t="shared" si="13"/>
        <v>0</v>
      </c>
      <c r="BG191" s="146">
        <f t="shared" si="14"/>
        <v>0</v>
      </c>
      <c r="BH191" s="146">
        <f t="shared" si="15"/>
        <v>0</v>
      </c>
      <c r="BI191" s="146">
        <f t="shared" si="16"/>
        <v>0</v>
      </c>
      <c r="BJ191" s="18" t="s">
        <v>73</v>
      </c>
      <c r="BK191" s="146">
        <f t="shared" si="17"/>
        <v>0</v>
      </c>
      <c r="BL191" s="18" t="s">
        <v>332</v>
      </c>
      <c r="BM191" s="145" t="s">
        <v>2021</v>
      </c>
    </row>
    <row r="192" spans="1:65" s="2" customFormat="1" ht="16.5" customHeight="1" x14ac:dyDescent="0.2">
      <c r="A192" s="31"/>
      <c r="B192" s="133"/>
      <c r="C192" s="134" t="s">
        <v>518</v>
      </c>
      <c r="D192" s="134" t="s">
        <v>143</v>
      </c>
      <c r="E192" s="135" t="s">
        <v>2022</v>
      </c>
      <c r="F192" s="136" t="s">
        <v>2023</v>
      </c>
      <c r="G192" s="137" t="s">
        <v>161</v>
      </c>
      <c r="H192" s="138">
        <v>1</v>
      </c>
      <c r="I192" s="139"/>
      <c r="J192" s="139"/>
      <c r="K192" s="140"/>
      <c r="L192" s="32"/>
      <c r="M192" s="141"/>
      <c r="N192" s="142"/>
      <c r="O192" s="143"/>
      <c r="P192" s="143"/>
      <c r="Q192" s="143"/>
      <c r="R192" s="143"/>
      <c r="S192" s="143"/>
      <c r="T192" s="144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45" t="s">
        <v>332</v>
      </c>
      <c r="AT192" s="145" t="s">
        <v>143</v>
      </c>
      <c r="AU192" s="145" t="s">
        <v>73</v>
      </c>
      <c r="AY192" s="18" t="s">
        <v>141</v>
      </c>
      <c r="BE192" s="146">
        <f t="shared" si="12"/>
        <v>0</v>
      </c>
      <c r="BF192" s="146">
        <f t="shared" si="13"/>
        <v>0</v>
      </c>
      <c r="BG192" s="146">
        <f t="shared" si="14"/>
        <v>0</v>
      </c>
      <c r="BH192" s="146">
        <f t="shared" si="15"/>
        <v>0</v>
      </c>
      <c r="BI192" s="146">
        <f t="shared" si="16"/>
        <v>0</v>
      </c>
      <c r="BJ192" s="18" t="s">
        <v>73</v>
      </c>
      <c r="BK192" s="146">
        <f t="shared" si="17"/>
        <v>0</v>
      </c>
      <c r="BL192" s="18" t="s">
        <v>332</v>
      </c>
      <c r="BM192" s="145" t="s">
        <v>2024</v>
      </c>
    </row>
    <row r="193" spans="1:65" s="2" customFormat="1" ht="21.75" customHeight="1" x14ac:dyDescent="0.2">
      <c r="A193" s="31"/>
      <c r="B193" s="133"/>
      <c r="C193" s="168" t="s">
        <v>525</v>
      </c>
      <c r="D193" s="168" t="s">
        <v>159</v>
      </c>
      <c r="E193" s="169" t="s">
        <v>2025</v>
      </c>
      <c r="F193" s="170" t="s">
        <v>2026</v>
      </c>
      <c r="G193" s="171" t="s">
        <v>161</v>
      </c>
      <c r="H193" s="172">
        <v>1</v>
      </c>
      <c r="I193" s="173"/>
      <c r="J193" s="173"/>
      <c r="K193" s="174"/>
      <c r="L193" s="175"/>
      <c r="M193" s="176"/>
      <c r="N193" s="177"/>
      <c r="O193" s="143"/>
      <c r="P193" s="143"/>
      <c r="Q193" s="143"/>
      <c r="R193" s="143"/>
      <c r="S193" s="143"/>
      <c r="T193" s="144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45" t="s">
        <v>504</v>
      </c>
      <c r="AT193" s="145" t="s">
        <v>159</v>
      </c>
      <c r="AU193" s="145" t="s">
        <v>73</v>
      </c>
      <c r="AY193" s="18" t="s">
        <v>141</v>
      </c>
      <c r="BE193" s="146">
        <f t="shared" ref="BE193:BE217" si="18">IF(N193="základná",J193,0)</f>
        <v>0</v>
      </c>
      <c r="BF193" s="146">
        <f t="shared" ref="BF193:BF217" si="19">IF(N193="znížená",J193,0)</f>
        <v>0</v>
      </c>
      <c r="BG193" s="146">
        <f t="shared" ref="BG193:BG217" si="20">IF(N193="zákl. prenesená",J193,0)</f>
        <v>0</v>
      </c>
      <c r="BH193" s="146">
        <f t="shared" ref="BH193:BH217" si="21">IF(N193="zníž. prenesená",J193,0)</f>
        <v>0</v>
      </c>
      <c r="BI193" s="146">
        <f t="shared" ref="BI193:BI217" si="22">IF(N193="nulová",J193,0)</f>
        <v>0</v>
      </c>
      <c r="BJ193" s="18" t="s">
        <v>73</v>
      </c>
      <c r="BK193" s="146">
        <f t="shared" ref="BK193:BK217" si="23">ROUND(I193*H193,2)</f>
        <v>0</v>
      </c>
      <c r="BL193" s="18" t="s">
        <v>332</v>
      </c>
      <c r="BM193" s="145" t="s">
        <v>2027</v>
      </c>
    </row>
    <row r="194" spans="1:65" s="2" customFormat="1" ht="16.5" customHeight="1" x14ac:dyDescent="0.2">
      <c r="A194" s="31"/>
      <c r="B194" s="133"/>
      <c r="C194" s="134" t="s">
        <v>1606</v>
      </c>
      <c r="D194" s="134" t="s">
        <v>143</v>
      </c>
      <c r="E194" s="135" t="s">
        <v>2028</v>
      </c>
      <c r="F194" s="136" t="s">
        <v>2029</v>
      </c>
      <c r="G194" s="137" t="s">
        <v>161</v>
      </c>
      <c r="H194" s="138">
        <v>1</v>
      </c>
      <c r="I194" s="139"/>
      <c r="J194" s="139"/>
      <c r="K194" s="140"/>
      <c r="L194" s="32"/>
      <c r="M194" s="141"/>
      <c r="N194" s="142"/>
      <c r="O194" s="143"/>
      <c r="P194" s="143"/>
      <c r="Q194" s="143"/>
      <c r="R194" s="143"/>
      <c r="S194" s="143"/>
      <c r="T194" s="144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45" t="s">
        <v>332</v>
      </c>
      <c r="AT194" s="145" t="s">
        <v>143</v>
      </c>
      <c r="AU194" s="145" t="s">
        <v>73</v>
      </c>
      <c r="AY194" s="18" t="s">
        <v>141</v>
      </c>
      <c r="BE194" s="146">
        <f t="shared" si="18"/>
        <v>0</v>
      </c>
      <c r="BF194" s="146">
        <f t="shared" si="19"/>
        <v>0</v>
      </c>
      <c r="BG194" s="146">
        <f t="shared" si="20"/>
        <v>0</v>
      </c>
      <c r="BH194" s="146">
        <f t="shared" si="21"/>
        <v>0</v>
      </c>
      <c r="BI194" s="146">
        <f t="shared" si="22"/>
        <v>0</v>
      </c>
      <c r="BJ194" s="18" t="s">
        <v>73</v>
      </c>
      <c r="BK194" s="146">
        <f t="shared" si="23"/>
        <v>0</v>
      </c>
      <c r="BL194" s="18" t="s">
        <v>332</v>
      </c>
      <c r="BM194" s="145" t="s">
        <v>2030</v>
      </c>
    </row>
    <row r="195" spans="1:65" s="2" customFormat="1" ht="21.75" customHeight="1" x14ac:dyDescent="0.2">
      <c r="A195" s="31"/>
      <c r="B195" s="133"/>
      <c r="C195" s="168" t="s">
        <v>1613</v>
      </c>
      <c r="D195" s="168" t="s">
        <v>159</v>
      </c>
      <c r="E195" s="169" t="s">
        <v>2031</v>
      </c>
      <c r="F195" s="170" t="s">
        <v>2032</v>
      </c>
      <c r="G195" s="171" t="s">
        <v>161</v>
      </c>
      <c r="H195" s="172">
        <v>1</v>
      </c>
      <c r="I195" s="173"/>
      <c r="J195" s="173"/>
      <c r="K195" s="174"/>
      <c r="L195" s="175"/>
      <c r="M195" s="176"/>
      <c r="N195" s="177"/>
      <c r="O195" s="143"/>
      <c r="P195" s="143"/>
      <c r="Q195" s="143"/>
      <c r="R195" s="143"/>
      <c r="S195" s="143"/>
      <c r="T195" s="144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45" t="s">
        <v>504</v>
      </c>
      <c r="AT195" s="145" t="s">
        <v>159</v>
      </c>
      <c r="AU195" s="145" t="s">
        <v>73</v>
      </c>
      <c r="AY195" s="18" t="s">
        <v>141</v>
      </c>
      <c r="BE195" s="146">
        <f t="shared" si="18"/>
        <v>0</v>
      </c>
      <c r="BF195" s="146">
        <f t="shared" si="19"/>
        <v>0</v>
      </c>
      <c r="BG195" s="146">
        <f t="shared" si="20"/>
        <v>0</v>
      </c>
      <c r="BH195" s="146">
        <f t="shared" si="21"/>
        <v>0</v>
      </c>
      <c r="BI195" s="146">
        <f t="shared" si="22"/>
        <v>0</v>
      </c>
      <c r="BJ195" s="18" t="s">
        <v>73</v>
      </c>
      <c r="BK195" s="146">
        <f t="shared" si="23"/>
        <v>0</v>
      </c>
      <c r="BL195" s="18" t="s">
        <v>332</v>
      </c>
      <c r="BM195" s="145" t="s">
        <v>2033</v>
      </c>
    </row>
    <row r="196" spans="1:65" s="2" customFormat="1" ht="16.5" customHeight="1" x14ac:dyDescent="0.2">
      <c r="A196" s="31"/>
      <c r="B196" s="133"/>
      <c r="C196" s="134" t="s">
        <v>552</v>
      </c>
      <c r="D196" s="134" t="s">
        <v>143</v>
      </c>
      <c r="E196" s="135" t="s">
        <v>2034</v>
      </c>
      <c r="F196" s="136" t="s">
        <v>2035</v>
      </c>
      <c r="G196" s="137" t="s">
        <v>161</v>
      </c>
      <c r="H196" s="138">
        <v>1</v>
      </c>
      <c r="I196" s="139"/>
      <c r="J196" s="139"/>
      <c r="K196" s="140"/>
      <c r="L196" s="32"/>
      <c r="M196" s="141"/>
      <c r="N196" s="142"/>
      <c r="O196" s="143"/>
      <c r="P196" s="143"/>
      <c r="Q196" s="143"/>
      <c r="R196" s="143"/>
      <c r="S196" s="143"/>
      <c r="T196" s="144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45" t="s">
        <v>332</v>
      </c>
      <c r="AT196" s="145" t="s">
        <v>143</v>
      </c>
      <c r="AU196" s="145" t="s">
        <v>73</v>
      </c>
      <c r="AY196" s="18" t="s">
        <v>141</v>
      </c>
      <c r="BE196" s="146">
        <f t="shared" si="18"/>
        <v>0</v>
      </c>
      <c r="BF196" s="146">
        <f t="shared" si="19"/>
        <v>0</v>
      </c>
      <c r="BG196" s="146">
        <f t="shared" si="20"/>
        <v>0</v>
      </c>
      <c r="BH196" s="146">
        <f t="shared" si="21"/>
        <v>0</v>
      </c>
      <c r="BI196" s="146">
        <f t="shared" si="22"/>
        <v>0</v>
      </c>
      <c r="BJ196" s="18" t="s">
        <v>73</v>
      </c>
      <c r="BK196" s="146">
        <f t="shared" si="23"/>
        <v>0</v>
      </c>
      <c r="BL196" s="18" t="s">
        <v>332</v>
      </c>
      <c r="BM196" s="145" t="s">
        <v>2036</v>
      </c>
    </row>
    <row r="197" spans="1:65" s="2" customFormat="1" ht="21.75" customHeight="1" x14ac:dyDescent="0.2">
      <c r="A197" s="31"/>
      <c r="B197" s="133"/>
      <c r="C197" s="168" t="s">
        <v>1620</v>
      </c>
      <c r="D197" s="168" t="s">
        <v>159</v>
      </c>
      <c r="E197" s="169" t="s">
        <v>2037</v>
      </c>
      <c r="F197" s="170" t="s">
        <v>2038</v>
      </c>
      <c r="G197" s="171" t="s">
        <v>161</v>
      </c>
      <c r="H197" s="172">
        <v>1</v>
      </c>
      <c r="I197" s="173"/>
      <c r="J197" s="173"/>
      <c r="K197" s="174"/>
      <c r="L197" s="175"/>
      <c r="M197" s="176"/>
      <c r="N197" s="177"/>
      <c r="O197" s="143"/>
      <c r="P197" s="143"/>
      <c r="Q197" s="143"/>
      <c r="R197" s="143"/>
      <c r="S197" s="143"/>
      <c r="T197" s="144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45" t="s">
        <v>504</v>
      </c>
      <c r="AT197" s="145" t="s">
        <v>159</v>
      </c>
      <c r="AU197" s="145" t="s">
        <v>73</v>
      </c>
      <c r="AY197" s="18" t="s">
        <v>141</v>
      </c>
      <c r="BE197" s="146">
        <f t="shared" si="18"/>
        <v>0</v>
      </c>
      <c r="BF197" s="146">
        <f t="shared" si="19"/>
        <v>0</v>
      </c>
      <c r="BG197" s="146">
        <f t="shared" si="20"/>
        <v>0</v>
      </c>
      <c r="BH197" s="146">
        <f t="shared" si="21"/>
        <v>0</v>
      </c>
      <c r="BI197" s="146">
        <f t="shared" si="22"/>
        <v>0</v>
      </c>
      <c r="BJ197" s="18" t="s">
        <v>73</v>
      </c>
      <c r="BK197" s="146">
        <f t="shared" si="23"/>
        <v>0</v>
      </c>
      <c r="BL197" s="18" t="s">
        <v>332</v>
      </c>
      <c r="BM197" s="145" t="s">
        <v>2039</v>
      </c>
    </row>
    <row r="198" spans="1:65" s="2" customFormat="1" ht="16.5" customHeight="1" x14ac:dyDescent="0.2">
      <c r="A198" s="31"/>
      <c r="B198" s="133"/>
      <c r="C198" s="134" t="s">
        <v>1628</v>
      </c>
      <c r="D198" s="134" t="s">
        <v>143</v>
      </c>
      <c r="E198" s="135" t="s">
        <v>2040</v>
      </c>
      <c r="F198" s="136" t="s">
        <v>2041</v>
      </c>
      <c r="G198" s="137" t="s">
        <v>161</v>
      </c>
      <c r="H198" s="138">
        <v>5</v>
      </c>
      <c r="I198" s="139"/>
      <c r="J198" s="139"/>
      <c r="K198" s="140"/>
      <c r="L198" s="32"/>
      <c r="M198" s="141"/>
      <c r="N198" s="142"/>
      <c r="O198" s="143"/>
      <c r="P198" s="143"/>
      <c r="Q198" s="143"/>
      <c r="R198" s="143"/>
      <c r="S198" s="143"/>
      <c r="T198" s="144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45" t="s">
        <v>332</v>
      </c>
      <c r="AT198" s="145" t="s">
        <v>143</v>
      </c>
      <c r="AU198" s="145" t="s">
        <v>73</v>
      </c>
      <c r="AY198" s="18" t="s">
        <v>141</v>
      </c>
      <c r="BE198" s="146">
        <f t="shared" si="18"/>
        <v>0</v>
      </c>
      <c r="BF198" s="146">
        <f t="shared" si="19"/>
        <v>0</v>
      </c>
      <c r="BG198" s="146">
        <f t="shared" si="20"/>
        <v>0</v>
      </c>
      <c r="BH198" s="146">
        <f t="shared" si="21"/>
        <v>0</v>
      </c>
      <c r="BI198" s="146">
        <f t="shared" si="22"/>
        <v>0</v>
      </c>
      <c r="BJ198" s="18" t="s">
        <v>73</v>
      </c>
      <c r="BK198" s="146">
        <f t="shared" si="23"/>
        <v>0</v>
      </c>
      <c r="BL198" s="18" t="s">
        <v>332</v>
      </c>
      <c r="BM198" s="145" t="s">
        <v>2042</v>
      </c>
    </row>
    <row r="199" spans="1:65" s="2" customFormat="1" ht="16.5" customHeight="1" x14ac:dyDescent="0.2">
      <c r="A199" s="31"/>
      <c r="B199" s="133"/>
      <c r="C199" s="168" t="s">
        <v>1633</v>
      </c>
      <c r="D199" s="168" t="s">
        <v>159</v>
      </c>
      <c r="E199" s="169" t="s">
        <v>2043</v>
      </c>
      <c r="F199" s="170" t="s">
        <v>2044</v>
      </c>
      <c r="G199" s="171" t="s">
        <v>161</v>
      </c>
      <c r="H199" s="172">
        <v>5</v>
      </c>
      <c r="I199" s="173"/>
      <c r="J199" s="173"/>
      <c r="K199" s="174"/>
      <c r="L199" s="175"/>
      <c r="M199" s="176"/>
      <c r="N199" s="177"/>
      <c r="O199" s="143"/>
      <c r="P199" s="143"/>
      <c r="Q199" s="143"/>
      <c r="R199" s="143"/>
      <c r="S199" s="143"/>
      <c r="T199" s="144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45" t="s">
        <v>504</v>
      </c>
      <c r="AT199" s="145" t="s">
        <v>159</v>
      </c>
      <c r="AU199" s="145" t="s">
        <v>73</v>
      </c>
      <c r="AY199" s="18" t="s">
        <v>141</v>
      </c>
      <c r="BE199" s="146">
        <f t="shared" si="18"/>
        <v>0</v>
      </c>
      <c r="BF199" s="146">
        <f t="shared" si="19"/>
        <v>0</v>
      </c>
      <c r="BG199" s="146">
        <f t="shared" si="20"/>
        <v>0</v>
      </c>
      <c r="BH199" s="146">
        <f t="shared" si="21"/>
        <v>0</v>
      </c>
      <c r="BI199" s="146">
        <f t="shared" si="22"/>
        <v>0</v>
      </c>
      <c r="BJ199" s="18" t="s">
        <v>73</v>
      </c>
      <c r="BK199" s="146">
        <f t="shared" si="23"/>
        <v>0</v>
      </c>
      <c r="BL199" s="18" t="s">
        <v>332</v>
      </c>
      <c r="BM199" s="145" t="s">
        <v>2045</v>
      </c>
    </row>
    <row r="200" spans="1:65" s="2" customFormat="1" ht="16.5" customHeight="1" x14ac:dyDescent="0.2">
      <c r="A200" s="31"/>
      <c r="B200" s="133"/>
      <c r="C200" s="134" t="s">
        <v>1655</v>
      </c>
      <c r="D200" s="134" t="s">
        <v>143</v>
      </c>
      <c r="E200" s="135" t="s">
        <v>2046</v>
      </c>
      <c r="F200" s="136" t="s">
        <v>2047</v>
      </c>
      <c r="G200" s="137" t="s">
        <v>161</v>
      </c>
      <c r="H200" s="138">
        <v>12</v>
      </c>
      <c r="I200" s="139"/>
      <c r="J200" s="139"/>
      <c r="K200" s="140"/>
      <c r="L200" s="32"/>
      <c r="M200" s="141"/>
      <c r="N200" s="142"/>
      <c r="O200" s="143"/>
      <c r="P200" s="143"/>
      <c r="Q200" s="143"/>
      <c r="R200" s="143"/>
      <c r="S200" s="143"/>
      <c r="T200" s="144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45" t="s">
        <v>332</v>
      </c>
      <c r="AT200" s="145" t="s">
        <v>143</v>
      </c>
      <c r="AU200" s="145" t="s">
        <v>73</v>
      </c>
      <c r="AY200" s="18" t="s">
        <v>141</v>
      </c>
      <c r="BE200" s="146">
        <f t="shared" si="18"/>
        <v>0</v>
      </c>
      <c r="BF200" s="146">
        <f t="shared" si="19"/>
        <v>0</v>
      </c>
      <c r="BG200" s="146">
        <f t="shared" si="20"/>
        <v>0</v>
      </c>
      <c r="BH200" s="146">
        <f t="shared" si="21"/>
        <v>0</v>
      </c>
      <c r="BI200" s="146">
        <f t="shared" si="22"/>
        <v>0</v>
      </c>
      <c r="BJ200" s="18" t="s">
        <v>73</v>
      </c>
      <c r="BK200" s="146">
        <f t="shared" si="23"/>
        <v>0</v>
      </c>
      <c r="BL200" s="18" t="s">
        <v>332</v>
      </c>
      <c r="BM200" s="145" t="s">
        <v>2048</v>
      </c>
    </row>
    <row r="201" spans="1:65" s="2" customFormat="1" ht="16.5" customHeight="1" x14ac:dyDescent="0.2">
      <c r="A201" s="31"/>
      <c r="B201" s="133"/>
      <c r="C201" s="168" t="s">
        <v>1661</v>
      </c>
      <c r="D201" s="168" t="s">
        <v>159</v>
      </c>
      <c r="E201" s="169" t="s">
        <v>2049</v>
      </c>
      <c r="F201" s="170" t="s">
        <v>2050</v>
      </c>
      <c r="G201" s="171" t="s">
        <v>161</v>
      </c>
      <c r="H201" s="172">
        <v>12</v>
      </c>
      <c r="I201" s="173"/>
      <c r="J201" s="173"/>
      <c r="K201" s="174"/>
      <c r="L201" s="175"/>
      <c r="M201" s="176"/>
      <c r="N201" s="177"/>
      <c r="O201" s="143"/>
      <c r="P201" s="143"/>
      <c r="Q201" s="143"/>
      <c r="R201" s="143"/>
      <c r="S201" s="143"/>
      <c r="T201" s="144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45" t="s">
        <v>504</v>
      </c>
      <c r="AT201" s="145" t="s">
        <v>159</v>
      </c>
      <c r="AU201" s="145" t="s">
        <v>73</v>
      </c>
      <c r="AY201" s="18" t="s">
        <v>141</v>
      </c>
      <c r="BE201" s="146">
        <f t="shared" si="18"/>
        <v>0</v>
      </c>
      <c r="BF201" s="146">
        <f t="shared" si="19"/>
        <v>0</v>
      </c>
      <c r="BG201" s="146">
        <f t="shared" si="20"/>
        <v>0</v>
      </c>
      <c r="BH201" s="146">
        <f t="shared" si="21"/>
        <v>0</v>
      </c>
      <c r="BI201" s="146">
        <f t="shared" si="22"/>
        <v>0</v>
      </c>
      <c r="BJ201" s="18" t="s">
        <v>73</v>
      </c>
      <c r="BK201" s="146">
        <f t="shared" si="23"/>
        <v>0</v>
      </c>
      <c r="BL201" s="18" t="s">
        <v>332</v>
      </c>
      <c r="BM201" s="145" t="s">
        <v>2051</v>
      </c>
    </row>
    <row r="202" spans="1:65" s="2" customFormat="1" ht="16.5" customHeight="1" x14ac:dyDescent="0.2">
      <c r="A202" s="31"/>
      <c r="B202" s="133"/>
      <c r="C202" s="134" t="s">
        <v>1670</v>
      </c>
      <c r="D202" s="134" t="s">
        <v>143</v>
      </c>
      <c r="E202" s="135" t="s">
        <v>2052</v>
      </c>
      <c r="F202" s="136" t="s">
        <v>2053</v>
      </c>
      <c r="G202" s="137" t="s">
        <v>161</v>
      </c>
      <c r="H202" s="138">
        <v>6</v>
      </c>
      <c r="I202" s="139"/>
      <c r="J202" s="139"/>
      <c r="K202" s="140"/>
      <c r="L202" s="32"/>
      <c r="M202" s="141"/>
      <c r="N202" s="142"/>
      <c r="O202" s="143"/>
      <c r="P202" s="143"/>
      <c r="Q202" s="143"/>
      <c r="R202" s="143"/>
      <c r="S202" s="143"/>
      <c r="T202" s="144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45" t="s">
        <v>332</v>
      </c>
      <c r="AT202" s="145" t="s">
        <v>143</v>
      </c>
      <c r="AU202" s="145" t="s">
        <v>73</v>
      </c>
      <c r="AY202" s="18" t="s">
        <v>141</v>
      </c>
      <c r="BE202" s="146">
        <f t="shared" si="18"/>
        <v>0</v>
      </c>
      <c r="BF202" s="146">
        <f t="shared" si="19"/>
        <v>0</v>
      </c>
      <c r="BG202" s="146">
        <f t="shared" si="20"/>
        <v>0</v>
      </c>
      <c r="BH202" s="146">
        <f t="shared" si="21"/>
        <v>0</v>
      </c>
      <c r="BI202" s="146">
        <f t="shared" si="22"/>
        <v>0</v>
      </c>
      <c r="BJ202" s="18" t="s">
        <v>73</v>
      </c>
      <c r="BK202" s="146">
        <f t="shared" si="23"/>
        <v>0</v>
      </c>
      <c r="BL202" s="18" t="s">
        <v>332</v>
      </c>
      <c r="BM202" s="145" t="s">
        <v>2054</v>
      </c>
    </row>
    <row r="203" spans="1:65" s="2" customFormat="1" ht="16.5" customHeight="1" x14ac:dyDescent="0.2">
      <c r="A203" s="31"/>
      <c r="B203" s="133"/>
      <c r="C203" s="168" t="s">
        <v>1676</v>
      </c>
      <c r="D203" s="168" t="s">
        <v>159</v>
      </c>
      <c r="E203" s="169" t="s">
        <v>2055</v>
      </c>
      <c r="F203" s="170" t="s">
        <v>2056</v>
      </c>
      <c r="G203" s="171" t="s">
        <v>161</v>
      </c>
      <c r="H203" s="172">
        <v>6</v>
      </c>
      <c r="I203" s="173"/>
      <c r="J203" s="173"/>
      <c r="K203" s="174"/>
      <c r="L203" s="175"/>
      <c r="M203" s="176"/>
      <c r="N203" s="177"/>
      <c r="O203" s="143"/>
      <c r="P203" s="143"/>
      <c r="Q203" s="143"/>
      <c r="R203" s="143"/>
      <c r="S203" s="143"/>
      <c r="T203" s="144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45" t="s">
        <v>504</v>
      </c>
      <c r="AT203" s="145" t="s">
        <v>159</v>
      </c>
      <c r="AU203" s="145" t="s">
        <v>73</v>
      </c>
      <c r="AY203" s="18" t="s">
        <v>141</v>
      </c>
      <c r="BE203" s="146">
        <f t="shared" si="18"/>
        <v>0</v>
      </c>
      <c r="BF203" s="146">
        <f t="shared" si="19"/>
        <v>0</v>
      </c>
      <c r="BG203" s="146">
        <f t="shared" si="20"/>
        <v>0</v>
      </c>
      <c r="BH203" s="146">
        <f t="shared" si="21"/>
        <v>0</v>
      </c>
      <c r="BI203" s="146">
        <f t="shared" si="22"/>
        <v>0</v>
      </c>
      <c r="BJ203" s="18" t="s">
        <v>73</v>
      </c>
      <c r="BK203" s="146">
        <f t="shared" si="23"/>
        <v>0</v>
      </c>
      <c r="BL203" s="18" t="s">
        <v>332</v>
      </c>
      <c r="BM203" s="145" t="s">
        <v>2057</v>
      </c>
    </row>
    <row r="204" spans="1:65" s="2" customFormat="1" ht="16.5" customHeight="1" x14ac:dyDescent="0.2">
      <c r="A204" s="31"/>
      <c r="B204" s="133"/>
      <c r="C204" s="134" t="s">
        <v>1682</v>
      </c>
      <c r="D204" s="134" t="s">
        <v>143</v>
      </c>
      <c r="E204" s="135" t="s">
        <v>2058</v>
      </c>
      <c r="F204" s="136" t="s">
        <v>2059</v>
      </c>
      <c r="G204" s="137" t="s">
        <v>161</v>
      </c>
      <c r="H204" s="138">
        <v>12</v>
      </c>
      <c r="I204" s="139"/>
      <c r="J204" s="139"/>
      <c r="K204" s="140"/>
      <c r="L204" s="32"/>
      <c r="M204" s="141"/>
      <c r="N204" s="142"/>
      <c r="O204" s="143"/>
      <c r="P204" s="143"/>
      <c r="Q204" s="143"/>
      <c r="R204" s="143"/>
      <c r="S204" s="143"/>
      <c r="T204" s="144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45" t="s">
        <v>332</v>
      </c>
      <c r="AT204" s="145" t="s">
        <v>143</v>
      </c>
      <c r="AU204" s="145" t="s">
        <v>73</v>
      </c>
      <c r="AY204" s="18" t="s">
        <v>141</v>
      </c>
      <c r="BE204" s="146">
        <f t="shared" si="18"/>
        <v>0</v>
      </c>
      <c r="BF204" s="146">
        <f t="shared" si="19"/>
        <v>0</v>
      </c>
      <c r="BG204" s="146">
        <f t="shared" si="20"/>
        <v>0</v>
      </c>
      <c r="BH204" s="146">
        <f t="shared" si="21"/>
        <v>0</v>
      </c>
      <c r="BI204" s="146">
        <f t="shared" si="22"/>
        <v>0</v>
      </c>
      <c r="BJ204" s="18" t="s">
        <v>73</v>
      </c>
      <c r="BK204" s="146">
        <f t="shared" si="23"/>
        <v>0</v>
      </c>
      <c r="BL204" s="18" t="s">
        <v>332</v>
      </c>
      <c r="BM204" s="145" t="s">
        <v>2060</v>
      </c>
    </row>
    <row r="205" spans="1:65" s="2" customFormat="1" ht="16.5" customHeight="1" x14ac:dyDescent="0.2">
      <c r="A205" s="31"/>
      <c r="B205" s="133"/>
      <c r="C205" s="168" t="s">
        <v>1687</v>
      </c>
      <c r="D205" s="168" t="s">
        <v>159</v>
      </c>
      <c r="E205" s="169" t="s">
        <v>2061</v>
      </c>
      <c r="F205" s="170" t="s">
        <v>2062</v>
      </c>
      <c r="G205" s="171" t="s">
        <v>161</v>
      </c>
      <c r="H205" s="172">
        <v>12</v>
      </c>
      <c r="I205" s="173"/>
      <c r="J205" s="173"/>
      <c r="K205" s="174"/>
      <c r="L205" s="175"/>
      <c r="M205" s="176"/>
      <c r="N205" s="177"/>
      <c r="O205" s="143"/>
      <c r="P205" s="143"/>
      <c r="Q205" s="143"/>
      <c r="R205" s="143"/>
      <c r="S205" s="143"/>
      <c r="T205" s="144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45" t="s">
        <v>504</v>
      </c>
      <c r="AT205" s="145" t="s">
        <v>159</v>
      </c>
      <c r="AU205" s="145" t="s">
        <v>73</v>
      </c>
      <c r="AY205" s="18" t="s">
        <v>141</v>
      </c>
      <c r="BE205" s="146">
        <f t="shared" si="18"/>
        <v>0</v>
      </c>
      <c r="BF205" s="146">
        <f t="shared" si="19"/>
        <v>0</v>
      </c>
      <c r="BG205" s="146">
        <f t="shared" si="20"/>
        <v>0</v>
      </c>
      <c r="BH205" s="146">
        <f t="shared" si="21"/>
        <v>0</v>
      </c>
      <c r="BI205" s="146">
        <f t="shared" si="22"/>
        <v>0</v>
      </c>
      <c r="BJ205" s="18" t="s">
        <v>73</v>
      </c>
      <c r="BK205" s="146">
        <f t="shared" si="23"/>
        <v>0</v>
      </c>
      <c r="BL205" s="18" t="s">
        <v>332</v>
      </c>
      <c r="BM205" s="145" t="s">
        <v>2063</v>
      </c>
    </row>
    <row r="206" spans="1:65" s="2" customFormat="1" ht="16.5" customHeight="1" x14ac:dyDescent="0.2">
      <c r="A206" s="31"/>
      <c r="B206" s="133"/>
      <c r="C206" s="134" t="s">
        <v>1689</v>
      </c>
      <c r="D206" s="134" t="s">
        <v>143</v>
      </c>
      <c r="E206" s="135" t="s">
        <v>2064</v>
      </c>
      <c r="F206" s="136" t="s">
        <v>2065</v>
      </c>
      <c r="G206" s="137" t="s">
        <v>161</v>
      </c>
      <c r="H206" s="138">
        <v>2</v>
      </c>
      <c r="I206" s="139"/>
      <c r="J206" s="139"/>
      <c r="K206" s="140"/>
      <c r="L206" s="32"/>
      <c r="M206" s="141"/>
      <c r="N206" s="142"/>
      <c r="O206" s="143"/>
      <c r="P206" s="143"/>
      <c r="Q206" s="143"/>
      <c r="R206" s="143"/>
      <c r="S206" s="143"/>
      <c r="T206" s="144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45" t="s">
        <v>332</v>
      </c>
      <c r="AT206" s="145" t="s">
        <v>143</v>
      </c>
      <c r="AU206" s="145" t="s">
        <v>73</v>
      </c>
      <c r="AY206" s="18" t="s">
        <v>141</v>
      </c>
      <c r="BE206" s="146">
        <f t="shared" si="18"/>
        <v>0</v>
      </c>
      <c r="BF206" s="146">
        <f t="shared" si="19"/>
        <v>0</v>
      </c>
      <c r="BG206" s="146">
        <f t="shared" si="20"/>
        <v>0</v>
      </c>
      <c r="BH206" s="146">
        <f t="shared" si="21"/>
        <v>0</v>
      </c>
      <c r="BI206" s="146">
        <f t="shared" si="22"/>
        <v>0</v>
      </c>
      <c r="BJ206" s="18" t="s">
        <v>73</v>
      </c>
      <c r="BK206" s="146">
        <f t="shared" si="23"/>
        <v>0</v>
      </c>
      <c r="BL206" s="18" t="s">
        <v>332</v>
      </c>
      <c r="BM206" s="145" t="s">
        <v>2066</v>
      </c>
    </row>
    <row r="207" spans="1:65" s="2" customFormat="1" ht="16.5" customHeight="1" x14ac:dyDescent="0.2">
      <c r="A207" s="31"/>
      <c r="B207" s="133"/>
      <c r="C207" s="168" t="s">
        <v>1693</v>
      </c>
      <c r="D207" s="168" t="s">
        <v>159</v>
      </c>
      <c r="E207" s="169" t="s">
        <v>2067</v>
      </c>
      <c r="F207" s="170" t="s">
        <v>2068</v>
      </c>
      <c r="G207" s="171" t="s">
        <v>161</v>
      </c>
      <c r="H207" s="172">
        <v>2</v>
      </c>
      <c r="I207" s="173"/>
      <c r="J207" s="173"/>
      <c r="K207" s="174"/>
      <c r="L207" s="175"/>
      <c r="M207" s="176"/>
      <c r="N207" s="177"/>
      <c r="O207" s="143"/>
      <c r="P207" s="143"/>
      <c r="Q207" s="143"/>
      <c r="R207" s="143"/>
      <c r="S207" s="143"/>
      <c r="T207" s="144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45" t="s">
        <v>504</v>
      </c>
      <c r="AT207" s="145" t="s">
        <v>159</v>
      </c>
      <c r="AU207" s="145" t="s">
        <v>73</v>
      </c>
      <c r="AY207" s="18" t="s">
        <v>141</v>
      </c>
      <c r="BE207" s="146">
        <f t="shared" si="18"/>
        <v>0</v>
      </c>
      <c r="BF207" s="146">
        <f t="shared" si="19"/>
        <v>0</v>
      </c>
      <c r="BG207" s="146">
        <f t="shared" si="20"/>
        <v>0</v>
      </c>
      <c r="BH207" s="146">
        <f t="shared" si="21"/>
        <v>0</v>
      </c>
      <c r="BI207" s="146">
        <f t="shared" si="22"/>
        <v>0</v>
      </c>
      <c r="BJ207" s="18" t="s">
        <v>73</v>
      </c>
      <c r="BK207" s="146">
        <f t="shared" si="23"/>
        <v>0</v>
      </c>
      <c r="BL207" s="18" t="s">
        <v>332</v>
      </c>
      <c r="BM207" s="145" t="s">
        <v>2069</v>
      </c>
    </row>
    <row r="208" spans="1:65" s="2" customFormat="1" ht="16.5" customHeight="1" x14ac:dyDescent="0.2">
      <c r="A208" s="31"/>
      <c r="B208" s="133"/>
      <c r="C208" s="134" t="s">
        <v>1697</v>
      </c>
      <c r="D208" s="134" t="s">
        <v>143</v>
      </c>
      <c r="E208" s="135" t="s">
        <v>2070</v>
      </c>
      <c r="F208" s="136" t="s">
        <v>2071</v>
      </c>
      <c r="G208" s="137" t="s">
        <v>161</v>
      </c>
      <c r="H208" s="138">
        <v>6</v>
      </c>
      <c r="I208" s="139"/>
      <c r="J208" s="139"/>
      <c r="K208" s="140"/>
      <c r="L208" s="32"/>
      <c r="M208" s="141"/>
      <c r="N208" s="142"/>
      <c r="O208" s="143"/>
      <c r="P208" s="143"/>
      <c r="Q208" s="143"/>
      <c r="R208" s="143"/>
      <c r="S208" s="143"/>
      <c r="T208" s="144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45" t="s">
        <v>332</v>
      </c>
      <c r="AT208" s="145" t="s">
        <v>143</v>
      </c>
      <c r="AU208" s="145" t="s">
        <v>73</v>
      </c>
      <c r="AY208" s="18" t="s">
        <v>141</v>
      </c>
      <c r="BE208" s="146">
        <f t="shared" si="18"/>
        <v>0</v>
      </c>
      <c r="BF208" s="146">
        <f t="shared" si="19"/>
        <v>0</v>
      </c>
      <c r="BG208" s="146">
        <f t="shared" si="20"/>
        <v>0</v>
      </c>
      <c r="BH208" s="146">
        <f t="shared" si="21"/>
        <v>0</v>
      </c>
      <c r="BI208" s="146">
        <f t="shared" si="22"/>
        <v>0</v>
      </c>
      <c r="BJ208" s="18" t="s">
        <v>73</v>
      </c>
      <c r="BK208" s="146">
        <f t="shared" si="23"/>
        <v>0</v>
      </c>
      <c r="BL208" s="18" t="s">
        <v>332</v>
      </c>
      <c r="BM208" s="145" t="s">
        <v>2072</v>
      </c>
    </row>
    <row r="209" spans="1:65" s="2" customFormat="1" ht="16.5" customHeight="1" x14ac:dyDescent="0.2">
      <c r="A209" s="31"/>
      <c r="B209" s="133"/>
      <c r="C209" s="168" t="s">
        <v>1701</v>
      </c>
      <c r="D209" s="168" t="s">
        <v>159</v>
      </c>
      <c r="E209" s="169" t="s">
        <v>2073</v>
      </c>
      <c r="F209" s="170" t="s">
        <v>2074</v>
      </c>
      <c r="G209" s="171" t="s">
        <v>161</v>
      </c>
      <c r="H209" s="172">
        <v>6</v>
      </c>
      <c r="I209" s="173"/>
      <c r="J209" s="173"/>
      <c r="K209" s="174"/>
      <c r="L209" s="175"/>
      <c r="M209" s="176"/>
      <c r="N209" s="177"/>
      <c r="O209" s="143"/>
      <c r="P209" s="143"/>
      <c r="Q209" s="143"/>
      <c r="R209" s="143"/>
      <c r="S209" s="143"/>
      <c r="T209" s="144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45" t="s">
        <v>504</v>
      </c>
      <c r="AT209" s="145" t="s">
        <v>159</v>
      </c>
      <c r="AU209" s="145" t="s">
        <v>73</v>
      </c>
      <c r="AY209" s="18" t="s">
        <v>141</v>
      </c>
      <c r="BE209" s="146">
        <f t="shared" si="18"/>
        <v>0</v>
      </c>
      <c r="BF209" s="146">
        <f t="shared" si="19"/>
        <v>0</v>
      </c>
      <c r="BG209" s="146">
        <f t="shared" si="20"/>
        <v>0</v>
      </c>
      <c r="BH209" s="146">
        <f t="shared" si="21"/>
        <v>0</v>
      </c>
      <c r="BI209" s="146">
        <f t="shared" si="22"/>
        <v>0</v>
      </c>
      <c r="BJ209" s="18" t="s">
        <v>73</v>
      </c>
      <c r="BK209" s="146">
        <f t="shared" si="23"/>
        <v>0</v>
      </c>
      <c r="BL209" s="18" t="s">
        <v>332</v>
      </c>
      <c r="BM209" s="145" t="s">
        <v>2075</v>
      </c>
    </row>
    <row r="210" spans="1:65" s="2" customFormat="1" ht="16.5" customHeight="1" x14ac:dyDescent="0.2">
      <c r="A210" s="31"/>
      <c r="B210" s="133"/>
      <c r="C210" s="134" t="s">
        <v>1705</v>
      </c>
      <c r="D210" s="134" t="s">
        <v>143</v>
      </c>
      <c r="E210" s="135" t="s">
        <v>2076</v>
      </c>
      <c r="F210" s="136" t="s">
        <v>2077</v>
      </c>
      <c r="G210" s="137" t="s">
        <v>161</v>
      </c>
      <c r="H210" s="138">
        <v>2</v>
      </c>
      <c r="I210" s="139"/>
      <c r="J210" s="139"/>
      <c r="K210" s="140"/>
      <c r="L210" s="32"/>
      <c r="M210" s="141"/>
      <c r="N210" s="142"/>
      <c r="O210" s="143"/>
      <c r="P210" s="143"/>
      <c r="Q210" s="143"/>
      <c r="R210" s="143"/>
      <c r="S210" s="143"/>
      <c r="T210" s="144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45" t="s">
        <v>332</v>
      </c>
      <c r="AT210" s="145" t="s">
        <v>143</v>
      </c>
      <c r="AU210" s="145" t="s">
        <v>73</v>
      </c>
      <c r="AY210" s="18" t="s">
        <v>141</v>
      </c>
      <c r="BE210" s="146">
        <f t="shared" si="18"/>
        <v>0</v>
      </c>
      <c r="BF210" s="146">
        <f t="shared" si="19"/>
        <v>0</v>
      </c>
      <c r="BG210" s="146">
        <f t="shared" si="20"/>
        <v>0</v>
      </c>
      <c r="BH210" s="146">
        <f t="shared" si="21"/>
        <v>0</v>
      </c>
      <c r="BI210" s="146">
        <f t="shared" si="22"/>
        <v>0</v>
      </c>
      <c r="BJ210" s="18" t="s">
        <v>73</v>
      </c>
      <c r="BK210" s="146">
        <f t="shared" si="23"/>
        <v>0</v>
      </c>
      <c r="BL210" s="18" t="s">
        <v>332</v>
      </c>
      <c r="BM210" s="145" t="s">
        <v>2078</v>
      </c>
    </row>
    <row r="211" spans="1:65" s="2" customFormat="1" ht="16.5" customHeight="1" x14ac:dyDescent="0.2">
      <c r="A211" s="31"/>
      <c r="B211" s="133"/>
      <c r="C211" s="168" t="s">
        <v>1710</v>
      </c>
      <c r="D211" s="168" t="s">
        <v>159</v>
      </c>
      <c r="E211" s="169" t="s">
        <v>2079</v>
      </c>
      <c r="F211" s="170" t="s">
        <v>2080</v>
      </c>
      <c r="G211" s="171" t="s">
        <v>161</v>
      </c>
      <c r="H211" s="172">
        <v>2</v>
      </c>
      <c r="I211" s="173"/>
      <c r="J211" s="173"/>
      <c r="K211" s="174"/>
      <c r="L211" s="175"/>
      <c r="M211" s="176"/>
      <c r="N211" s="177"/>
      <c r="O211" s="143"/>
      <c r="P211" s="143"/>
      <c r="Q211" s="143"/>
      <c r="R211" s="143"/>
      <c r="S211" s="143"/>
      <c r="T211" s="144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45" t="s">
        <v>504</v>
      </c>
      <c r="AT211" s="145" t="s">
        <v>159</v>
      </c>
      <c r="AU211" s="145" t="s">
        <v>73</v>
      </c>
      <c r="AY211" s="18" t="s">
        <v>141</v>
      </c>
      <c r="BE211" s="146">
        <f t="shared" si="18"/>
        <v>0</v>
      </c>
      <c r="BF211" s="146">
        <f t="shared" si="19"/>
        <v>0</v>
      </c>
      <c r="BG211" s="146">
        <f t="shared" si="20"/>
        <v>0</v>
      </c>
      <c r="BH211" s="146">
        <f t="shared" si="21"/>
        <v>0</v>
      </c>
      <c r="BI211" s="146">
        <f t="shared" si="22"/>
        <v>0</v>
      </c>
      <c r="BJ211" s="18" t="s">
        <v>73</v>
      </c>
      <c r="BK211" s="146">
        <f t="shared" si="23"/>
        <v>0</v>
      </c>
      <c r="BL211" s="18" t="s">
        <v>332</v>
      </c>
      <c r="BM211" s="145" t="s">
        <v>2081</v>
      </c>
    </row>
    <row r="212" spans="1:65" s="2" customFormat="1" ht="21.75" customHeight="1" x14ac:dyDescent="0.2">
      <c r="A212" s="31"/>
      <c r="B212" s="133"/>
      <c r="C212" s="134" t="s">
        <v>1715</v>
      </c>
      <c r="D212" s="134" t="s">
        <v>143</v>
      </c>
      <c r="E212" s="135" t="s">
        <v>2082</v>
      </c>
      <c r="F212" s="136" t="s">
        <v>2083</v>
      </c>
      <c r="G212" s="137" t="s">
        <v>1967</v>
      </c>
      <c r="H212" s="138">
        <v>5</v>
      </c>
      <c r="I212" s="139"/>
      <c r="J212" s="139"/>
      <c r="K212" s="140"/>
      <c r="L212" s="32"/>
      <c r="M212" s="141"/>
      <c r="N212" s="142"/>
      <c r="O212" s="143"/>
      <c r="P212" s="143"/>
      <c r="Q212" s="143"/>
      <c r="R212" s="143"/>
      <c r="S212" s="143"/>
      <c r="T212" s="144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45" t="s">
        <v>332</v>
      </c>
      <c r="AT212" s="145" t="s">
        <v>143</v>
      </c>
      <c r="AU212" s="145" t="s">
        <v>73</v>
      </c>
      <c r="AY212" s="18" t="s">
        <v>141</v>
      </c>
      <c r="BE212" s="146">
        <f t="shared" si="18"/>
        <v>0</v>
      </c>
      <c r="BF212" s="146">
        <f t="shared" si="19"/>
        <v>0</v>
      </c>
      <c r="BG212" s="146">
        <f t="shared" si="20"/>
        <v>0</v>
      </c>
      <c r="BH212" s="146">
        <f t="shared" si="21"/>
        <v>0</v>
      </c>
      <c r="BI212" s="146">
        <f t="shared" si="22"/>
        <v>0</v>
      </c>
      <c r="BJ212" s="18" t="s">
        <v>73</v>
      </c>
      <c r="BK212" s="146">
        <f t="shared" si="23"/>
        <v>0</v>
      </c>
      <c r="BL212" s="18" t="s">
        <v>332</v>
      </c>
      <c r="BM212" s="145" t="s">
        <v>2084</v>
      </c>
    </row>
    <row r="213" spans="1:65" s="2" customFormat="1" ht="33" customHeight="1" x14ac:dyDescent="0.2">
      <c r="A213" s="31"/>
      <c r="B213" s="133"/>
      <c r="C213" s="168" t="s">
        <v>1722</v>
      </c>
      <c r="D213" s="168" t="s">
        <v>159</v>
      </c>
      <c r="E213" s="169" t="s">
        <v>2085</v>
      </c>
      <c r="F213" s="170" t="s">
        <v>2086</v>
      </c>
      <c r="G213" s="171" t="s">
        <v>161</v>
      </c>
      <c r="H213" s="172">
        <v>5</v>
      </c>
      <c r="I213" s="173"/>
      <c r="J213" s="173"/>
      <c r="K213" s="174"/>
      <c r="L213" s="175"/>
      <c r="M213" s="176"/>
      <c r="N213" s="177"/>
      <c r="O213" s="143"/>
      <c r="P213" s="143"/>
      <c r="Q213" s="143"/>
      <c r="R213" s="143"/>
      <c r="S213" s="143"/>
      <c r="T213" s="144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45" t="s">
        <v>504</v>
      </c>
      <c r="AT213" s="145" t="s">
        <v>159</v>
      </c>
      <c r="AU213" s="145" t="s">
        <v>73</v>
      </c>
      <c r="AY213" s="18" t="s">
        <v>141</v>
      </c>
      <c r="BE213" s="146">
        <f t="shared" si="18"/>
        <v>0</v>
      </c>
      <c r="BF213" s="146">
        <f t="shared" si="19"/>
        <v>0</v>
      </c>
      <c r="BG213" s="146">
        <f t="shared" si="20"/>
        <v>0</v>
      </c>
      <c r="BH213" s="146">
        <f t="shared" si="21"/>
        <v>0</v>
      </c>
      <c r="BI213" s="146">
        <f t="shared" si="22"/>
        <v>0</v>
      </c>
      <c r="BJ213" s="18" t="s">
        <v>73</v>
      </c>
      <c r="BK213" s="146">
        <f t="shared" si="23"/>
        <v>0</v>
      </c>
      <c r="BL213" s="18" t="s">
        <v>332</v>
      </c>
      <c r="BM213" s="145" t="s">
        <v>2087</v>
      </c>
    </row>
    <row r="214" spans="1:65" s="2" customFormat="1" ht="21.75" customHeight="1" x14ac:dyDescent="0.2">
      <c r="A214" s="31"/>
      <c r="B214" s="133"/>
      <c r="C214" s="134" t="s">
        <v>1727</v>
      </c>
      <c r="D214" s="134" t="s">
        <v>143</v>
      </c>
      <c r="E214" s="135" t="s">
        <v>2088</v>
      </c>
      <c r="F214" s="136" t="s">
        <v>2089</v>
      </c>
      <c r="G214" s="137" t="s">
        <v>357</v>
      </c>
      <c r="H214" s="138">
        <v>708</v>
      </c>
      <c r="I214" s="139"/>
      <c r="J214" s="139"/>
      <c r="K214" s="140"/>
      <c r="L214" s="32"/>
      <c r="M214" s="141"/>
      <c r="N214" s="142"/>
      <c r="O214" s="143"/>
      <c r="P214" s="143"/>
      <c r="Q214" s="143"/>
      <c r="R214" s="143"/>
      <c r="S214" s="143"/>
      <c r="T214" s="144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45" t="s">
        <v>332</v>
      </c>
      <c r="AT214" s="145" t="s">
        <v>143</v>
      </c>
      <c r="AU214" s="145" t="s">
        <v>73</v>
      </c>
      <c r="AY214" s="18" t="s">
        <v>141</v>
      </c>
      <c r="BE214" s="146">
        <f t="shared" si="18"/>
        <v>0</v>
      </c>
      <c r="BF214" s="146">
        <f t="shared" si="19"/>
        <v>0</v>
      </c>
      <c r="BG214" s="146">
        <f t="shared" si="20"/>
        <v>0</v>
      </c>
      <c r="BH214" s="146">
        <f t="shared" si="21"/>
        <v>0</v>
      </c>
      <c r="BI214" s="146">
        <f t="shared" si="22"/>
        <v>0</v>
      </c>
      <c r="BJ214" s="18" t="s">
        <v>73</v>
      </c>
      <c r="BK214" s="146">
        <f t="shared" si="23"/>
        <v>0</v>
      </c>
      <c r="BL214" s="18" t="s">
        <v>332</v>
      </c>
      <c r="BM214" s="145" t="s">
        <v>2090</v>
      </c>
    </row>
    <row r="215" spans="1:65" s="2" customFormat="1" ht="21.75" customHeight="1" x14ac:dyDescent="0.2">
      <c r="A215" s="31"/>
      <c r="B215" s="133"/>
      <c r="C215" s="134" t="s">
        <v>1733</v>
      </c>
      <c r="D215" s="134" t="s">
        <v>143</v>
      </c>
      <c r="E215" s="135" t="s">
        <v>2091</v>
      </c>
      <c r="F215" s="136" t="s">
        <v>2092</v>
      </c>
      <c r="G215" s="137" t="s">
        <v>357</v>
      </c>
      <c r="H215" s="138">
        <v>142</v>
      </c>
      <c r="I215" s="139"/>
      <c r="J215" s="139"/>
      <c r="K215" s="140"/>
      <c r="L215" s="32"/>
      <c r="M215" s="141"/>
      <c r="N215" s="142"/>
      <c r="O215" s="143"/>
      <c r="P215" s="143"/>
      <c r="Q215" s="143"/>
      <c r="R215" s="143"/>
      <c r="S215" s="143"/>
      <c r="T215" s="144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45" t="s">
        <v>332</v>
      </c>
      <c r="AT215" s="145" t="s">
        <v>143</v>
      </c>
      <c r="AU215" s="145" t="s">
        <v>73</v>
      </c>
      <c r="AY215" s="18" t="s">
        <v>141</v>
      </c>
      <c r="BE215" s="146">
        <f t="shared" si="18"/>
        <v>0</v>
      </c>
      <c r="BF215" s="146">
        <f t="shared" si="19"/>
        <v>0</v>
      </c>
      <c r="BG215" s="146">
        <f t="shared" si="20"/>
        <v>0</v>
      </c>
      <c r="BH215" s="146">
        <f t="shared" si="21"/>
        <v>0</v>
      </c>
      <c r="BI215" s="146">
        <f t="shared" si="22"/>
        <v>0</v>
      </c>
      <c r="BJ215" s="18" t="s">
        <v>73</v>
      </c>
      <c r="BK215" s="146">
        <f t="shared" si="23"/>
        <v>0</v>
      </c>
      <c r="BL215" s="18" t="s">
        <v>332</v>
      </c>
      <c r="BM215" s="145" t="s">
        <v>2093</v>
      </c>
    </row>
    <row r="216" spans="1:65" s="2" customFormat="1" ht="21.75" customHeight="1" x14ac:dyDescent="0.2">
      <c r="A216" s="31"/>
      <c r="B216" s="133"/>
      <c r="C216" s="134" t="s">
        <v>1737</v>
      </c>
      <c r="D216" s="134" t="s">
        <v>143</v>
      </c>
      <c r="E216" s="135" t="s">
        <v>2094</v>
      </c>
      <c r="F216" s="136" t="s">
        <v>2095</v>
      </c>
      <c r="G216" s="137" t="s">
        <v>357</v>
      </c>
      <c r="H216" s="138">
        <v>850</v>
      </c>
      <c r="I216" s="139"/>
      <c r="J216" s="139"/>
      <c r="K216" s="140"/>
      <c r="L216" s="32"/>
      <c r="M216" s="141"/>
      <c r="N216" s="142"/>
      <c r="O216" s="143"/>
      <c r="P216" s="143"/>
      <c r="Q216" s="143"/>
      <c r="R216" s="143"/>
      <c r="S216" s="143"/>
      <c r="T216" s="144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45" t="s">
        <v>332</v>
      </c>
      <c r="AT216" s="145" t="s">
        <v>143</v>
      </c>
      <c r="AU216" s="145" t="s">
        <v>73</v>
      </c>
      <c r="AY216" s="18" t="s">
        <v>141</v>
      </c>
      <c r="BE216" s="146">
        <f t="shared" si="18"/>
        <v>0</v>
      </c>
      <c r="BF216" s="146">
        <f t="shared" si="19"/>
        <v>0</v>
      </c>
      <c r="BG216" s="146">
        <f t="shared" si="20"/>
        <v>0</v>
      </c>
      <c r="BH216" s="146">
        <f t="shared" si="21"/>
        <v>0</v>
      </c>
      <c r="BI216" s="146">
        <f t="shared" si="22"/>
        <v>0</v>
      </c>
      <c r="BJ216" s="18" t="s">
        <v>73</v>
      </c>
      <c r="BK216" s="146">
        <f t="shared" si="23"/>
        <v>0</v>
      </c>
      <c r="BL216" s="18" t="s">
        <v>332</v>
      </c>
      <c r="BM216" s="145" t="s">
        <v>2096</v>
      </c>
    </row>
    <row r="217" spans="1:65" s="2" customFormat="1" ht="21.75" customHeight="1" x14ac:dyDescent="0.2">
      <c r="A217" s="31"/>
      <c r="B217" s="133"/>
      <c r="C217" s="134" t="s">
        <v>1741</v>
      </c>
      <c r="D217" s="134" t="s">
        <v>143</v>
      </c>
      <c r="E217" s="135" t="s">
        <v>2097</v>
      </c>
      <c r="F217" s="192" t="s">
        <v>2098</v>
      </c>
      <c r="G217" s="193" t="s">
        <v>543</v>
      </c>
      <c r="H217" s="194"/>
      <c r="I217" s="195"/>
      <c r="J217" s="195"/>
      <c r="K217" s="140"/>
      <c r="L217" s="32"/>
      <c r="M217" s="185"/>
      <c r="N217" s="186"/>
      <c r="O217" s="187"/>
      <c r="P217" s="187"/>
      <c r="Q217" s="187"/>
      <c r="R217" s="187"/>
      <c r="S217" s="187"/>
      <c r="T217" s="188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45" t="s">
        <v>332</v>
      </c>
      <c r="AT217" s="145" t="s">
        <v>143</v>
      </c>
      <c r="AU217" s="145" t="s">
        <v>73</v>
      </c>
      <c r="AY217" s="18" t="s">
        <v>141</v>
      </c>
      <c r="BE217" s="146">
        <f t="shared" si="18"/>
        <v>0</v>
      </c>
      <c r="BF217" s="146">
        <f t="shared" si="19"/>
        <v>0</v>
      </c>
      <c r="BG217" s="146">
        <f t="shared" si="20"/>
        <v>0</v>
      </c>
      <c r="BH217" s="146">
        <f t="shared" si="21"/>
        <v>0</v>
      </c>
      <c r="BI217" s="146">
        <f t="shared" si="22"/>
        <v>0</v>
      </c>
      <c r="BJ217" s="18" t="s">
        <v>73</v>
      </c>
      <c r="BK217" s="146">
        <f t="shared" si="23"/>
        <v>0</v>
      </c>
      <c r="BL217" s="18" t="s">
        <v>332</v>
      </c>
      <c r="BM217" s="145" t="s">
        <v>2099</v>
      </c>
    </row>
    <row r="218" spans="1:65" s="2" customFormat="1" ht="6.95" customHeight="1" x14ac:dyDescent="0.2">
      <c r="A218" s="31"/>
      <c r="B218" s="46"/>
      <c r="C218" s="47"/>
      <c r="D218" s="47"/>
      <c r="E218" s="47"/>
      <c r="F218" s="47"/>
      <c r="G218" s="47"/>
      <c r="H218" s="47"/>
      <c r="I218" s="47"/>
      <c r="J218" s="47"/>
      <c r="K218" s="47"/>
      <c r="L218" s="32"/>
      <c r="M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</row>
  </sheetData>
  <autoFilter ref="C131:K217" xr:uid="{00000000-0009-0000-0000-000005000000}"/>
  <mergeCells count="14">
    <mergeCell ref="E122:H122"/>
    <mergeCell ref="E120:H120"/>
    <mergeCell ref="E124:H124"/>
    <mergeCell ref="L2:V2"/>
    <mergeCell ref="E85:H85"/>
    <mergeCell ref="E89:H89"/>
    <mergeCell ref="E87:H87"/>
    <mergeCell ref="E91:H91"/>
    <mergeCell ref="E118:H11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M337"/>
  <sheetViews>
    <sheetView showGridLines="0" workbookViewId="0">
      <selection activeCell="I331" sqref="I331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92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2100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 t="s">
        <v>25</v>
      </c>
      <c r="F22" s="31"/>
      <c r="G22" s="31"/>
      <c r="H22" s="31"/>
      <c r="I22" s="26" t="s">
        <v>23</v>
      </c>
      <c r="J22" s="24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ROUND((SUM(BG118:BG119) + SUM(BG143:BG336)),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ROUND((SUM(BH118:BH119) + SUM(BH143:BH336)),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ROUND((SUM(BI118:BI119) + SUM(BI143:BI336)),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D3 - Vykurovanie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2" customHeight="1" x14ac:dyDescent="0.2">
      <c r="A96" s="31"/>
      <c r="B96" s="32"/>
      <c r="C96" s="26" t="s">
        <v>24</v>
      </c>
      <c r="D96" s="31"/>
      <c r="E96" s="31"/>
      <c r="F96" s="24"/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2101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2102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2103</v>
      </c>
      <c r="E103" s="106"/>
      <c r="F103" s="106"/>
      <c r="G103" s="106"/>
      <c r="H103" s="106"/>
      <c r="I103" s="106"/>
      <c r="J103" s="107"/>
      <c r="L103" s="104"/>
    </row>
    <row r="104" spans="1:47" s="10" customFormat="1" ht="19.899999999999999" customHeight="1" x14ac:dyDescent="0.2">
      <c r="B104" s="104"/>
      <c r="D104" s="105" t="s">
        <v>2104</v>
      </c>
      <c r="E104" s="106"/>
      <c r="F104" s="106"/>
      <c r="G104" s="106"/>
      <c r="H104" s="106"/>
      <c r="I104" s="106"/>
      <c r="J104" s="107"/>
      <c r="L104" s="104"/>
    </row>
    <row r="105" spans="1:47" s="9" customFormat="1" ht="24.95" customHeight="1" x14ac:dyDescent="0.2">
      <c r="B105" s="100"/>
      <c r="D105" s="101" t="s">
        <v>2105</v>
      </c>
      <c r="E105" s="102"/>
      <c r="F105" s="102"/>
      <c r="G105" s="102"/>
      <c r="H105" s="102"/>
      <c r="I105" s="102"/>
      <c r="J105" s="103"/>
      <c r="L105" s="100"/>
    </row>
    <row r="106" spans="1:47" s="10" customFormat="1" ht="19.899999999999999" customHeight="1" x14ac:dyDescent="0.2">
      <c r="B106" s="104"/>
      <c r="D106" s="105" t="s">
        <v>2106</v>
      </c>
      <c r="E106" s="106"/>
      <c r="F106" s="106"/>
      <c r="G106" s="106"/>
      <c r="H106" s="106"/>
      <c r="I106" s="106"/>
      <c r="J106" s="107"/>
      <c r="L106" s="104"/>
    </row>
    <row r="107" spans="1:47" s="10" customFormat="1" ht="19.899999999999999" customHeight="1" x14ac:dyDescent="0.2">
      <c r="B107" s="104"/>
      <c r="D107" s="105" t="s">
        <v>2107</v>
      </c>
      <c r="E107" s="106"/>
      <c r="F107" s="106"/>
      <c r="G107" s="106"/>
      <c r="H107" s="106"/>
      <c r="I107" s="106"/>
      <c r="J107" s="107"/>
      <c r="L107" s="104"/>
    </row>
    <row r="108" spans="1:47" s="10" customFormat="1" ht="19.899999999999999" customHeight="1" x14ac:dyDescent="0.2">
      <c r="B108" s="104"/>
      <c r="D108" s="105" t="s">
        <v>2108</v>
      </c>
      <c r="E108" s="106"/>
      <c r="F108" s="106"/>
      <c r="G108" s="106"/>
      <c r="H108" s="106"/>
      <c r="I108" s="106"/>
      <c r="J108" s="107"/>
      <c r="L108" s="104"/>
    </row>
    <row r="109" spans="1:47" s="10" customFormat="1" ht="19.899999999999999" customHeight="1" x14ac:dyDescent="0.2">
      <c r="B109" s="104"/>
      <c r="D109" s="105" t="s">
        <v>2109</v>
      </c>
      <c r="E109" s="106"/>
      <c r="F109" s="106"/>
      <c r="G109" s="106"/>
      <c r="H109" s="106"/>
      <c r="I109" s="106"/>
      <c r="J109" s="107"/>
      <c r="L109" s="104"/>
    </row>
    <row r="110" spans="1:47" s="10" customFormat="1" ht="19.899999999999999" customHeight="1" x14ac:dyDescent="0.2">
      <c r="B110" s="104"/>
      <c r="D110" s="105" t="s">
        <v>2110</v>
      </c>
      <c r="E110" s="106"/>
      <c r="F110" s="106"/>
      <c r="G110" s="106"/>
      <c r="H110" s="106"/>
      <c r="I110" s="106"/>
      <c r="J110" s="107"/>
      <c r="L110" s="104"/>
    </row>
    <row r="111" spans="1:47" s="10" customFormat="1" ht="19.899999999999999" customHeight="1" x14ac:dyDescent="0.2">
      <c r="B111" s="104"/>
      <c r="D111" s="105" t="s">
        <v>2111</v>
      </c>
      <c r="E111" s="106"/>
      <c r="F111" s="106"/>
      <c r="G111" s="106"/>
      <c r="H111" s="106"/>
      <c r="I111" s="106"/>
      <c r="J111" s="107"/>
      <c r="L111" s="104"/>
    </row>
    <row r="112" spans="1:47" s="10" customFormat="1" ht="19.899999999999999" customHeight="1" x14ac:dyDescent="0.2">
      <c r="B112" s="104"/>
      <c r="D112" s="105" t="s">
        <v>2112</v>
      </c>
      <c r="E112" s="106"/>
      <c r="F112" s="106"/>
      <c r="G112" s="106"/>
      <c r="H112" s="106"/>
      <c r="I112" s="106"/>
      <c r="J112" s="107"/>
      <c r="L112" s="104"/>
    </row>
    <row r="113" spans="1:31" s="10" customFormat="1" ht="19.899999999999999" customHeight="1" x14ac:dyDescent="0.2">
      <c r="B113" s="104"/>
      <c r="D113" s="105" t="s">
        <v>2113</v>
      </c>
      <c r="E113" s="106"/>
      <c r="F113" s="106"/>
      <c r="G113" s="106"/>
      <c r="H113" s="106"/>
      <c r="I113" s="106"/>
      <c r="J113" s="107"/>
      <c r="L113" s="104"/>
    </row>
    <row r="114" spans="1:31" s="10" customFormat="1" ht="19.899999999999999" customHeight="1" x14ac:dyDescent="0.2">
      <c r="B114" s="104"/>
      <c r="D114" s="105" t="s">
        <v>2114</v>
      </c>
      <c r="E114" s="106"/>
      <c r="F114" s="106"/>
      <c r="G114" s="106"/>
      <c r="H114" s="106"/>
      <c r="I114" s="106"/>
      <c r="J114" s="107"/>
      <c r="L114" s="104"/>
    </row>
    <row r="115" spans="1:31" s="9" customFormat="1" ht="24.95" customHeight="1" x14ac:dyDescent="0.2">
      <c r="B115" s="100"/>
      <c r="D115" s="101" t="s">
        <v>2115</v>
      </c>
      <c r="E115" s="102"/>
      <c r="F115" s="102"/>
      <c r="G115" s="102"/>
      <c r="H115" s="102"/>
      <c r="I115" s="102"/>
      <c r="J115" s="103"/>
      <c r="L115" s="100"/>
    </row>
    <row r="116" spans="1:31" s="2" customFormat="1" ht="21.7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6.95" customHeight="1" x14ac:dyDescent="0.2">
      <c r="A117" s="31"/>
      <c r="B117" s="32"/>
      <c r="C117" s="31"/>
      <c r="D117" s="31"/>
      <c r="E117" s="31"/>
      <c r="F117" s="31"/>
      <c r="G117" s="31"/>
      <c r="H117" s="31"/>
      <c r="I117" s="31"/>
      <c r="J117" s="31"/>
      <c r="K117" s="31"/>
      <c r="L117" s="4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29.25" customHeight="1" x14ac:dyDescent="0.2">
      <c r="A118" s="31"/>
      <c r="B118" s="32"/>
      <c r="C118" s="99" t="s">
        <v>132</v>
      </c>
      <c r="D118" s="31"/>
      <c r="E118" s="31"/>
      <c r="F118" s="31"/>
      <c r="G118" s="31"/>
      <c r="H118" s="31"/>
      <c r="I118" s="31"/>
      <c r="J118" s="108"/>
      <c r="K118" s="31"/>
      <c r="L118" s="41"/>
      <c r="N118" s="109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18" customHeight="1" x14ac:dyDescent="0.2">
      <c r="A119" s="31"/>
      <c r="B119" s="32"/>
      <c r="C119" s="31"/>
      <c r="D119" s="31"/>
      <c r="E119" s="31"/>
      <c r="F119" s="31"/>
      <c r="G119" s="31"/>
      <c r="H119" s="31"/>
      <c r="I119" s="31"/>
      <c r="J119" s="31"/>
      <c r="K119" s="31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9.25" customHeight="1" x14ac:dyDescent="0.2">
      <c r="A120" s="31"/>
      <c r="B120" s="32"/>
      <c r="C120" s="78" t="s">
        <v>109</v>
      </c>
      <c r="D120" s="79"/>
      <c r="E120" s="79"/>
      <c r="F120" s="79"/>
      <c r="G120" s="79"/>
      <c r="H120" s="79"/>
      <c r="I120" s="79"/>
      <c r="J120" s="80"/>
      <c r="K120" s="79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 x14ac:dyDescent="0.2">
      <c r="A121" s="31"/>
      <c r="B121" s="46"/>
      <c r="C121" s="47"/>
      <c r="D121" s="47"/>
      <c r="E121" s="47"/>
      <c r="F121" s="47"/>
      <c r="G121" s="47"/>
      <c r="H121" s="47"/>
      <c r="I121" s="47"/>
      <c r="J121" s="47"/>
      <c r="K121" s="47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5" spans="1:31" s="2" customFormat="1" ht="6.95" customHeight="1" x14ac:dyDescent="0.2">
      <c r="A125" s="31"/>
      <c r="B125" s="48"/>
      <c r="C125" s="49"/>
      <c r="D125" s="49"/>
      <c r="E125" s="49"/>
      <c r="F125" s="49"/>
      <c r="G125" s="49"/>
      <c r="H125" s="49"/>
      <c r="I125" s="49"/>
      <c r="J125" s="49"/>
      <c r="K125" s="49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24.95" customHeight="1" x14ac:dyDescent="0.2">
      <c r="A126" s="31"/>
      <c r="B126" s="32"/>
      <c r="C126" s="22" t="s">
        <v>133</v>
      </c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6.95" customHeight="1" x14ac:dyDescent="0.2">
      <c r="A127" s="31"/>
      <c r="B127" s="32"/>
      <c r="C127" s="31"/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 x14ac:dyDescent="0.2">
      <c r="A128" s="31"/>
      <c r="B128" s="32"/>
      <c r="C128" s="26" t="s">
        <v>10</v>
      </c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2" customFormat="1" ht="16.5" customHeight="1" x14ac:dyDescent="0.2">
      <c r="A129" s="31"/>
      <c r="B129" s="32"/>
      <c r="C129" s="31"/>
      <c r="D129" s="31"/>
      <c r="E129" s="292" t="str">
        <f>E7</f>
        <v>Dunajská Streda OR PZ,  rekonštrukcia a modernizácia objektu</v>
      </c>
      <c r="F129" s="293"/>
      <c r="G129" s="293"/>
      <c r="H129" s="293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3" s="1" customFormat="1" ht="12" customHeight="1" x14ac:dyDescent="0.2">
      <c r="B130" s="21"/>
      <c r="C130" s="26" t="s">
        <v>111</v>
      </c>
      <c r="L130" s="21"/>
    </row>
    <row r="131" spans="1:63" s="1" customFormat="1" ht="16.5" customHeight="1" x14ac:dyDescent="0.2">
      <c r="B131" s="21"/>
      <c r="E131" s="292" t="s">
        <v>112</v>
      </c>
      <c r="F131" s="275"/>
      <c r="G131" s="275"/>
      <c r="H131" s="275"/>
      <c r="L131" s="21"/>
    </row>
    <row r="132" spans="1:63" s="1" customFormat="1" ht="12" customHeight="1" x14ac:dyDescent="0.2">
      <c r="B132" s="21"/>
      <c r="C132" s="26" t="s">
        <v>113</v>
      </c>
      <c r="L132" s="21"/>
    </row>
    <row r="133" spans="1:63" s="2" customFormat="1" ht="16.5" customHeight="1" x14ac:dyDescent="0.2">
      <c r="A133" s="31"/>
      <c r="B133" s="32"/>
      <c r="C133" s="31"/>
      <c r="D133" s="31"/>
      <c r="E133" s="295" t="s">
        <v>1245</v>
      </c>
      <c r="F133" s="291"/>
      <c r="G133" s="291"/>
      <c r="H133" s="29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2" customHeight="1" x14ac:dyDescent="0.2">
      <c r="A134" s="31"/>
      <c r="B134" s="32"/>
      <c r="C134" s="26" t="s">
        <v>1246</v>
      </c>
      <c r="D134" s="31"/>
      <c r="E134" s="31"/>
      <c r="F134" s="31"/>
      <c r="G134" s="31"/>
      <c r="H134" s="3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16.5" customHeight="1" x14ac:dyDescent="0.2">
      <c r="A135" s="31"/>
      <c r="B135" s="32"/>
      <c r="C135" s="31"/>
      <c r="D135" s="31"/>
      <c r="E135" s="283" t="str">
        <f>E13</f>
        <v>D3 - Vykurovanie</v>
      </c>
      <c r="F135" s="291"/>
      <c r="G135" s="291"/>
      <c r="H135" s="291"/>
      <c r="I135" s="31"/>
      <c r="J135" s="31"/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6.95" customHeight="1" x14ac:dyDescent="0.2">
      <c r="A136" s="31"/>
      <c r="B136" s="32"/>
      <c r="C136" s="31"/>
      <c r="D136" s="31"/>
      <c r="E136" s="31"/>
      <c r="F136" s="31"/>
      <c r="G136" s="31"/>
      <c r="H136" s="31"/>
      <c r="I136" s="31"/>
      <c r="J136" s="31"/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12" customHeight="1" x14ac:dyDescent="0.2">
      <c r="A137" s="31"/>
      <c r="B137" s="32"/>
      <c r="C137" s="26" t="s">
        <v>16</v>
      </c>
      <c r="D137" s="31"/>
      <c r="E137" s="31"/>
      <c r="F137" s="24" t="str">
        <f>F16</f>
        <v>Dunajská Streda, Muzejná 231/6,  parc.č. 2421/8; 1</v>
      </c>
      <c r="G137" s="31"/>
      <c r="H137" s="31"/>
      <c r="I137" s="26" t="s">
        <v>18</v>
      </c>
      <c r="J137" s="54" t="str">
        <f>IF(J16="","",J16)</f>
        <v/>
      </c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6.95" customHeight="1" x14ac:dyDescent="0.2">
      <c r="A138" s="31"/>
      <c r="B138" s="32"/>
      <c r="C138" s="31"/>
      <c r="D138" s="31"/>
      <c r="E138" s="31"/>
      <c r="F138" s="31"/>
      <c r="G138" s="31"/>
      <c r="H138" s="31"/>
      <c r="I138" s="31"/>
      <c r="J138" s="31"/>
      <c r="K138" s="31"/>
      <c r="L138" s="4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40.15" customHeight="1" x14ac:dyDescent="0.2">
      <c r="A139" s="31"/>
      <c r="B139" s="32"/>
      <c r="C139" s="26" t="s">
        <v>19</v>
      </c>
      <c r="D139" s="31"/>
      <c r="E139" s="31"/>
      <c r="F139" s="24" t="str">
        <f>E19</f>
        <v>Ministerstvo vnútra SR, Pribinova 2,  Bratislava</v>
      </c>
      <c r="G139" s="31"/>
      <c r="H139" s="31"/>
      <c r="I139" s="26" t="s">
        <v>26</v>
      </c>
      <c r="J139" s="27"/>
      <c r="K139" s="31"/>
      <c r="L139" s="4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5.2" customHeight="1" x14ac:dyDescent="0.2">
      <c r="A140" s="31"/>
      <c r="B140" s="32"/>
      <c r="C140" s="26" t="s">
        <v>24</v>
      </c>
      <c r="D140" s="31"/>
      <c r="E140" s="31"/>
      <c r="F140" s="24"/>
      <c r="G140" s="31"/>
      <c r="H140" s="31"/>
      <c r="I140" s="26" t="s">
        <v>28</v>
      </c>
      <c r="J140" s="27"/>
      <c r="K140" s="31"/>
      <c r="L140" s="4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2" customFormat="1" ht="10.35" customHeight="1" x14ac:dyDescent="0.2">
      <c r="A141" s="31"/>
      <c r="B141" s="32"/>
      <c r="C141" s="31"/>
      <c r="D141" s="31"/>
      <c r="E141" s="31"/>
      <c r="F141" s="31"/>
      <c r="G141" s="31"/>
      <c r="H141" s="31"/>
      <c r="I141" s="31"/>
      <c r="J141" s="31"/>
      <c r="K141" s="31"/>
      <c r="L141" s="4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63" s="11" customFormat="1" ht="29.25" customHeight="1" x14ac:dyDescent="0.2">
      <c r="A142" s="110"/>
      <c r="B142" s="111"/>
      <c r="C142" s="112" t="s">
        <v>134</v>
      </c>
      <c r="D142" s="113" t="s">
        <v>57</v>
      </c>
      <c r="E142" s="113" t="s">
        <v>53</v>
      </c>
      <c r="F142" s="113" t="s">
        <v>54</v>
      </c>
      <c r="G142" s="113" t="s">
        <v>135</v>
      </c>
      <c r="H142" s="113" t="s">
        <v>136</v>
      </c>
      <c r="I142" s="113" t="s">
        <v>137</v>
      </c>
      <c r="J142" s="114" t="s">
        <v>119</v>
      </c>
      <c r="K142" s="115" t="s">
        <v>138</v>
      </c>
      <c r="L142" s="116"/>
      <c r="M142" s="58"/>
      <c r="N142" s="59"/>
      <c r="O142" s="59"/>
      <c r="P142" s="59"/>
      <c r="Q142" s="59"/>
      <c r="R142" s="59"/>
      <c r="S142" s="59"/>
      <c r="T142" s="60"/>
      <c r="U142" s="110"/>
      <c r="V142" s="110"/>
      <c r="W142" s="110"/>
      <c r="X142" s="110"/>
      <c r="Y142" s="110"/>
      <c r="Z142" s="110"/>
      <c r="AA142" s="110"/>
      <c r="AB142" s="110"/>
      <c r="AC142" s="110"/>
      <c r="AD142" s="110"/>
      <c r="AE142" s="110"/>
    </row>
    <row r="143" spans="1:63" s="2" customFormat="1" ht="22.9" customHeight="1" x14ac:dyDescent="0.25">
      <c r="A143" s="31"/>
      <c r="B143" s="32"/>
      <c r="C143" s="64" t="s">
        <v>115</v>
      </c>
      <c r="D143" s="31"/>
      <c r="E143" s="31"/>
      <c r="F143" s="31"/>
      <c r="G143" s="31"/>
      <c r="H143" s="31"/>
      <c r="I143" s="31"/>
      <c r="J143" s="117"/>
      <c r="K143" s="31"/>
      <c r="L143" s="32"/>
      <c r="M143" s="61"/>
      <c r="N143" s="55"/>
      <c r="O143" s="62"/>
      <c r="P143" s="118"/>
      <c r="Q143" s="62"/>
      <c r="R143" s="118"/>
      <c r="S143" s="62"/>
      <c r="T143" s="119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T143" s="18" t="s">
        <v>59</v>
      </c>
      <c r="AU143" s="18" t="s">
        <v>121</v>
      </c>
      <c r="BK143" s="120">
        <f>BK144+BK167+BK335</f>
        <v>0</v>
      </c>
    </row>
    <row r="144" spans="1:63" s="12" customFormat="1" ht="25.9" customHeight="1" x14ac:dyDescent="0.2">
      <c r="B144" s="121"/>
      <c r="D144" s="122" t="s">
        <v>59</v>
      </c>
      <c r="E144" s="123" t="s">
        <v>139</v>
      </c>
      <c r="F144" s="123" t="s">
        <v>2116</v>
      </c>
      <c r="J144" s="124"/>
      <c r="L144" s="121"/>
      <c r="M144" s="125"/>
      <c r="N144" s="126"/>
      <c r="O144" s="126"/>
      <c r="P144" s="127"/>
      <c r="Q144" s="126"/>
      <c r="R144" s="127"/>
      <c r="S144" s="126"/>
      <c r="T144" s="128"/>
      <c r="AR144" s="122" t="s">
        <v>67</v>
      </c>
      <c r="AT144" s="129" t="s">
        <v>59</v>
      </c>
      <c r="AU144" s="129" t="s">
        <v>60</v>
      </c>
      <c r="AY144" s="122" t="s">
        <v>141</v>
      </c>
      <c r="BK144" s="130">
        <f>BK145+BK147+BK165</f>
        <v>0</v>
      </c>
    </row>
    <row r="145" spans="1:65" s="12" customFormat="1" ht="22.9" customHeight="1" x14ac:dyDescent="0.2">
      <c r="B145" s="121"/>
      <c r="D145" s="122" t="s">
        <v>59</v>
      </c>
      <c r="E145" s="131" t="s">
        <v>165</v>
      </c>
      <c r="F145" s="131" t="s">
        <v>2117</v>
      </c>
      <c r="J145" s="132"/>
      <c r="L145" s="121"/>
      <c r="M145" s="125"/>
      <c r="N145" s="126"/>
      <c r="O145" s="126"/>
      <c r="P145" s="127"/>
      <c r="Q145" s="126"/>
      <c r="R145" s="127"/>
      <c r="S145" s="126"/>
      <c r="T145" s="128"/>
      <c r="AR145" s="122" t="s">
        <v>67</v>
      </c>
      <c r="AT145" s="129" t="s">
        <v>59</v>
      </c>
      <c r="AU145" s="129" t="s">
        <v>67</v>
      </c>
      <c r="AY145" s="122" t="s">
        <v>141</v>
      </c>
      <c r="BK145" s="130">
        <f>BK146</f>
        <v>0</v>
      </c>
    </row>
    <row r="146" spans="1:65" s="2" customFormat="1" ht="21.75" customHeight="1" x14ac:dyDescent="0.2">
      <c r="A146" s="31"/>
      <c r="B146" s="133"/>
      <c r="C146" s="134" t="s">
        <v>67</v>
      </c>
      <c r="D146" s="134" t="s">
        <v>143</v>
      </c>
      <c r="E146" s="135" t="s">
        <v>2118</v>
      </c>
      <c r="F146" s="136" t="s">
        <v>2119</v>
      </c>
      <c r="G146" s="137" t="s">
        <v>145</v>
      </c>
      <c r="H146" s="138">
        <v>61.2</v>
      </c>
      <c r="I146" s="139"/>
      <c r="J146" s="139"/>
      <c r="K146" s="140"/>
      <c r="L146" s="32"/>
      <c r="M146" s="141"/>
      <c r="N146" s="142"/>
      <c r="O146" s="143"/>
      <c r="P146" s="143"/>
      <c r="Q146" s="143"/>
      <c r="R146" s="143"/>
      <c r="S146" s="143"/>
      <c r="T146" s="14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5" t="s">
        <v>146</v>
      </c>
      <c r="AT146" s="145" t="s">
        <v>143</v>
      </c>
      <c r="AU146" s="145" t="s">
        <v>73</v>
      </c>
      <c r="AY146" s="18" t="s">
        <v>141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18" t="s">
        <v>73</v>
      </c>
      <c r="BK146" s="146">
        <f>ROUND(I146*H146,2)</f>
        <v>0</v>
      </c>
      <c r="BL146" s="18" t="s">
        <v>146</v>
      </c>
      <c r="BM146" s="145" t="s">
        <v>73</v>
      </c>
    </row>
    <row r="147" spans="1:65" s="12" customFormat="1" ht="22.9" customHeight="1" x14ac:dyDescent="0.2">
      <c r="B147" s="121"/>
      <c r="D147" s="122" t="s">
        <v>59</v>
      </c>
      <c r="E147" s="131" t="s">
        <v>248</v>
      </c>
      <c r="F147" s="131" t="s">
        <v>2120</v>
      </c>
      <c r="J147" s="132"/>
      <c r="L147" s="121"/>
      <c r="M147" s="125"/>
      <c r="N147" s="126"/>
      <c r="O147" s="126"/>
      <c r="P147" s="127"/>
      <c r="Q147" s="126"/>
      <c r="R147" s="127"/>
      <c r="S147" s="126"/>
      <c r="T147" s="128"/>
      <c r="AR147" s="122" t="s">
        <v>67</v>
      </c>
      <c r="AT147" s="129" t="s">
        <v>59</v>
      </c>
      <c r="AU147" s="129" t="s">
        <v>67</v>
      </c>
      <c r="AY147" s="122" t="s">
        <v>141</v>
      </c>
      <c r="BK147" s="130">
        <f>SUM(BK148:BK164)</f>
        <v>0</v>
      </c>
    </row>
    <row r="148" spans="1:65" s="2" customFormat="1" ht="21.75" customHeight="1" x14ac:dyDescent="0.2">
      <c r="A148" s="31"/>
      <c r="B148" s="133"/>
      <c r="C148" s="134" t="s">
        <v>73</v>
      </c>
      <c r="D148" s="134" t="s">
        <v>143</v>
      </c>
      <c r="E148" s="135" t="s">
        <v>2121</v>
      </c>
      <c r="F148" s="136" t="s">
        <v>1486</v>
      </c>
      <c r="G148" s="137" t="s">
        <v>145</v>
      </c>
      <c r="H148" s="138">
        <v>4900</v>
      </c>
      <c r="I148" s="139"/>
      <c r="J148" s="139"/>
      <c r="K148" s="140"/>
      <c r="L148" s="32"/>
      <c r="M148" s="141"/>
      <c r="N148" s="142"/>
      <c r="O148" s="143"/>
      <c r="P148" s="143"/>
      <c r="Q148" s="143"/>
      <c r="R148" s="143"/>
      <c r="S148" s="143"/>
      <c r="T148" s="144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45" t="s">
        <v>146</v>
      </c>
      <c r="AT148" s="145" t="s">
        <v>143</v>
      </c>
      <c r="AU148" s="145" t="s">
        <v>73</v>
      </c>
      <c r="AY148" s="18" t="s">
        <v>141</v>
      </c>
      <c r="BE148" s="146">
        <f t="shared" ref="BE148:BE164" si="0">IF(N148="základná",J148,0)</f>
        <v>0</v>
      </c>
      <c r="BF148" s="146">
        <f t="shared" ref="BF148:BF164" si="1">IF(N148="znížená",J148,0)</f>
        <v>0</v>
      </c>
      <c r="BG148" s="146">
        <f t="shared" ref="BG148:BG164" si="2">IF(N148="zákl. prenesená",J148,0)</f>
        <v>0</v>
      </c>
      <c r="BH148" s="146">
        <f t="shared" ref="BH148:BH164" si="3">IF(N148="zníž. prenesená",J148,0)</f>
        <v>0</v>
      </c>
      <c r="BI148" s="146">
        <f t="shared" ref="BI148:BI164" si="4">IF(N148="nulová",J148,0)</f>
        <v>0</v>
      </c>
      <c r="BJ148" s="18" t="s">
        <v>73</v>
      </c>
      <c r="BK148" s="146">
        <f t="shared" ref="BK148:BK164" si="5">ROUND(I148*H148,2)</f>
        <v>0</v>
      </c>
      <c r="BL148" s="18" t="s">
        <v>146</v>
      </c>
      <c r="BM148" s="145" t="s">
        <v>146</v>
      </c>
    </row>
    <row r="149" spans="1:65" s="2" customFormat="1" ht="21.75" customHeight="1" x14ac:dyDescent="0.2">
      <c r="A149" s="31"/>
      <c r="B149" s="133"/>
      <c r="C149" s="134" t="s">
        <v>85</v>
      </c>
      <c r="D149" s="134" t="s">
        <v>143</v>
      </c>
      <c r="E149" s="135" t="s">
        <v>2122</v>
      </c>
      <c r="F149" s="136" t="s">
        <v>2123</v>
      </c>
      <c r="G149" s="137" t="s">
        <v>357</v>
      </c>
      <c r="H149" s="138">
        <v>263</v>
      </c>
      <c r="I149" s="139"/>
      <c r="J149" s="139"/>
      <c r="K149" s="140"/>
      <c r="L149" s="32"/>
      <c r="M149" s="141"/>
      <c r="N149" s="142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146</v>
      </c>
      <c r="AT149" s="145" t="s">
        <v>143</v>
      </c>
      <c r="AU149" s="145" t="s">
        <v>73</v>
      </c>
      <c r="AY149" s="18" t="s">
        <v>141</v>
      </c>
      <c r="BE149" s="146">
        <f t="shared" si="0"/>
        <v>0</v>
      </c>
      <c r="BF149" s="146">
        <f t="shared" si="1"/>
        <v>0</v>
      </c>
      <c r="BG149" s="146">
        <f t="shared" si="2"/>
        <v>0</v>
      </c>
      <c r="BH149" s="146">
        <f t="shared" si="3"/>
        <v>0</v>
      </c>
      <c r="BI149" s="146">
        <f t="shared" si="4"/>
        <v>0</v>
      </c>
      <c r="BJ149" s="18" t="s">
        <v>73</v>
      </c>
      <c r="BK149" s="146">
        <f t="shared" si="5"/>
        <v>0</v>
      </c>
      <c r="BL149" s="18" t="s">
        <v>146</v>
      </c>
      <c r="BM149" s="145" t="s">
        <v>165</v>
      </c>
    </row>
    <row r="150" spans="1:65" s="2" customFormat="1" ht="21.75" customHeight="1" x14ac:dyDescent="0.2">
      <c r="A150" s="31"/>
      <c r="B150" s="133"/>
      <c r="C150" s="134" t="s">
        <v>146</v>
      </c>
      <c r="D150" s="134" t="s">
        <v>143</v>
      </c>
      <c r="E150" s="135" t="s">
        <v>2124</v>
      </c>
      <c r="F150" s="136" t="s">
        <v>2125</v>
      </c>
      <c r="G150" s="137" t="s">
        <v>161</v>
      </c>
      <c r="H150" s="138">
        <v>58</v>
      </c>
      <c r="I150" s="139"/>
      <c r="J150" s="139"/>
      <c r="K150" s="140"/>
      <c r="L150" s="32"/>
      <c r="M150" s="141"/>
      <c r="N150" s="142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146</v>
      </c>
      <c r="AT150" s="145" t="s">
        <v>143</v>
      </c>
      <c r="AU150" s="145" t="s">
        <v>73</v>
      </c>
      <c r="AY150" s="18" t="s">
        <v>141</v>
      </c>
      <c r="BE150" s="146">
        <f t="shared" si="0"/>
        <v>0</v>
      </c>
      <c r="BF150" s="146">
        <f t="shared" si="1"/>
        <v>0</v>
      </c>
      <c r="BG150" s="146">
        <f t="shared" si="2"/>
        <v>0</v>
      </c>
      <c r="BH150" s="146">
        <f t="shared" si="3"/>
        <v>0</v>
      </c>
      <c r="BI150" s="146">
        <f t="shared" si="4"/>
        <v>0</v>
      </c>
      <c r="BJ150" s="18" t="s">
        <v>73</v>
      </c>
      <c r="BK150" s="146">
        <f t="shared" si="5"/>
        <v>0</v>
      </c>
      <c r="BL150" s="18" t="s">
        <v>146</v>
      </c>
      <c r="BM150" s="145" t="s">
        <v>162</v>
      </c>
    </row>
    <row r="151" spans="1:65" s="2" customFormat="1" ht="21.75" customHeight="1" x14ac:dyDescent="0.2">
      <c r="A151" s="31"/>
      <c r="B151" s="133"/>
      <c r="C151" s="134" t="s">
        <v>174</v>
      </c>
      <c r="D151" s="134" t="s">
        <v>143</v>
      </c>
      <c r="E151" s="135" t="s">
        <v>2126</v>
      </c>
      <c r="F151" s="136" t="s">
        <v>2127</v>
      </c>
      <c r="G151" s="137" t="s">
        <v>161</v>
      </c>
      <c r="H151" s="138">
        <v>86</v>
      </c>
      <c r="I151" s="139"/>
      <c r="J151" s="139"/>
      <c r="K151" s="140"/>
      <c r="L151" s="32"/>
      <c r="M151" s="141"/>
      <c r="N151" s="142"/>
      <c r="O151" s="143"/>
      <c r="P151" s="143"/>
      <c r="Q151" s="143"/>
      <c r="R151" s="143"/>
      <c r="S151" s="143"/>
      <c r="T151" s="144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45" t="s">
        <v>146</v>
      </c>
      <c r="AT151" s="145" t="s">
        <v>143</v>
      </c>
      <c r="AU151" s="145" t="s">
        <v>73</v>
      </c>
      <c r="AY151" s="18" t="s">
        <v>141</v>
      </c>
      <c r="BE151" s="146">
        <f t="shared" si="0"/>
        <v>0</v>
      </c>
      <c r="BF151" s="146">
        <f t="shared" si="1"/>
        <v>0</v>
      </c>
      <c r="BG151" s="146">
        <f t="shared" si="2"/>
        <v>0</v>
      </c>
      <c r="BH151" s="146">
        <f t="shared" si="3"/>
        <v>0</v>
      </c>
      <c r="BI151" s="146">
        <f t="shared" si="4"/>
        <v>0</v>
      </c>
      <c r="BJ151" s="18" t="s">
        <v>73</v>
      </c>
      <c r="BK151" s="146">
        <f t="shared" si="5"/>
        <v>0</v>
      </c>
      <c r="BL151" s="18" t="s">
        <v>146</v>
      </c>
      <c r="BM151" s="145" t="s">
        <v>252</v>
      </c>
    </row>
    <row r="152" spans="1:65" s="2" customFormat="1" ht="21.75" customHeight="1" x14ac:dyDescent="0.2">
      <c r="A152" s="31"/>
      <c r="B152" s="133"/>
      <c r="C152" s="134" t="s">
        <v>165</v>
      </c>
      <c r="D152" s="134" t="s">
        <v>143</v>
      </c>
      <c r="E152" s="135" t="s">
        <v>2128</v>
      </c>
      <c r="F152" s="136" t="s">
        <v>2129</v>
      </c>
      <c r="G152" s="137" t="s">
        <v>2130</v>
      </c>
      <c r="H152" s="138">
        <v>1500</v>
      </c>
      <c r="I152" s="139"/>
      <c r="J152" s="139"/>
      <c r="K152" s="140"/>
      <c r="L152" s="32"/>
      <c r="M152" s="141"/>
      <c r="N152" s="142"/>
      <c r="O152" s="143"/>
      <c r="P152" s="143"/>
      <c r="Q152" s="143"/>
      <c r="R152" s="143"/>
      <c r="S152" s="143"/>
      <c r="T152" s="144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45" t="s">
        <v>146</v>
      </c>
      <c r="AT152" s="145" t="s">
        <v>143</v>
      </c>
      <c r="AU152" s="145" t="s">
        <v>73</v>
      </c>
      <c r="AY152" s="18" t="s">
        <v>141</v>
      </c>
      <c r="BE152" s="146">
        <f t="shared" si="0"/>
        <v>0</v>
      </c>
      <c r="BF152" s="146">
        <f t="shared" si="1"/>
        <v>0</v>
      </c>
      <c r="BG152" s="146">
        <f t="shared" si="2"/>
        <v>0</v>
      </c>
      <c r="BH152" s="146">
        <f t="shared" si="3"/>
        <v>0</v>
      </c>
      <c r="BI152" s="146">
        <f t="shared" si="4"/>
        <v>0</v>
      </c>
      <c r="BJ152" s="18" t="s">
        <v>73</v>
      </c>
      <c r="BK152" s="146">
        <f t="shared" si="5"/>
        <v>0</v>
      </c>
      <c r="BL152" s="18" t="s">
        <v>146</v>
      </c>
      <c r="BM152" s="145" t="s">
        <v>280</v>
      </c>
    </row>
    <row r="153" spans="1:65" s="2" customFormat="1" ht="33" customHeight="1" x14ac:dyDescent="0.2">
      <c r="A153" s="31"/>
      <c r="B153" s="133"/>
      <c r="C153" s="134" t="s">
        <v>237</v>
      </c>
      <c r="D153" s="134" t="s">
        <v>143</v>
      </c>
      <c r="E153" s="135" t="s">
        <v>2131</v>
      </c>
      <c r="F153" s="136" t="s">
        <v>2132</v>
      </c>
      <c r="G153" s="137" t="s">
        <v>357</v>
      </c>
      <c r="H153" s="138">
        <v>408</v>
      </c>
      <c r="I153" s="139"/>
      <c r="J153" s="139"/>
      <c r="K153" s="140"/>
      <c r="L153" s="32"/>
      <c r="M153" s="141"/>
      <c r="N153" s="142"/>
      <c r="O153" s="143"/>
      <c r="P153" s="143"/>
      <c r="Q153" s="143"/>
      <c r="R153" s="143"/>
      <c r="S153" s="143"/>
      <c r="T153" s="14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5" t="s">
        <v>146</v>
      </c>
      <c r="AT153" s="145" t="s">
        <v>143</v>
      </c>
      <c r="AU153" s="145" t="s">
        <v>73</v>
      </c>
      <c r="AY153" s="18" t="s">
        <v>141</v>
      </c>
      <c r="BE153" s="146">
        <f t="shared" si="0"/>
        <v>0</v>
      </c>
      <c r="BF153" s="146">
        <f t="shared" si="1"/>
        <v>0</v>
      </c>
      <c r="BG153" s="146">
        <f t="shared" si="2"/>
        <v>0</v>
      </c>
      <c r="BH153" s="146">
        <f t="shared" si="3"/>
        <v>0</v>
      </c>
      <c r="BI153" s="146">
        <f t="shared" si="4"/>
        <v>0</v>
      </c>
      <c r="BJ153" s="18" t="s">
        <v>73</v>
      </c>
      <c r="BK153" s="146">
        <f t="shared" si="5"/>
        <v>0</v>
      </c>
      <c r="BL153" s="18" t="s">
        <v>146</v>
      </c>
      <c r="BM153" s="145" t="s">
        <v>312</v>
      </c>
    </row>
    <row r="154" spans="1:65" s="2" customFormat="1" ht="21.75" customHeight="1" x14ac:dyDescent="0.2">
      <c r="A154" s="31"/>
      <c r="B154" s="133"/>
      <c r="C154" s="134" t="s">
        <v>162</v>
      </c>
      <c r="D154" s="134" t="s">
        <v>143</v>
      </c>
      <c r="E154" s="135" t="s">
        <v>2133</v>
      </c>
      <c r="F154" s="136" t="s">
        <v>2134</v>
      </c>
      <c r="G154" s="137" t="s">
        <v>145</v>
      </c>
      <c r="H154" s="138">
        <v>56.28</v>
      </c>
      <c r="I154" s="139"/>
      <c r="J154" s="139"/>
      <c r="K154" s="140"/>
      <c r="L154" s="32"/>
      <c r="M154" s="141"/>
      <c r="N154" s="142"/>
      <c r="O154" s="143"/>
      <c r="P154" s="143"/>
      <c r="Q154" s="143"/>
      <c r="R154" s="143"/>
      <c r="S154" s="143"/>
      <c r="T154" s="14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45" t="s">
        <v>146</v>
      </c>
      <c r="AT154" s="145" t="s">
        <v>143</v>
      </c>
      <c r="AU154" s="145" t="s">
        <v>73</v>
      </c>
      <c r="AY154" s="18" t="s">
        <v>141</v>
      </c>
      <c r="BE154" s="146">
        <f t="shared" si="0"/>
        <v>0</v>
      </c>
      <c r="BF154" s="146">
        <f t="shared" si="1"/>
        <v>0</v>
      </c>
      <c r="BG154" s="146">
        <f t="shared" si="2"/>
        <v>0</v>
      </c>
      <c r="BH154" s="146">
        <f t="shared" si="3"/>
        <v>0</v>
      </c>
      <c r="BI154" s="146">
        <f t="shared" si="4"/>
        <v>0</v>
      </c>
      <c r="BJ154" s="18" t="s">
        <v>73</v>
      </c>
      <c r="BK154" s="146">
        <f t="shared" si="5"/>
        <v>0</v>
      </c>
      <c r="BL154" s="18" t="s">
        <v>146</v>
      </c>
      <c r="BM154" s="145" t="s">
        <v>332</v>
      </c>
    </row>
    <row r="155" spans="1:65" s="2" customFormat="1" ht="21.75" customHeight="1" x14ac:dyDescent="0.2">
      <c r="A155" s="31"/>
      <c r="B155" s="133"/>
      <c r="C155" s="134" t="s">
        <v>248</v>
      </c>
      <c r="D155" s="134" t="s">
        <v>143</v>
      </c>
      <c r="E155" s="135" t="s">
        <v>482</v>
      </c>
      <c r="F155" s="136" t="s">
        <v>483</v>
      </c>
      <c r="G155" s="137" t="s">
        <v>484</v>
      </c>
      <c r="H155" s="138">
        <v>83.057000000000002</v>
      </c>
      <c r="I155" s="139"/>
      <c r="J155" s="139"/>
      <c r="K155" s="140"/>
      <c r="L155" s="32"/>
      <c r="M155" s="141"/>
      <c r="N155" s="142"/>
      <c r="O155" s="143"/>
      <c r="P155" s="143"/>
      <c r="Q155" s="143"/>
      <c r="R155" s="143"/>
      <c r="S155" s="143"/>
      <c r="T155" s="144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45" t="s">
        <v>146</v>
      </c>
      <c r="AT155" s="145" t="s">
        <v>143</v>
      </c>
      <c r="AU155" s="145" t="s">
        <v>73</v>
      </c>
      <c r="AY155" s="18" t="s">
        <v>141</v>
      </c>
      <c r="BE155" s="146">
        <f t="shared" si="0"/>
        <v>0</v>
      </c>
      <c r="BF155" s="146">
        <f t="shared" si="1"/>
        <v>0</v>
      </c>
      <c r="BG155" s="146">
        <f t="shared" si="2"/>
        <v>0</v>
      </c>
      <c r="BH155" s="146">
        <f t="shared" si="3"/>
        <v>0</v>
      </c>
      <c r="BI155" s="146">
        <f t="shared" si="4"/>
        <v>0</v>
      </c>
      <c r="BJ155" s="18" t="s">
        <v>73</v>
      </c>
      <c r="BK155" s="146">
        <f t="shared" si="5"/>
        <v>0</v>
      </c>
      <c r="BL155" s="18" t="s">
        <v>146</v>
      </c>
      <c r="BM155" s="145" t="s">
        <v>354</v>
      </c>
    </row>
    <row r="156" spans="1:65" s="2" customFormat="1" ht="21.75" customHeight="1" x14ac:dyDescent="0.2">
      <c r="A156" s="31"/>
      <c r="B156" s="133"/>
      <c r="C156" s="134" t="s">
        <v>252</v>
      </c>
      <c r="D156" s="134" t="s">
        <v>143</v>
      </c>
      <c r="E156" s="135" t="s">
        <v>487</v>
      </c>
      <c r="F156" s="136" t="s">
        <v>488</v>
      </c>
      <c r="G156" s="137" t="s">
        <v>484</v>
      </c>
      <c r="H156" s="138">
        <v>415.28500000000003</v>
      </c>
      <c r="I156" s="139"/>
      <c r="J156" s="139"/>
      <c r="K156" s="140"/>
      <c r="L156" s="32"/>
      <c r="M156" s="141"/>
      <c r="N156" s="142"/>
      <c r="O156" s="143"/>
      <c r="P156" s="143"/>
      <c r="Q156" s="143"/>
      <c r="R156" s="143"/>
      <c r="S156" s="143"/>
      <c r="T156" s="14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5" t="s">
        <v>146</v>
      </c>
      <c r="AT156" s="145" t="s">
        <v>143</v>
      </c>
      <c r="AU156" s="145" t="s">
        <v>73</v>
      </c>
      <c r="AY156" s="18" t="s">
        <v>141</v>
      </c>
      <c r="BE156" s="146">
        <f t="shared" si="0"/>
        <v>0</v>
      </c>
      <c r="BF156" s="146">
        <f t="shared" si="1"/>
        <v>0</v>
      </c>
      <c r="BG156" s="146">
        <f t="shared" si="2"/>
        <v>0</v>
      </c>
      <c r="BH156" s="146">
        <f t="shared" si="3"/>
        <v>0</v>
      </c>
      <c r="BI156" s="146">
        <f t="shared" si="4"/>
        <v>0</v>
      </c>
      <c r="BJ156" s="18" t="s">
        <v>73</v>
      </c>
      <c r="BK156" s="146">
        <f t="shared" si="5"/>
        <v>0</v>
      </c>
      <c r="BL156" s="18" t="s">
        <v>146</v>
      </c>
      <c r="BM156" s="145" t="s">
        <v>5</v>
      </c>
    </row>
    <row r="157" spans="1:65" s="2" customFormat="1" ht="16.5" customHeight="1" x14ac:dyDescent="0.2">
      <c r="A157" s="31"/>
      <c r="B157" s="133"/>
      <c r="C157" s="134" t="s">
        <v>256</v>
      </c>
      <c r="D157" s="134" t="s">
        <v>143</v>
      </c>
      <c r="E157" s="135" t="s">
        <v>2135</v>
      </c>
      <c r="F157" s="136" t="s">
        <v>2136</v>
      </c>
      <c r="G157" s="137" t="s">
        <v>484</v>
      </c>
      <c r="H157" s="138">
        <v>83.057000000000002</v>
      </c>
      <c r="I157" s="139"/>
      <c r="J157" s="139"/>
      <c r="K157" s="140"/>
      <c r="L157" s="32"/>
      <c r="M157" s="141"/>
      <c r="N157" s="142"/>
      <c r="O157" s="143"/>
      <c r="P157" s="143"/>
      <c r="Q157" s="143"/>
      <c r="R157" s="143"/>
      <c r="S157" s="143"/>
      <c r="T157" s="144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45" t="s">
        <v>146</v>
      </c>
      <c r="AT157" s="145" t="s">
        <v>143</v>
      </c>
      <c r="AU157" s="145" t="s">
        <v>73</v>
      </c>
      <c r="AY157" s="18" t="s">
        <v>141</v>
      </c>
      <c r="BE157" s="146">
        <f t="shared" si="0"/>
        <v>0</v>
      </c>
      <c r="BF157" s="146">
        <f t="shared" si="1"/>
        <v>0</v>
      </c>
      <c r="BG157" s="146">
        <f t="shared" si="2"/>
        <v>0</v>
      </c>
      <c r="BH157" s="146">
        <f t="shared" si="3"/>
        <v>0</v>
      </c>
      <c r="BI157" s="146">
        <f t="shared" si="4"/>
        <v>0</v>
      </c>
      <c r="BJ157" s="18" t="s">
        <v>73</v>
      </c>
      <c r="BK157" s="146">
        <f t="shared" si="5"/>
        <v>0</v>
      </c>
      <c r="BL157" s="18" t="s">
        <v>146</v>
      </c>
      <c r="BM157" s="145" t="s">
        <v>433</v>
      </c>
    </row>
    <row r="158" spans="1:65" s="2" customFormat="1" ht="16.5" customHeight="1" x14ac:dyDescent="0.2">
      <c r="A158" s="31"/>
      <c r="B158" s="133"/>
      <c r="C158" s="134" t="s">
        <v>280</v>
      </c>
      <c r="D158" s="134" t="s">
        <v>143</v>
      </c>
      <c r="E158" s="135" t="s">
        <v>2137</v>
      </c>
      <c r="F158" s="136" t="s">
        <v>2138</v>
      </c>
      <c r="G158" s="137" t="s">
        <v>484</v>
      </c>
      <c r="H158" s="138">
        <v>415.28500000000003</v>
      </c>
      <c r="I158" s="139"/>
      <c r="J158" s="139"/>
      <c r="K158" s="140"/>
      <c r="L158" s="32"/>
      <c r="M158" s="141"/>
      <c r="N158" s="142"/>
      <c r="O158" s="143"/>
      <c r="P158" s="143"/>
      <c r="Q158" s="143"/>
      <c r="R158" s="143"/>
      <c r="S158" s="143"/>
      <c r="T158" s="144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45" t="s">
        <v>146</v>
      </c>
      <c r="AT158" s="145" t="s">
        <v>143</v>
      </c>
      <c r="AU158" s="145" t="s">
        <v>73</v>
      </c>
      <c r="AY158" s="18" t="s">
        <v>141</v>
      </c>
      <c r="BE158" s="146">
        <f t="shared" si="0"/>
        <v>0</v>
      </c>
      <c r="BF158" s="146">
        <f t="shared" si="1"/>
        <v>0</v>
      </c>
      <c r="BG158" s="146">
        <f t="shared" si="2"/>
        <v>0</v>
      </c>
      <c r="BH158" s="146">
        <f t="shared" si="3"/>
        <v>0</v>
      </c>
      <c r="BI158" s="146">
        <f t="shared" si="4"/>
        <v>0</v>
      </c>
      <c r="BJ158" s="18" t="s">
        <v>73</v>
      </c>
      <c r="BK158" s="146">
        <f t="shared" si="5"/>
        <v>0</v>
      </c>
      <c r="BL158" s="18" t="s">
        <v>146</v>
      </c>
      <c r="BM158" s="145" t="s">
        <v>443</v>
      </c>
    </row>
    <row r="159" spans="1:65" s="2" customFormat="1" ht="16.5" customHeight="1" x14ac:dyDescent="0.2">
      <c r="A159" s="31"/>
      <c r="B159" s="133"/>
      <c r="C159" s="134" t="s">
        <v>289</v>
      </c>
      <c r="D159" s="134" t="s">
        <v>143</v>
      </c>
      <c r="E159" s="135" t="s">
        <v>492</v>
      </c>
      <c r="F159" s="136" t="s">
        <v>493</v>
      </c>
      <c r="G159" s="137" t="s">
        <v>484</v>
      </c>
      <c r="H159" s="138">
        <v>83.057000000000002</v>
      </c>
      <c r="I159" s="139"/>
      <c r="J159" s="139"/>
      <c r="K159" s="140"/>
      <c r="L159" s="32"/>
      <c r="M159" s="141"/>
      <c r="N159" s="142"/>
      <c r="O159" s="143"/>
      <c r="P159" s="143"/>
      <c r="Q159" s="143"/>
      <c r="R159" s="143"/>
      <c r="S159" s="143"/>
      <c r="T159" s="14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45" t="s">
        <v>146</v>
      </c>
      <c r="AT159" s="145" t="s">
        <v>143</v>
      </c>
      <c r="AU159" s="145" t="s">
        <v>73</v>
      </c>
      <c r="AY159" s="18" t="s">
        <v>141</v>
      </c>
      <c r="BE159" s="146">
        <f t="shared" si="0"/>
        <v>0</v>
      </c>
      <c r="BF159" s="146">
        <f t="shared" si="1"/>
        <v>0</v>
      </c>
      <c r="BG159" s="146">
        <f t="shared" si="2"/>
        <v>0</v>
      </c>
      <c r="BH159" s="146">
        <f t="shared" si="3"/>
        <v>0</v>
      </c>
      <c r="BI159" s="146">
        <f t="shared" si="4"/>
        <v>0</v>
      </c>
      <c r="BJ159" s="18" t="s">
        <v>73</v>
      </c>
      <c r="BK159" s="146">
        <f t="shared" si="5"/>
        <v>0</v>
      </c>
      <c r="BL159" s="18" t="s">
        <v>146</v>
      </c>
      <c r="BM159" s="145" t="s">
        <v>476</v>
      </c>
    </row>
    <row r="160" spans="1:65" s="2" customFormat="1" ht="21.75" customHeight="1" x14ac:dyDescent="0.2">
      <c r="A160" s="31"/>
      <c r="B160" s="133"/>
      <c r="C160" s="134" t="s">
        <v>312</v>
      </c>
      <c r="D160" s="134" t="s">
        <v>143</v>
      </c>
      <c r="E160" s="135" t="s">
        <v>496</v>
      </c>
      <c r="F160" s="136" t="s">
        <v>497</v>
      </c>
      <c r="G160" s="137" t="s">
        <v>484</v>
      </c>
      <c r="H160" s="138">
        <v>2491.71</v>
      </c>
      <c r="I160" s="139"/>
      <c r="J160" s="139"/>
      <c r="K160" s="140"/>
      <c r="L160" s="32"/>
      <c r="M160" s="141"/>
      <c r="N160" s="142"/>
      <c r="O160" s="143"/>
      <c r="P160" s="143"/>
      <c r="Q160" s="143"/>
      <c r="R160" s="143"/>
      <c r="S160" s="143"/>
      <c r="T160" s="144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45" t="s">
        <v>146</v>
      </c>
      <c r="AT160" s="145" t="s">
        <v>143</v>
      </c>
      <c r="AU160" s="145" t="s">
        <v>73</v>
      </c>
      <c r="AY160" s="18" t="s">
        <v>141</v>
      </c>
      <c r="BE160" s="146">
        <f t="shared" si="0"/>
        <v>0</v>
      </c>
      <c r="BF160" s="146">
        <f t="shared" si="1"/>
        <v>0</v>
      </c>
      <c r="BG160" s="146">
        <f t="shared" si="2"/>
        <v>0</v>
      </c>
      <c r="BH160" s="146">
        <f t="shared" si="3"/>
        <v>0</v>
      </c>
      <c r="BI160" s="146">
        <f t="shared" si="4"/>
        <v>0</v>
      </c>
      <c r="BJ160" s="18" t="s">
        <v>73</v>
      </c>
      <c r="BK160" s="146">
        <f t="shared" si="5"/>
        <v>0</v>
      </c>
      <c r="BL160" s="18" t="s">
        <v>146</v>
      </c>
      <c r="BM160" s="145" t="s">
        <v>486</v>
      </c>
    </row>
    <row r="161" spans="1:65" s="2" customFormat="1" ht="21.75" customHeight="1" x14ac:dyDescent="0.2">
      <c r="A161" s="31"/>
      <c r="B161" s="133"/>
      <c r="C161" s="134" t="s">
        <v>326</v>
      </c>
      <c r="D161" s="134" t="s">
        <v>143</v>
      </c>
      <c r="E161" s="135" t="s">
        <v>501</v>
      </c>
      <c r="F161" s="136" t="s">
        <v>502</v>
      </c>
      <c r="G161" s="137" t="s">
        <v>484</v>
      </c>
      <c r="H161" s="138">
        <v>83.057000000000002</v>
      </c>
      <c r="I161" s="139"/>
      <c r="J161" s="139"/>
      <c r="K161" s="140"/>
      <c r="L161" s="32"/>
      <c r="M161" s="141"/>
      <c r="N161" s="142"/>
      <c r="O161" s="143"/>
      <c r="P161" s="143"/>
      <c r="Q161" s="143"/>
      <c r="R161" s="143"/>
      <c r="S161" s="143"/>
      <c r="T161" s="14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45" t="s">
        <v>146</v>
      </c>
      <c r="AT161" s="145" t="s">
        <v>143</v>
      </c>
      <c r="AU161" s="145" t="s">
        <v>73</v>
      </c>
      <c r="AY161" s="18" t="s">
        <v>141</v>
      </c>
      <c r="BE161" s="146">
        <f t="shared" si="0"/>
        <v>0</v>
      </c>
      <c r="BF161" s="146">
        <f t="shared" si="1"/>
        <v>0</v>
      </c>
      <c r="BG161" s="146">
        <f t="shared" si="2"/>
        <v>0</v>
      </c>
      <c r="BH161" s="146">
        <f t="shared" si="3"/>
        <v>0</v>
      </c>
      <c r="BI161" s="146">
        <f t="shared" si="4"/>
        <v>0</v>
      </c>
      <c r="BJ161" s="18" t="s">
        <v>73</v>
      </c>
      <c r="BK161" s="146">
        <f t="shared" si="5"/>
        <v>0</v>
      </c>
      <c r="BL161" s="18" t="s">
        <v>146</v>
      </c>
      <c r="BM161" s="145" t="s">
        <v>495</v>
      </c>
    </row>
    <row r="162" spans="1:65" s="2" customFormat="1" ht="21.75" customHeight="1" x14ac:dyDescent="0.2">
      <c r="A162" s="31"/>
      <c r="B162" s="133"/>
      <c r="C162" s="134" t="s">
        <v>332</v>
      </c>
      <c r="D162" s="134" t="s">
        <v>143</v>
      </c>
      <c r="E162" s="135" t="s">
        <v>2139</v>
      </c>
      <c r="F162" s="136" t="s">
        <v>2140</v>
      </c>
      <c r="G162" s="137" t="s">
        <v>484</v>
      </c>
      <c r="H162" s="138">
        <v>830.57</v>
      </c>
      <c r="I162" s="139"/>
      <c r="J162" s="139"/>
      <c r="K162" s="140"/>
      <c r="L162" s="32"/>
      <c r="M162" s="141"/>
      <c r="N162" s="142"/>
      <c r="O162" s="143"/>
      <c r="P162" s="143"/>
      <c r="Q162" s="143"/>
      <c r="R162" s="143"/>
      <c r="S162" s="143"/>
      <c r="T162" s="14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5" t="s">
        <v>146</v>
      </c>
      <c r="AT162" s="145" t="s">
        <v>143</v>
      </c>
      <c r="AU162" s="145" t="s">
        <v>73</v>
      </c>
      <c r="AY162" s="18" t="s">
        <v>141</v>
      </c>
      <c r="BE162" s="146">
        <f t="shared" si="0"/>
        <v>0</v>
      </c>
      <c r="BF162" s="146">
        <f t="shared" si="1"/>
        <v>0</v>
      </c>
      <c r="BG162" s="146">
        <f t="shared" si="2"/>
        <v>0</v>
      </c>
      <c r="BH162" s="146">
        <f t="shared" si="3"/>
        <v>0</v>
      </c>
      <c r="BI162" s="146">
        <f t="shared" si="4"/>
        <v>0</v>
      </c>
      <c r="BJ162" s="18" t="s">
        <v>73</v>
      </c>
      <c r="BK162" s="146">
        <f t="shared" si="5"/>
        <v>0</v>
      </c>
      <c r="BL162" s="18" t="s">
        <v>146</v>
      </c>
      <c r="BM162" s="145" t="s">
        <v>504</v>
      </c>
    </row>
    <row r="163" spans="1:65" s="2" customFormat="1" ht="21.75" customHeight="1" x14ac:dyDescent="0.2">
      <c r="A163" s="31"/>
      <c r="B163" s="133"/>
      <c r="C163" s="134" t="s">
        <v>337</v>
      </c>
      <c r="D163" s="134" t="s">
        <v>143</v>
      </c>
      <c r="E163" s="135" t="s">
        <v>637</v>
      </c>
      <c r="F163" s="136" t="s">
        <v>638</v>
      </c>
      <c r="G163" s="137" t="s">
        <v>484</v>
      </c>
      <c r="H163" s="138">
        <v>83.057000000000002</v>
      </c>
      <c r="I163" s="139"/>
      <c r="J163" s="139"/>
      <c r="K163" s="140"/>
      <c r="L163" s="32"/>
      <c r="M163" s="141"/>
      <c r="N163" s="142"/>
      <c r="O163" s="143"/>
      <c r="P163" s="143"/>
      <c r="Q163" s="143"/>
      <c r="R163" s="143"/>
      <c r="S163" s="143"/>
      <c r="T163" s="144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45" t="s">
        <v>146</v>
      </c>
      <c r="AT163" s="145" t="s">
        <v>143</v>
      </c>
      <c r="AU163" s="145" t="s">
        <v>73</v>
      </c>
      <c r="AY163" s="18" t="s">
        <v>141</v>
      </c>
      <c r="BE163" s="146">
        <f t="shared" si="0"/>
        <v>0</v>
      </c>
      <c r="BF163" s="146">
        <f t="shared" si="1"/>
        <v>0</v>
      </c>
      <c r="BG163" s="146">
        <f t="shared" si="2"/>
        <v>0</v>
      </c>
      <c r="BH163" s="146">
        <f t="shared" si="3"/>
        <v>0</v>
      </c>
      <c r="BI163" s="146">
        <f t="shared" si="4"/>
        <v>0</v>
      </c>
      <c r="BJ163" s="18" t="s">
        <v>73</v>
      </c>
      <c r="BK163" s="146">
        <f t="shared" si="5"/>
        <v>0</v>
      </c>
      <c r="BL163" s="18" t="s">
        <v>146</v>
      </c>
      <c r="BM163" s="145" t="s">
        <v>561</v>
      </c>
    </row>
    <row r="164" spans="1:65" s="2" customFormat="1" ht="16.5" customHeight="1" x14ac:dyDescent="0.2">
      <c r="A164" s="31"/>
      <c r="B164" s="133"/>
      <c r="C164" s="134" t="s">
        <v>354</v>
      </c>
      <c r="D164" s="134" t="s">
        <v>143</v>
      </c>
      <c r="E164" s="135" t="s">
        <v>2141</v>
      </c>
      <c r="F164" s="136" t="s">
        <v>2142</v>
      </c>
      <c r="G164" s="137" t="s">
        <v>484</v>
      </c>
      <c r="H164" s="138">
        <v>83.057000000000002</v>
      </c>
      <c r="I164" s="139"/>
      <c r="J164" s="139"/>
      <c r="K164" s="140"/>
      <c r="L164" s="32"/>
      <c r="M164" s="141"/>
      <c r="N164" s="142"/>
      <c r="O164" s="143"/>
      <c r="P164" s="143"/>
      <c r="Q164" s="143"/>
      <c r="R164" s="143"/>
      <c r="S164" s="143"/>
      <c r="T164" s="144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45" t="s">
        <v>146</v>
      </c>
      <c r="AT164" s="145" t="s">
        <v>143</v>
      </c>
      <c r="AU164" s="145" t="s">
        <v>73</v>
      </c>
      <c r="AY164" s="18" t="s">
        <v>141</v>
      </c>
      <c r="BE164" s="146">
        <f t="shared" si="0"/>
        <v>0</v>
      </c>
      <c r="BF164" s="146">
        <f t="shared" si="1"/>
        <v>0</v>
      </c>
      <c r="BG164" s="146">
        <f t="shared" si="2"/>
        <v>0</v>
      </c>
      <c r="BH164" s="146">
        <f t="shared" si="3"/>
        <v>0</v>
      </c>
      <c r="BI164" s="146">
        <f t="shared" si="4"/>
        <v>0</v>
      </c>
      <c r="BJ164" s="18" t="s">
        <v>73</v>
      </c>
      <c r="BK164" s="146">
        <f t="shared" si="5"/>
        <v>0</v>
      </c>
      <c r="BL164" s="18" t="s">
        <v>146</v>
      </c>
      <c r="BM164" s="145" t="s">
        <v>572</v>
      </c>
    </row>
    <row r="165" spans="1:65" s="12" customFormat="1" ht="22.9" customHeight="1" x14ac:dyDescent="0.2">
      <c r="B165" s="121"/>
      <c r="D165" s="122" t="s">
        <v>59</v>
      </c>
      <c r="E165" s="131" t="s">
        <v>508</v>
      </c>
      <c r="F165" s="131" t="s">
        <v>2143</v>
      </c>
      <c r="J165" s="132"/>
      <c r="L165" s="121"/>
      <c r="M165" s="125"/>
      <c r="N165" s="126"/>
      <c r="O165" s="126"/>
      <c r="P165" s="127"/>
      <c r="Q165" s="126"/>
      <c r="R165" s="127"/>
      <c r="S165" s="126"/>
      <c r="T165" s="128"/>
      <c r="AR165" s="122" t="s">
        <v>67</v>
      </c>
      <c r="AT165" s="129" t="s">
        <v>59</v>
      </c>
      <c r="AU165" s="129" t="s">
        <v>67</v>
      </c>
      <c r="AY165" s="122" t="s">
        <v>141</v>
      </c>
      <c r="BK165" s="130">
        <f>BK166</f>
        <v>0</v>
      </c>
    </row>
    <row r="166" spans="1:65" s="2" customFormat="1" ht="21.75" customHeight="1" x14ac:dyDescent="0.2">
      <c r="A166" s="31"/>
      <c r="B166" s="133"/>
      <c r="C166" s="134" t="s">
        <v>365</v>
      </c>
      <c r="D166" s="134" t="s">
        <v>143</v>
      </c>
      <c r="E166" s="135" t="s">
        <v>511</v>
      </c>
      <c r="F166" s="136" t="s">
        <v>512</v>
      </c>
      <c r="G166" s="137" t="s">
        <v>484</v>
      </c>
      <c r="H166" s="138">
        <v>8.0370000000000008</v>
      </c>
      <c r="I166" s="139"/>
      <c r="J166" s="139"/>
      <c r="K166" s="140"/>
      <c r="L166" s="32"/>
      <c r="M166" s="141"/>
      <c r="N166" s="142"/>
      <c r="O166" s="143"/>
      <c r="P166" s="143"/>
      <c r="Q166" s="143"/>
      <c r="R166" s="143"/>
      <c r="S166" s="143"/>
      <c r="T166" s="14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45" t="s">
        <v>146</v>
      </c>
      <c r="AT166" s="145" t="s">
        <v>143</v>
      </c>
      <c r="AU166" s="145" t="s">
        <v>73</v>
      </c>
      <c r="AY166" s="18" t="s">
        <v>141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8" t="s">
        <v>73</v>
      </c>
      <c r="BK166" s="146">
        <f>ROUND(I166*H166,2)</f>
        <v>0</v>
      </c>
      <c r="BL166" s="18" t="s">
        <v>146</v>
      </c>
      <c r="BM166" s="145" t="s">
        <v>580</v>
      </c>
    </row>
    <row r="167" spans="1:65" s="12" customFormat="1" ht="25.9" customHeight="1" x14ac:dyDescent="0.2">
      <c r="B167" s="121"/>
      <c r="D167" s="122" t="s">
        <v>59</v>
      </c>
      <c r="E167" s="123" t="s">
        <v>514</v>
      </c>
      <c r="F167" s="123" t="s">
        <v>2144</v>
      </c>
      <c r="J167" s="124"/>
      <c r="L167" s="121"/>
      <c r="M167" s="125"/>
      <c r="N167" s="126"/>
      <c r="O167" s="126"/>
      <c r="P167" s="127"/>
      <c r="Q167" s="126"/>
      <c r="R167" s="127"/>
      <c r="S167" s="126"/>
      <c r="T167" s="128"/>
      <c r="AR167" s="122" t="s">
        <v>73</v>
      </c>
      <c r="AT167" s="129" t="s">
        <v>59</v>
      </c>
      <c r="AU167" s="129" t="s">
        <v>60</v>
      </c>
      <c r="AY167" s="122" t="s">
        <v>141</v>
      </c>
      <c r="BK167" s="130">
        <f>BK168+BK175+BK188+BK206+BK246+BK282+BK320+BK326+BK332</f>
        <v>0</v>
      </c>
    </row>
    <row r="168" spans="1:65" s="12" customFormat="1" ht="22.9" customHeight="1" x14ac:dyDescent="0.2">
      <c r="B168" s="121"/>
      <c r="D168" s="122" t="s">
        <v>59</v>
      </c>
      <c r="E168" s="131" t="s">
        <v>516</v>
      </c>
      <c r="F168" s="131" t="s">
        <v>2145</v>
      </c>
      <c r="J168" s="132"/>
      <c r="L168" s="121"/>
      <c r="M168" s="125"/>
      <c r="N168" s="126"/>
      <c r="O168" s="126"/>
      <c r="P168" s="127"/>
      <c r="Q168" s="126"/>
      <c r="R168" s="127"/>
      <c r="S168" s="126"/>
      <c r="T168" s="128"/>
      <c r="AR168" s="122" t="s">
        <v>73</v>
      </c>
      <c r="AT168" s="129" t="s">
        <v>59</v>
      </c>
      <c r="AU168" s="129" t="s">
        <v>67</v>
      </c>
      <c r="AY168" s="122" t="s">
        <v>141</v>
      </c>
      <c r="BK168" s="130">
        <f>SUM(BK169:BK174)</f>
        <v>0</v>
      </c>
    </row>
    <row r="169" spans="1:65" s="2" customFormat="1" ht="21.75" customHeight="1" x14ac:dyDescent="0.2">
      <c r="A169" s="31"/>
      <c r="B169" s="133"/>
      <c r="C169" s="134" t="s">
        <v>5</v>
      </c>
      <c r="D169" s="134" t="s">
        <v>143</v>
      </c>
      <c r="E169" s="135" t="s">
        <v>2146</v>
      </c>
      <c r="F169" s="136" t="s">
        <v>2147</v>
      </c>
      <c r="G169" s="137" t="s">
        <v>145</v>
      </c>
      <c r="H169" s="138">
        <v>68</v>
      </c>
      <c r="I169" s="139"/>
      <c r="J169" s="139"/>
      <c r="K169" s="140"/>
      <c r="L169" s="32"/>
      <c r="M169" s="141"/>
      <c r="N169" s="142"/>
      <c r="O169" s="143"/>
      <c r="P169" s="143"/>
      <c r="Q169" s="143"/>
      <c r="R169" s="143"/>
      <c r="S169" s="143"/>
      <c r="T169" s="144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45" t="s">
        <v>332</v>
      </c>
      <c r="AT169" s="145" t="s">
        <v>143</v>
      </c>
      <c r="AU169" s="145" t="s">
        <v>73</v>
      </c>
      <c r="AY169" s="18" t="s">
        <v>141</v>
      </c>
      <c r="BE169" s="146">
        <f t="shared" ref="BE169:BE174" si="6">IF(N169="základná",J169,0)</f>
        <v>0</v>
      </c>
      <c r="BF169" s="146">
        <f t="shared" ref="BF169:BF174" si="7">IF(N169="znížená",J169,0)</f>
        <v>0</v>
      </c>
      <c r="BG169" s="146">
        <f t="shared" ref="BG169:BG174" si="8">IF(N169="zákl. prenesená",J169,0)</f>
        <v>0</v>
      </c>
      <c r="BH169" s="146">
        <f t="shared" ref="BH169:BH174" si="9">IF(N169="zníž. prenesená",J169,0)</f>
        <v>0</v>
      </c>
      <c r="BI169" s="146">
        <f t="shared" ref="BI169:BI174" si="10">IF(N169="nulová",J169,0)</f>
        <v>0</v>
      </c>
      <c r="BJ169" s="18" t="s">
        <v>73</v>
      </c>
      <c r="BK169" s="146">
        <f t="shared" ref="BK169:BK174" si="11">ROUND(I169*H169,2)</f>
        <v>0</v>
      </c>
      <c r="BL169" s="18" t="s">
        <v>332</v>
      </c>
      <c r="BM169" s="145" t="s">
        <v>591</v>
      </c>
    </row>
    <row r="170" spans="1:65" s="2" customFormat="1" ht="21.75" customHeight="1" x14ac:dyDescent="0.2">
      <c r="A170" s="31"/>
      <c r="B170" s="133"/>
      <c r="C170" s="134" t="s">
        <v>379</v>
      </c>
      <c r="D170" s="134" t="s">
        <v>143</v>
      </c>
      <c r="E170" s="135" t="s">
        <v>1887</v>
      </c>
      <c r="F170" s="136" t="s">
        <v>3410</v>
      </c>
      <c r="G170" s="137" t="s">
        <v>357</v>
      </c>
      <c r="H170" s="138">
        <v>478</v>
      </c>
      <c r="I170" s="139"/>
      <c r="J170" s="139"/>
      <c r="K170" s="140"/>
      <c r="L170" s="32"/>
      <c r="M170" s="141"/>
      <c r="N170" s="142"/>
      <c r="O170" s="143"/>
      <c r="P170" s="143"/>
      <c r="Q170" s="143"/>
      <c r="R170" s="143"/>
      <c r="S170" s="143"/>
      <c r="T170" s="144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45" t="s">
        <v>332</v>
      </c>
      <c r="AT170" s="145" t="s">
        <v>143</v>
      </c>
      <c r="AU170" s="145" t="s">
        <v>73</v>
      </c>
      <c r="AY170" s="18" t="s">
        <v>141</v>
      </c>
      <c r="BE170" s="146">
        <f t="shared" si="6"/>
        <v>0</v>
      </c>
      <c r="BF170" s="146">
        <f t="shared" si="7"/>
        <v>0</v>
      </c>
      <c r="BG170" s="146">
        <f t="shared" si="8"/>
        <v>0</v>
      </c>
      <c r="BH170" s="146">
        <f t="shared" si="9"/>
        <v>0</v>
      </c>
      <c r="BI170" s="146">
        <f t="shared" si="10"/>
        <v>0</v>
      </c>
      <c r="BJ170" s="18" t="s">
        <v>73</v>
      </c>
      <c r="BK170" s="146">
        <f t="shared" si="11"/>
        <v>0</v>
      </c>
      <c r="BL170" s="18" t="s">
        <v>332</v>
      </c>
      <c r="BM170" s="145" t="s">
        <v>602</v>
      </c>
    </row>
    <row r="171" spans="1:65" s="2" customFormat="1" ht="21.75" customHeight="1" x14ac:dyDescent="0.2">
      <c r="A171" s="31"/>
      <c r="B171" s="133"/>
      <c r="C171" s="168" t="s">
        <v>433</v>
      </c>
      <c r="D171" s="168" t="s">
        <v>159</v>
      </c>
      <c r="E171" s="169" t="s">
        <v>2148</v>
      </c>
      <c r="F171" s="170" t="s">
        <v>3414</v>
      </c>
      <c r="G171" s="171" t="s">
        <v>357</v>
      </c>
      <c r="H171" s="172">
        <v>308</v>
      </c>
      <c r="I171" s="173"/>
      <c r="J171" s="173"/>
      <c r="K171" s="174"/>
      <c r="L171" s="175"/>
      <c r="M171" s="176"/>
      <c r="N171" s="177"/>
      <c r="O171" s="143"/>
      <c r="P171" s="143"/>
      <c r="Q171" s="143"/>
      <c r="R171" s="143"/>
      <c r="S171" s="143"/>
      <c r="T171" s="14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5" t="s">
        <v>504</v>
      </c>
      <c r="AT171" s="145" t="s">
        <v>159</v>
      </c>
      <c r="AU171" s="145" t="s">
        <v>73</v>
      </c>
      <c r="AY171" s="18" t="s">
        <v>141</v>
      </c>
      <c r="BE171" s="146">
        <f t="shared" si="6"/>
        <v>0</v>
      </c>
      <c r="BF171" s="146">
        <f t="shared" si="7"/>
        <v>0</v>
      </c>
      <c r="BG171" s="146">
        <f t="shared" si="8"/>
        <v>0</v>
      </c>
      <c r="BH171" s="146">
        <f t="shared" si="9"/>
        <v>0</v>
      </c>
      <c r="BI171" s="146">
        <f t="shared" si="10"/>
        <v>0</v>
      </c>
      <c r="BJ171" s="18" t="s">
        <v>73</v>
      </c>
      <c r="BK171" s="146">
        <f t="shared" si="11"/>
        <v>0</v>
      </c>
      <c r="BL171" s="18" t="s">
        <v>332</v>
      </c>
      <c r="BM171" s="145" t="s">
        <v>1185</v>
      </c>
    </row>
    <row r="172" spans="1:65" s="2" customFormat="1" ht="21.75" customHeight="1" x14ac:dyDescent="0.2">
      <c r="A172" s="31"/>
      <c r="B172" s="133"/>
      <c r="C172" s="168" t="s">
        <v>438</v>
      </c>
      <c r="D172" s="168" t="s">
        <v>159</v>
      </c>
      <c r="E172" s="169" t="s">
        <v>2149</v>
      </c>
      <c r="F172" s="170" t="s">
        <v>3415</v>
      </c>
      <c r="G172" s="171" t="s">
        <v>357</v>
      </c>
      <c r="H172" s="172">
        <v>126</v>
      </c>
      <c r="I172" s="173"/>
      <c r="J172" s="173"/>
      <c r="K172" s="174"/>
      <c r="L172" s="175"/>
      <c r="M172" s="176"/>
      <c r="N172" s="177"/>
      <c r="O172" s="143"/>
      <c r="P172" s="143"/>
      <c r="Q172" s="143"/>
      <c r="R172" s="143"/>
      <c r="S172" s="143"/>
      <c r="T172" s="14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45" t="s">
        <v>504</v>
      </c>
      <c r="AT172" s="145" t="s">
        <v>159</v>
      </c>
      <c r="AU172" s="145" t="s">
        <v>73</v>
      </c>
      <c r="AY172" s="18" t="s">
        <v>141</v>
      </c>
      <c r="BE172" s="146">
        <f t="shared" si="6"/>
        <v>0</v>
      </c>
      <c r="BF172" s="146">
        <f t="shared" si="7"/>
        <v>0</v>
      </c>
      <c r="BG172" s="146">
        <f t="shared" si="8"/>
        <v>0</v>
      </c>
      <c r="BH172" s="146">
        <f t="shared" si="9"/>
        <v>0</v>
      </c>
      <c r="BI172" s="146">
        <f t="shared" si="10"/>
        <v>0</v>
      </c>
      <c r="BJ172" s="18" t="s">
        <v>73</v>
      </c>
      <c r="BK172" s="146">
        <f t="shared" si="11"/>
        <v>0</v>
      </c>
      <c r="BL172" s="18" t="s">
        <v>332</v>
      </c>
      <c r="BM172" s="145" t="s">
        <v>529</v>
      </c>
    </row>
    <row r="173" spans="1:65" s="2" customFormat="1" ht="21.75" customHeight="1" x14ac:dyDescent="0.2">
      <c r="A173" s="31"/>
      <c r="B173" s="133"/>
      <c r="C173" s="168" t="s">
        <v>443</v>
      </c>
      <c r="D173" s="168" t="s">
        <v>159</v>
      </c>
      <c r="E173" s="169" t="s">
        <v>2150</v>
      </c>
      <c r="F173" s="170" t="s">
        <v>3416</v>
      </c>
      <c r="G173" s="171" t="s">
        <v>357</v>
      </c>
      <c r="H173" s="172">
        <v>44</v>
      </c>
      <c r="I173" s="173"/>
      <c r="J173" s="173"/>
      <c r="K173" s="174"/>
      <c r="L173" s="175"/>
      <c r="M173" s="176"/>
      <c r="N173" s="177"/>
      <c r="O173" s="143"/>
      <c r="P173" s="143"/>
      <c r="Q173" s="143"/>
      <c r="R173" s="143"/>
      <c r="S173" s="143"/>
      <c r="T173" s="144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45" t="s">
        <v>504</v>
      </c>
      <c r="AT173" s="145" t="s">
        <v>159</v>
      </c>
      <c r="AU173" s="145" t="s">
        <v>73</v>
      </c>
      <c r="AY173" s="18" t="s">
        <v>141</v>
      </c>
      <c r="BE173" s="146">
        <f t="shared" si="6"/>
        <v>0</v>
      </c>
      <c r="BF173" s="146">
        <f t="shared" si="7"/>
        <v>0</v>
      </c>
      <c r="BG173" s="146">
        <f t="shared" si="8"/>
        <v>0</v>
      </c>
      <c r="BH173" s="146">
        <f t="shared" si="9"/>
        <v>0</v>
      </c>
      <c r="BI173" s="146">
        <f t="shared" si="10"/>
        <v>0</v>
      </c>
      <c r="BJ173" s="18" t="s">
        <v>73</v>
      </c>
      <c r="BK173" s="146">
        <f t="shared" si="11"/>
        <v>0</v>
      </c>
      <c r="BL173" s="18" t="s">
        <v>332</v>
      </c>
      <c r="BM173" s="145" t="s">
        <v>547</v>
      </c>
    </row>
    <row r="174" spans="1:65" s="2" customFormat="1" ht="21.75" customHeight="1" x14ac:dyDescent="0.2">
      <c r="A174" s="31"/>
      <c r="B174" s="133"/>
      <c r="C174" s="134" t="s">
        <v>461</v>
      </c>
      <c r="D174" s="134" t="s">
        <v>143</v>
      </c>
      <c r="E174" s="135" t="s">
        <v>2151</v>
      </c>
      <c r="F174" s="192" t="s">
        <v>2152</v>
      </c>
      <c r="G174" s="193" t="s">
        <v>543</v>
      </c>
      <c r="H174" s="194"/>
      <c r="I174" s="195"/>
      <c r="J174" s="195"/>
      <c r="K174" s="140"/>
      <c r="L174" s="32"/>
      <c r="M174" s="141"/>
      <c r="N174" s="142"/>
      <c r="O174" s="143"/>
      <c r="P174" s="143"/>
      <c r="Q174" s="143"/>
      <c r="R174" s="143"/>
      <c r="S174" s="143"/>
      <c r="T174" s="14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45" t="s">
        <v>332</v>
      </c>
      <c r="AT174" s="145" t="s">
        <v>143</v>
      </c>
      <c r="AU174" s="145" t="s">
        <v>73</v>
      </c>
      <c r="AY174" s="18" t="s">
        <v>141</v>
      </c>
      <c r="BE174" s="146">
        <f t="shared" si="6"/>
        <v>0</v>
      </c>
      <c r="BF174" s="146">
        <f t="shared" si="7"/>
        <v>0</v>
      </c>
      <c r="BG174" s="146">
        <f t="shared" si="8"/>
        <v>0</v>
      </c>
      <c r="BH174" s="146">
        <f t="shared" si="9"/>
        <v>0</v>
      </c>
      <c r="BI174" s="146">
        <f t="shared" si="10"/>
        <v>0</v>
      </c>
      <c r="BJ174" s="18" t="s">
        <v>73</v>
      </c>
      <c r="BK174" s="146">
        <f t="shared" si="11"/>
        <v>0</v>
      </c>
      <c r="BL174" s="18" t="s">
        <v>332</v>
      </c>
      <c r="BM174" s="145" t="s">
        <v>1241</v>
      </c>
    </row>
    <row r="175" spans="1:65" s="12" customFormat="1" ht="22.9" customHeight="1" x14ac:dyDescent="0.2">
      <c r="B175" s="121"/>
      <c r="D175" s="122" t="s">
        <v>59</v>
      </c>
      <c r="E175" s="131" t="s">
        <v>2153</v>
      </c>
      <c r="F175" s="131" t="s">
        <v>2154</v>
      </c>
      <c r="J175" s="132"/>
      <c r="L175" s="121"/>
      <c r="M175" s="125"/>
      <c r="N175" s="126"/>
      <c r="O175" s="126"/>
      <c r="P175" s="127"/>
      <c r="Q175" s="126"/>
      <c r="R175" s="127"/>
      <c r="S175" s="126"/>
      <c r="T175" s="128"/>
      <c r="AR175" s="122" t="s">
        <v>73</v>
      </c>
      <c r="AT175" s="129" t="s">
        <v>59</v>
      </c>
      <c r="AU175" s="129" t="s">
        <v>67</v>
      </c>
      <c r="AY175" s="122" t="s">
        <v>141</v>
      </c>
      <c r="BK175" s="130">
        <f>SUM(BK176:BK187)</f>
        <v>0</v>
      </c>
    </row>
    <row r="176" spans="1:65" s="2" customFormat="1" ht="21.75" customHeight="1" x14ac:dyDescent="0.2">
      <c r="A176" s="31"/>
      <c r="B176" s="133"/>
      <c r="C176" s="134" t="s">
        <v>476</v>
      </c>
      <c r="D176" s="134" t="s">
        <v>143</v>
      </c>
      <c r="E176" s="135" t="s">
        <v>2155</v>
      </c>
      <c r="F176" s="136" t="s">
        <v>2156</v>
      </c>
      <c r="G176" s="137" t="s">
        <v>161</v>
      </c>
      <c r="H176" s="138">
        <v>3</v>
      </c>
      <c r="I176" s="139"/>
      <c r="J176" s="139"/>
      <c r="K176" s="140"/>
      <c r="L176" s="32"/>
      <c r="M176" s="141"/>
      <c r="N176" s="142"/>
      <c r="O176" s="143"/>
      <c r="P176" s="143"/>
      <c r="Q176" s="143"/>
      <c r="R176" s="143"/>
      <c r="S176" s="143"/>
      <c r="T176" s="14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5" t="s">
        <v>332</v>
      </c>
      <c r="AT176" s="145" t="s">
        <v>143</v>
      </c>
      <c r="AU176" s="145" t="s">
        <v>73</v>
      </c>
      <c r="AY176" s="18" t="s">
        <v>141</v>
      </c>
      <c r="BE176" s="146">
        <f t="shared" ref="BE176:BE187" si="12">IF(N176="základná",J176,0)</f>
        <v>0</v>
      </c>
      <c r="BF176" s="146">
        <f t="shared" ref="BF176:BF187" si="13">IF(N176="znížená",J176,0)</f>
        <v>0</v>
      </c>
      <c r="BG176" s="146">
        <f t="shared" ref="BG176:BG187" si="14">IF(N176="zákl. prenesená",J176,0)</f>
        <v>0</v>
      </c>
      <c r="BH176" s="146">
        <f t="shared" ref="BH176:BH187" si="15">IF(N176="zníž. prenesená",J176,0)</f>
        <v>0</v>
      </c>
      <c r="BI176" s="146">
        <f t="shared" ref="BI176:BI187" si="16">IF(N176="nulová",J176,0)</f>
        <v>0</v>
      </c>
      <c r="BJ176" s="18" t="s">
        <v>73</v>
      </c>
      <c r="BK176" s="146">
        <f t="shared" ref="BK176:BK187" si="17">ROUND(I176*H176,2)</f>
        <v>0</v>
      </c>
      <c r="BL176" s="18" t="s">
        <v>332</v>
      </c>
      <c r="BM176" s="145" t="s">
        <v>1581</v>
      </c>
    </row>
    <row r="177" spans="1:65" s="2" customFormat="1" ht="33" customHeight="1" x14ac:dyDescent="0.2">
      <c r="A177" s="31"/>
      <c r="B177" s="133"/>
      <c r="C177" s="168" t="s">
        <v>481</v>
      </c>
      <c r="D177" s="168" t="s">
        <v>159</v>
      </c>
      <c r="E177" s="169" t="s">
        <v>2157</v>
      </c>
      <c r="F177" s="170" t="s">
        <v>3317</v>
      </c>
      <c r="G177" s="171" t="s">
        <v>161</v>
      </c>
      <c r="H177" s="172">
        <v>1</v>
      </c>
      <c r="I177" s="173"/>
      <c r="J177" s="173"/>
      <c r="K177" s="174"/>
      <c r="L177" s="175"/>
      <c r="M177" s="176"/>
      <c r="N177" s="177"/>
      <c r="O177" s="143"/>
      <c r="P177" s="143"/>
      <c r="Q177" s="143"/>
      <c r="R177" s="143"/>
      <c r="S177" s="143"/>
      <c r="T177" s="144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45" t="s">
        <v>504</v>
      </c>
      <c r="AT177" s="145" t="s">
        <v>159</v>
      </c>
      <c r="AU177" s="145" t="s">
        <v>73</v>
      </c>
      <c r="AY177" s="18" t="s">
        <v>141</v>
      </c>
      <c r="BE177" s="146">
        <f t="shared" si="12"/>
        <v>0</v>
      </c>
      <c r="BF177" s="146">
        <f t="shared" si="13"/>
        <v>0</v>
      </c>
      <c r="BG177" s="146">
        <f t="shared" si="14"/>
        <v>0</v>
      </c>
      <c r="BH177" s="146">
        <f t="shared" si="15"/>
        <v>0</v>
      </c>
      <c r="BI177" s="146">
        <f t="shared" si="16"/>
        <v>0</v>
      </c>
      <c r="BJ177" s="18" t="s">
        <v>73</v>
      </c>
      <c r="BK177" s="146">
        <f t="shared" si="17"/>
        <v>0</v>
      </c>
      <c r="BL177" s="18" t="s">
        <v>332</v>
      </c>
      <c r="BM177" s="145" t="s">
        <v>1592</v>
      </c>
    </row>
    <row r="178" spans="1:65" s="2" customFormat="1" ht="16.5" customHeight="1" x14ac:dyDescent="0.2">
      <c r="A178" s="31"/>
      <c r="B178" s="133"/>
      <c r="C178" s="168" t="s">
        <v>486</v>
      </c>
      <c r="D178" s="168" t="s">
        <v>159</v>
      </c>
      <c r="E178" s="169" t="s">
        <v>2158</v>
      </c>
      <c r="F178" s="170" t="s">
        <v>2159</v>
      </c>
      <c r="G178" s="171" t="s">
        <v>161</v>
      </c>
      <c r="H178" s="172">
        <v>1</v>
      </c>
      <c r="I178" s="173"/>
      <c r="J178" s="173"/>
      <c r="K178" s="174"/>
      <c r="L178" s="175"/>
      <c r="M178" s="176"/>
      <c r="N178" s="177"/>
      <c r="O178" s="143"/>
      <c r="P178" s="143"/>
      <c r="Q178" s="143"/>
      <c r="R178" s="143"/>
      <c r="S178" s="143"/>
      <c r="T178" s="144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45" t="s">
        <v>504</v>
      </c>
      <c r="AT178" s="145" t="s">
        <v>159</v>
      </c>
      <c r="AU178" s="145" t="s">
        <v>73</v>
      </c>
      <c r="AY178" s="18" t="s">
        <v>141</v>
      </c>
      <c r="BE178" s="146">
        <f t="shared" si="12"/>
        <v>0</v>
      </c>
      <c r="BF178" s="146">
        <f t="shared" si="13"/>
        <v>0</v>
      </c>
      <c r="BG178" s="146">
        <f t="shared" si="14"/>
        <v>0</v>
      </c>
      <c r="BH178" s="146">
        <f t="shared" si="15"/>
        <v>0</v>
      </c>
      <c r="BI178" s="146">
        <f t="shared" si="16"/>
        <v>0</v>
      </c>
      <c r="BJ178" s="18" t="s">
        <v>73</v>
      </c>
      <c r="BK178" s="146">
        <f t="shared" si="17"/>
        <v>0</v>
      </c>
      <c r="BL178" s="18" t="s">
        <v>332</v>
      </c>
      <c r="BM178" s="145" t="s">
        <v>518</v>
      </c>
    </row>
    <row r="179" spans="1:65" s="2" customFormat="1" ht="21.75" customHeight="1" x14ac:dyDescent="0.2">
      <c r="A179" s="31"/>
      <c r="B179" s="133"/>
      <c r="C179" s="168" t="s">
        <v>491</v>
      </c>
      <c r="D179" s="168" t="s">
        <v>159</v>
      </c>
      <c r="E179" s="169" t="s">
        <v>2160</v>
      </c>
      <c r="F179" s="170" t="s">
        <v>2161</v>
      </c>
      <c r="G179" s="171" t="s">
        <v>161</v>
      </c>
      <c r="H179" s="172">
        <v>1</v>
      </c>
      <c r="I179" s="173"/>
      <c r="J179" s="173"/>
      <c r="K179" s="174"/>
      <c r="L179" s="175"/>
      <c r="M179" s="176"/>
      <c r="N179" s="177"/>
      <c r="O179" s="143"/>
      <c r="P179" s="143"/>
      <c r="Q179" s="143"/>
      <c r="R179" s="143"/>
      <c r="S179" s="143"/>
      <c r="T179" s="144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45" t="s">
        <v>504</v>
      </c>
      <c r="AT179" s="145" t="s">
        <v>159</v>
      </c>
      <c r="AU179" s="145" t="s">
        <v>73</v>
      </c>
      <c r="AY179" s="18" t="s">
        <v>141</v>
      </c>
      <c r="BE179" s="146">
        <f t="shared" si="12"/>
        <v>0</v>
      </c>
      <c r="BF179" s="146">
        <f t="shared" si="13"/>
        <v>0</v>
      </c>
      <c r="BG179" s="146">
        <f t="shared" si="14"/>
        <v>0</v>
      </c>
      <c r="BH179" s="146">
        <f t="shared" si="15"/>
        <v>0</v>
      </c>
      <c r="BI179" s="146">
        <f t="shared" si="16"/>
        <v>0</v>
      </c>
      <c r="BJ179" s="18" t="s">
        <v>73</v>
      </c>
      <c r="BK179" s="146">
        <f t="shared" si="17"/>
        <v>0</v>
      </c>
      <c r="BL179" s="18" t="s">
        <v>332</v>
      </c>
      <c r="BM179" s="145" t="s">
        <v>1606</v>
      </c>
    </row>
    <row r="180" spans="1:65" s="2" customFormat="1" ht="21.75" customHeight="1" x14ac:dyDescent="0.2">
      <c r="A180" s="31"/>
      <c r="B180" s="133"/>
      <c r="C180" s="168" t="s">
        <v>495</v>
      </c>
      <c r="D180" s="168" t="s">
        <v>159</v>
      </c>
      <c r="E180" s="169" t="s">
        <v>2162</v>
      </c>
      <c r="F180" s="170" t="s">
        <v>2163</v>
      </c>
      <c r="G180" s="171" t="s">
        <v>161</v>
      </c>
      <c r="H180" s="172">
        <v>1</v>
      </c>
      <c r="I180" s="173"/>
      <c r="J180" s="173"/>
      <c r="K180" s="174"/>
      <c r="L180" s="175"/>
      <c r="M180" s="176"/>
      <c r="N180" s="177"/>
      <c r="O180" s="143"/>
      <c r="P180" s="143"/>
      <c r="Q180" s="143"/>
      <c r="R180" s="143"/>
      <c r="S180" s="143"/>
      <c r="T180" s="144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45" t="s">
        <v>504</v>
      </c>
      <c r="AT180" s="145" t="s">
        <v>159</v>
      </c>
      <c r="AU180" s="145" t="s">
        <v>73</v>
      </c>
      <c r="AY180" s="18" t="s">
        <v>141</v>
      </c>
      <c r="BE180" s="146">
        <f t="shared" si="12"/>
        <v>0</v>
      </c>
      <c r="BF180" s="146">
        <f t="shared" si="13"/>
        <v>0</v>
      </c>
      <c r="BG180" s="146">
        <f t="shared" si="14"/>
        <v>0</v>
      </c>
      <c r="BH180" s="146">
        <f t="shared" si="15"/>
        <v>0</v>
      </c>
      <c r="BI180" s="146">
        <f t="shared" si="16"/>
        <v>0</v>
      </c>
      <c r="BJ180" s="18" t="s">
        <v>73</v>
      </c>
      <c r="BK180" s="146">
        <f t="shared" si="17"/>
        <v>0</v>
      </c>
      <c r="BL180" s="18" t="s">
        <v>332</v>
      </c>
      <c r="BM180" s="145" t="s">
        <v>552</v>
      </c>
    </row>
    <row r="181" spans="1:65" s="2" customFormat="1" ht="21.75" customHeight="1" x14ac:dyDescent="0.2">
      <c r="A181" s="31"/>
      <c r="B181" s="133"/>
      <c r="C181" s="168" t="s">
        <v>500</v>
      </c>
      <c r="D181" s="168" t="s">
        <v>159</v>
      </c>
      <c r="E181" s="169" t="s">
        <v>2164</v>
      </c>
      <c r="F181" s="170" t="s">
        <v>3363</v>
      </c>
      <c r="G181" s="171" t="s">
        <v>161</v>
      </c>
      <c r="H181" s="172">
        <v>1</v>
      </c>
      <c r="I181" s="173"/>
      <c r="J181" s="173"/>
      <c r="K181" s="174"/>
      <c r="L181" s="175"/>
      <c r="M181" s="176"/>
      <c r="N181" s="177"/>
      <c r="O181" s="143"/>
      <c r="P181" s="143"/>
      <c r="Q181" s="143"/>
      <c r="R181" s="143"/>
      <c r="S181" s="143"/>
      <c r="T181" s="14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45" t="s">
        <v>504</v>
      </c>
      <c r="AT181" s="145" t="s">
        <v>159</v>
      </c>
      <c r="AU181" s="145" t="s">
        <v>73</v>
      </c>
      <c r="AY181" s="18" t="s">
        <v>141</v>
      </c>
      <c r="BE181" s="146">
        <f t="shared" si="12"/>
        <v>0</v>
      </c>
      <c r="BF181" s="146">
        <f t="shared" si="13"/>
        <v>0</v>
      </c>
      <c r="BG181" s="146">
        <f t="shared" si="14"/>
        <v>0</v>
      </c>
      <c r="BH181" s="146">
        <f t="shared" si="15"/>
        <v>0</v>
      </c>
      <c r="BI181" s="146">
        <f t="shared" si="16"/>
        <v>0</v>
      </c>
      <c r="BJ181" s="18" t="s">
        <v>73</v>
      </c>
      <c r="BK181" s="146">
        <f t="shared" si="17"/>
        <v>0</v>
      </c>
      <c r="BL181" s="18" t="s">
        <v>332</v>
      </c>
      <c r="BM181" s="145" t="s">
        <v>1628</v>
      </c>
    </row>
    <row r="182" spans="1:65" s="2" customFormat="1" ht="21.75" customHeight="1" x14ac:dyDescent="0.2">
      <c r="A182" s="31"/>
      <c r="B182" s="133"/>
      <c r="C182" s="134" t="s">
        <v>504</v>
      </c>
      <c r="D182" s="134" t="s">
        <v>143</v>
      </c>
      <c r="E182" s="135" t="s">
        <v>2165</v>
      </c>
      <c r="F182" s="136" t="s">
        <v>2166</v>
      </c>
      <c r="G182" s="137" t="s">
        <v>161</v>
      </c>
      <c r="H182" s="138">
        <v>1</v>
      </c>
      <c r="I182" s="139"/>
      <c r="J182" s="139"/>
      <c r="K182" s="140"/>
      <c r="L182" s="32"/>
      <c r="M182" s="141"/>
      <c r="N182" s="142"/>
      <c r="O182" s="143"/>
      <c r="P182" s="143"/>
      <c r="Q182" s="143"/>
      <c r="R182" s="143"/>
      <c r="S182" s="143"/>
      <c r="T182" s="144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45" t="s">
        <v>332</v>
      </c>
      <c r="AT182" s="145" t="s">
        <v>143</v>
      </c>
      <c r="AU182" s="145" t="s">
        <v>73</v>
      </c>
      <c r="AY182" s="18" t="s">
        <v>141</v>
      </c>
      <c r="BE182" s="146">
        <f t="shared" si="12"/>
        <v>0</v>
      </c>
      <c r="BF182" s="146">
        <f t="shared" si="13"/>
        <v>0</v>
      </c>
      <c r="BG182" s="146">
        <f t="shared" si="14"/>
        <v>0</v>
      </c>
      <c r="BH182" s="146">
        <f t="shared" si="15"/>
        <v>0</v>
      </c>
      <c r="BI182" s="146">
        <f t="shared" si="16"/>
        <v>0</v>
      </c>
      <c r="BJ182" s="18" t="s">
        <v>73</v>
      </c>
      <c r="BK182" s="146">
        <f t="shared" si="17"/>
        <v>0</v>
      </c>
      <c r="BL182" s="18" t="s">
        <v>332</v>
      </c>
      <c r="BM182" s="145" t="s">
        <v>1655</v>
      </c>
    </row>
    <row r="183" spans="1:65" s="2" customFormat="1" ht="16.5" customHeight="1" x14ac:dyDescent="0.2">
      <c r="A183" s="31"/>
      <c r="B183" s="133"/>
      <c r="C183" s="134" t="s">
        <v>510</v>
      </c>
      <c r="D183" s="134" t="s">
        <v>143</v>
      </c>
      <c r="E183" s="135" t="s">
        <v>2167</v>
      </c>
      <c r="F183" s="136" t="s">
        <v>2168</v>
      </c>
      <c r="G183" s="137" t="s">
        <v>161</v>
      </c>
      <c r="H183" s="138">
        <v>1</v>
      </c>
      <c r="I183" s="139"/>
      <c r="J183" s="139"/>
      <c r="K183" s="140"/>
      <c r="L183" s="32"/>
      <c r="M183" s="141"/>
      <c r="N183" s="142"/>
      <c r="O183" s="143"/>
      <c r="P183" s="143"/>
      <c r="Q183" s="143"/>
      <c r="R183" s="143"/>
      <c r="S183" s="143"/>
      <c r="T183" s="144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45" t="s">
        <v>332</v>
      </c>
      <c r="AT183" s="145" t="s">
        <v>143</v>
      </c>
      <c r="AU183" s="145" t="s">
        <v>73</v>
      </c>
      <c r="AY183" s="18" t="s">
        <v>141</v>
      </c>
      <c r="BE183" s="146">
        <f t="shared" si="12"/>
        <v>0</v>
      </c>
      <c r="BF183" s="146">
        <f t="shared" si="13"/>
        <v>0</v>
      </c>
      <c r="BG183" s="146">
        <f t="shared" si="14"/>
        <v>0</v>
      </c>
      <c r="BH183" s="146">
        <f t="shared" si="15"/>
        <v>0</v>
      </c>
      <c r="BI183" s="146">
        <f t="shared" si="16"/>
        <v>0</v>
      </c>
      <c r="BJ183" s="18" t="s">
        <v>73</v>
      </c>
      <c r="BK183" s="146">
        <f t="shared" si="17"/>
        <v>0</v>
      </c>
      <c r="BL183" s="18" t="s">
        <v>332</v>
      </c>
      <c r="BM183" s="145" t="s">
        <v>1670</v>
      </c>
    </row>
    <row r="184" spans="1:65" s="2" customFormat="1" ht="16.5" customHeight="1" x14ac:dyDescent="0.2">
      <c r="A184" s="31"/>
      <c r="B184" s="133"/>
      <c r="C184" s="134" t="s">
        <v>561</v>
      </c>
      <c r="D184" s="134" t="s">
        <v>143</v>
      </c>
      <c r="E184" s="135" t="s">
        <v>2169</v>
      </c>
      <c r="F184" s="136" t="s">
        <v>2170</v>
      </c>
      <c r="G184" s="137" t="s">
        <v>161</v>
      </c>
      <c r="H184" s="138">
        <v>1</v>
      </c>
      <c r="I184" s="139"/>
      <c r="J184" s="139"/>
      <c r="K184" s="140"/>
      <c r="L184" s="32"/>
      <c r="M184" s="141"/>
      <c r="N184" s="142"/>
      <c r="O184" s="143"/>
      <c r="P184" s="143"/>
      <c r="Q184" s="143"/>
      <c r="R184" s="143"/>
      <c r="S184" s="143"/>
      <c r="T184" s="14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45" t="s">
        <v>332</v>
      </c>
      <c r="AT184" s="145" t="s">
        <v>143</v>
      </c>
      <c r="AU184" s="145" t="s">
        <v>73</v>
      </c>
      <c r="AY184" s="18" t="s">
        <v>141</v>
      </c>
      <c r="BE184" s="146">
        <f t="shared" si="12"/>
        <v>0</v>
      </c>
      <c r="BF184" s="146">
        <f t="shared" si="13"/>
        <v>0</v>
      </c>
      <c r="BG184" s="146">
        <f t="shared" si="14"/>
        <v>0</v>
      </c>
      <c r="BH184" s="146">
        <f t="shared" si="15"/>
        <v>0</v>
      </c>
      <c r="BI184" s="146">
        <f t="shared" si="16"/>
        <v>0</v>
      </c>
      <c r="BJ184" s="18" t="s">
        <v>73</v>
      </c>
      <c r="BK184" s="146">
        <f t="shared" si="17"/>
        <v>0</v>
      </c>
      <c r="BL184" s="18" t="s">
        <v>332</v>
      </c>
      <c r="BM184" s="145" t="s">
        <v>1682</v>
      </c>
    </row>
    <row r="185" spans="1:65" s="2" customFormat="1" ht="21.75" customHeight="1" x14ac:dyDescent="0.2">
      <c r="A185" s="31"/>
      <c r="B185" s="133"/>
      <c r="C185" s="134" t="s">
        <v>566</v>
      </c>
      <c r="D185" s="134" t="s">
        <v>143</v>
      </c>
      <c r="E185" s="135" t="s">
        <v>2171</v>
      </c>
      <c r="F185" s="136" t="s">
        <v>2172</v>
      </c>
      <c r="G185" s="137" t="s">
        <v>357</v>
      </c>
      <c r="H185" s="138">
        <v>6</v>
      </c>
      <c r="I185" s="139"/>
      <c r="J185" s="139"/>
      <c r="K185" s="140"/>
      <c r="L185" s="32"/>
      <c r="M185" s="141"/>
      <c r="N185" s="142"/>
      <c r="O185" s="143"/>
      <c r="P185" s="143"/>
      <c r="Q185" s="143"/>
      <c r="R185" s="143"/>
      <c r="S185" s="143"/>
      <c r="T185" s="144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45" t="s">
        <v>332</v>
      </c>
      <c r="AT185" s="145" t="s">
        <v>143</v>
      </c>
      <c r="AU185" s="145" t="s">
        <v>73</v>
      </c>
      <c r="AY185" s="18" t="s">
        <v>141</v>
      </c>
      <c r="BE185" s="146">
        <f t="shared" si="12"/>
        <v>0</v>
      </c>
      <c r="BF185" s="146">
        <f t="shared" si="13"/>
        <v>0</v>
      </c>
      <c r="BG185" s="146">
        <f t="shared" si="14"/>
        <v>0</v>
      </c>
      <c r="BH185" s="146">
        <f t="shared" si="15"/>
        <v>0</v>
      </c>
      <c r="BI185" s="146">
        <f t="shared" si="16"/>
        <v>0</v>
      </c>
      <c r="BJ185" s="18" t="s">
        <v>73</v>
      </c>
      <c r="BK185" s="146">
        <f t="shared" si="17"/>
        <v>0</v>
      </c>
      <c r="BL185" s="18" t="s">
        <v>332</v>
      </c>
      <c r="BM185" s="145" t="s">
        <v>1689</v>
      </c>
    </row>
    <row r="186" spans="1:65" s="2" customFormat="1" ht="21.75" customHeight="1" x14ac:dyDescent="0.2">
      <c r="A186" s="31"/>
      <c r="B186" s="133"/>
      <c r="C186" s="134" t="s">
        <v>572</v>
      </c>
      <c r="D186" s="134" t="s">
        <v>143</v>
      </c>
      <c r="E186" s="135" t="s">
        <v>2173</v>
      </c>
      <c r="F186" s="136" t="s">
        <v>2174</v>
      </c>
      <c r="G186" s="137" t="s">
        <v>161</v>
      </c>
      <c r="H186" s="138">
        <v>8</v>
      </c>
      <c r="I186" s="139"/>
      <c r="J186" s="139"/>
      <c r="K186" s="140"/>
      <c r="L186" s="32"/>
      <c r="M186" s="141"/>
      <c r="N186" s="142"/>
      <c r="O186" s="143"/>
      <c r="P186" s="143"/>
      <c r="Q186" s="143"/>
      <c r="R186" s="143"/>
      <c r="S186" s="143"/>
      <c r="T186" s="144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45" t="s">
        <v>332</v>
      </c>
      <c r="AT186" s="145" t="s">
        <v>143</v>
      </c>
      <c r="AU186" s="145" t="s">
        <v>73</v>
      </c>
      <c r="AY186" s="18" t="s">
        <v>141</v>
      </c>
      <c r="BE186" s="146">
        <f t="shared" si="12"/>
        <v>0</v>
      </c>
      <c r="BF186" s="146">
        <f t="shared" si="13"/>
        <v>0</v>
      </c>
      <c r="BG186" s="146">
        <f t="shared" si="14"/>
        <v>0</v>
      </c>
      <c r="BH186" s="146">
        <f t="shared" si="15"/>
        <v>0</v>
      </c>
      <c r="BI186" s="146">
        <f t="shared" si="16"/>
        <v>0</v>
      </c>
      <c r="BJ186" s="18" t="s">
        <v>73</v>
      </c>
      <c r="BK186" s="146">
        <f t="shared" si="17"/>
        <v>0</v>
      </c>
      <c r="BL186" s="18" t="s">
        <v>332</v>
      </c>
      <c r="BM186" s="145" t="s">
        <v>1697</v>
      </c>
    </row>
    <row r="187" spans="1:65" s="2" customFormat="1" ht="21.75" customHeight="1" x14ac:dyDescent="0.2">
      <c r="A187" s="31"/>
      <c r="B187" s="133"/>
      <c r="C187" s="134" t="s">
        <v>576</v>
      </c>
      <c r="D187" s="134" t="s">
        <v>143</v>
      </c>
      <c r="E187" s="135" t="s">
        <v>2175</v>
      </c>
      <c r="F187" s="192" t="s">
        <v>2176</v>
      </c>
      <c r="G187" s="193" t="s">
        <v>543</v>
      </c>
      <c r="H187" s="194"/>
      <c r="I187" s="195"/>
      <c r="J187" s="195"/>
      <c r="K187" s="140"/>
      <c r="L187" s="32"/>
      <c r="M187" s="141"/>
      <c r="N187" s="142"/>
      <c r="O187" s="143"/>
      <c r="P187" s="143"/>
      <c r="Q187" s="143"/>
      <c r="R187" s="143"/>
      <c r="S187" s="143"/>
      <c r="T187" s="144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45" t="s">
        <v>332</v>
      </c>
      <c r="AT187" s="145" t="s">
        <v>143</v>
      </c>
      <c r="AU187" s="145" t="s">
        <v>73</v>
      </c>
      <c r="AY187" s="18" t="s">
        <v>141</v>
      </c>
      <c r="BE187" s="146">
        <f t="shared" si="12"/>
        <v>0</v>
      </c>
      <c r="BF187" s="146">
        <f t="shared" si="13"/>
        <v>0</v>
      </c>
      <c r="BG187" s="146">
        <f t="shared" si="14"/>
        <v>0</v>
      </c>
      <c r="BH187" s="146">
        <f t="shared" si="15"/>
        <v>0</v>
      </c>
      <c r="BI187" s="146">
        <f t="shared" si="16"/>
        <v>0</v>
      </c>
      <c r="BJ187" s="18" t="s">
        <v>73</v>
      </c>
      <c r="BK187" s="146">
        <f t="shared" si="17"/>
        <v>0</v>
      </c>
      <c r="BL187" s="18" t="s">
        <v>332</v>
      </c>
      <c r="BM187" s="145" t="s">
        <v>1705</v>
      </c>
    </row>
    <row r="188" spans="1:65" s="12" customFormat="1" ht="22.9" customHeight="1" x14ac:dyDescent="0.2">
      <c r="B188" s="121"/>
      <c r="D188" s="122" t="s">
        <v>59</v>
      </c>
      <c r="E188" s="131" t="s">
        <v>2177</v>
      </c>
      <c r="F188" s="131" t="s">
        <v>2178</v>
      </c>
      <c r="J188" s="132"/>
      <c r="L188" s="121"/>
      <c r="M188" s="125"/>
      <c r="N188" s="126"/>
      <c r="O188" s="126"/>
      <c r="P188" s="127"/>
      <c r="Q188" s="126"/>
      <c r="R188" s="127"/>
      <c r="S188" s="126"/>
      <c r="T188" s="128"/>
      <c r="AR188" s="122" t="s">
        <v>73</v>
      </c>
      <c r="AT188" s="129" t="s">
        <v>59</v>
      </c>
      <c r="AU188" s="129" t="s">
        <v>67</v>
      </c>
      <c r="AY188" s="122" t="s">
        <v>141</v>
      </c>
      <c r="BK188" s="130">
        <f>SUM(BK189:BK205)</f>
        <v>0</v>
      </c>
    </row>
    <row r="189" spans="1:65" s="2" customFormat="1" ht="21.75" customHeight="1" x14ac:dyDescent="0.2">
      <c r="A189" s="31"/>
      <c r="B189" s="133"/>
      <c r="C189" s="134" t="s">
        <v>580</v>
      </c>
      <c r="D189" s="134" t="s">
        <v>143</v>
      </c>
      <c r="E189" s="135" t="s">
        <v>2179</v>
      </c>
      <c r="F189" s="136" t="s">
        <v>2180</v>
      </c>
      <c r="G189" s="137" t="s">
        <v>161</v>
      </c>
      <c r="H189" s="138">
        <v>1</v>
      </c>
      <c r="I189" s="139"/>
      <c r="J189" s="139"/>
      <c r="K189" s="140"/>
      <c r="L189" s="32"/>
      <c r="M189" s="141"/>
      <c r="N189" s="142"/>
      <c r="O189" s="143"/>
      <c r="P189" s="143"/>
      <c r="Q189" s="143"/>
      <c r="R189" s="143"/>
      <c r="S189" s="143"/>
      <c r="T189" s="144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45" t="s">
        <v>332</v>
      </c>
      <c r="AT189" s="145" t="s">
        <v>143</v>
      </c>
      <c r="AU189" s="145" t="s">
        <v>73</v>
      </c>
      <c r="AY189" s="18" t="s">
        <v>141</v>
      </c>
      <c r="BE189" s="146">
        <f t="shared" ref="BE189:BE205" si="18">IF(N189="základná",J189,0)</f>
        <v>0</v>
      </c>
      <c r="BF189" s="146">
        <f t="shared" ref="BF189:BF205" si="19">IF(N189="znížená",J189,0)</f>
        <v>0</v>
      </c>
      <c r="BG189" s="146">
        <f t="shared" ref="BG189:BG205" si="20">IF(N189="zákl. prenesená",J189,0)</f>
        <v>0</v>
      </c>
      <c r="BH189" s="146">
        <f t="shared" ref="BH189:BH205" si="21">IF(N189="zníž. prenesená",J189,0)</f>
        <v>0</v>
      </c>
      <c r="BI189" s="146">
        <f t="shared" ref="BI189:BI205" si="22">IF(N189="nulová",J189,0)</f>
        <v>0</v>
      </c>
      <c r="BJ189" s="18" t="s">
        <v>73</v>
      </c>
      <c r="BK189" s="146">
        <f t="shared" ref="BK189:BK205" si="23">ROUND(I189*H189,2)</f>
        <v>0</v>
      </c>
      <c r="BL189" s="18" t="s">
        <v>332</v>
      </c>
      <c r="BM189" s="145" t="s">
        <v>1715</v>
      </c>
    </row>
    <row r="190" spans="1:65" s="2" customFormat="1" ht="16.5" customHeight="1" x14ac:dyDescent="0.2">
      <c r="A190" s="31"/>
      <c r="B190" s="133"/>
      <c r="C190" s="168" t="s">
        <v>586</v>
      </c>
      <c r="D190" s="168" t="s">
        <v>159</v>
      </c>
      <c r="E190" s="169" t="s">
        <v>2181</v>
      </c>
      <c r="F190" s="170" t="s">
        <v>2182</v>
      </c>
      <c r="G190" s="171" t="s">
        <v>161</v>
      </c>
      <c r="H190" s="172">
        <v>1</v>
      </c>
      <c r="I190" s="173"/>
      <c r="J190" s="173"/>
      <c r="K190" s="174"/>
      <c r="L190" s="175"/>
      <c r="M190" s="176"/>
      <c r="N190" s="177"/>
      <c r="O190" s="143"/>
      <c r="P190" s="143"/>
      <c r="Q190" s="143"/>
      <c r="R190" s="143"/>
      <c r="S190" s="143"/>
      <c r="T190" s="144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45" t="s">
        <v>504</v>
      </c>
      <c r="AT190" s="145" t="s">
        <v>159</v>
      </c>
      <c r="AU190" s="145" t="s">
        <v>73</v>
      </c>
      <c r="AY190" s="18" t="s">
        <v>141</v>
      </c>
      <c r="BE190" s="146">
        <f t="shared" si="18"/>
        <v>0</v>
      </c>
      <c r="BF190" s="146">
        <f t="shared" si="19"/>
        <v>0</v>
      </c>
      <c r="BG190" s="146">
        <f t="shared" si="20"/>
        <v>0</v>
      </c>
      <c r="BH190" s="146">
        <f t="shared" si="21"/>
        <v>0</v>
      </c>
      <c r="BI190" s="146">
        <f t="shared" si="22"/>
        <v>0</v>
      </c>
      <c r="BJ190" s="18" t="s">
        <v>73</v>
      </c>
      <c r="BK190" s="146">
        <f t="shared" si="23"/>
        <v>0</v>
      </c>
      <c r="BL190" s="18" t="s">
        <v>332</v>
      </c>
      <c r="BM190" s="145" t="s">
        <v>1727</v>
      </c>
    </row>
    <row r="191" spans="1:65" s="2" customFormat="1" ht="16.5" customHeight="1" x14ac:dyDescent="0.2">
      <c r="A191" s="31"/>
      <c r="B191" s="133"/>
      <c r="C191" s="168" t="s">
        <v>591</v>
      </c>
      <c r="D191" s="168" t="s">
        <v>159</v>
      </c>
      <c r="E191" s="169" t="s">
        <v>2183</v>
      </c>
      <c r="F191" s="170" t="s">
        <v>2184</v>
      </c>
      <c r="G191" s="171" t="s">
        <v>161</v>
      </c>
      <c r="H191" s="172">
        <v>1</v>
      </c>
      <c r="I191" s="173"/>
      <c r="J191" s="173"/>
      <c r="K191" s="174"/>
      <c r="L191" s="175"/>
      <c r="M191" s="176"/>
      <c r="N191" s="177"/>
      <c r="O191" s="143"/>
      <c r="P191" s="143"/>
      <c r="Q191" s="143"/>
      <c r="R191" s="143"/>
      <c r="S191" s="143"/>
      <c r="T191" s="144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45" t="s">
        <v>504</v>
      </c>
      <c r="AT191" s="145" t="s">
        <v>159</v>
      </c>
      <c r="AU191" s="145" t="s">
        <v>73</v>
      </c>
      <c r="AY191" s="18" t="s">
        <v>141</v>
      </c>
      <c r="BE191" s="146">
        <f t="shared" si="18"/>
        <v>0</v>
      </c>
      <c r="BF191" s="146">
        <f t="shared" si="19"/>
        <v>0</v>
      </c>
      <c r="BG191" s="146">
        <f t="shared" si="20"/>
        <v>0</v>
      </c>
      <c r="BH191" s="146">
        <f t="shared" si="21"/>
        <v>0</v>
      </c>
      <c r="BI191" s="146">
        <f t="shared" si="22"/>
        <v>0</v>
      </c>
      <c r="BJ191" s="18" t="s">
        <v>73</v>
      </c>
      <c r="BK191" s="146">
        <f t="shared" si="23"/>
        <v>0</v>
      </c>
      <c r="BL191" s="18" t="s">
        <v>332</v>
      </c>
      <c r="BM191" s="145" t="s">
        <v>1737</v>
      </c>
    </row>
    <row r="192" spans="1:65" s="2" customFormat="1" ht="21.75" customHeight="1" x14ac:dyDescent="0.2">
      <c r="A192" s="31"/>
      <c r="B192" s="133"/>
      <c r="C192" s="168" t="s">
        <v>597</v>
      </c>
      <c r="D192" s="168" t="s">
        <v>159</v>
      </c>
      <c r="E192" s="169" t="s">
        <v>2185</v>
      </c>
      <c r="F192" s="170" t="s">
        <v>3318</v>
      </c>
      <c r="G192" s="171" t="s">
        <v>161</v>
      </c>
      <c r="H192" s="172">
        <v>2</v>
      </c>
      <c r="I192" s="173"/>
      <c r="J192" s="173"/>
      <c r="K192" s="174"/>
      <c r="L192" s="175"/>
      <c r="M192" s="176"/>
      <c r="N192" s="177"/>
      <c r="O192" s="143"/>
      <c r="P192" s="143"/>
      <c r="Q192" s="143"/>
      <c r="R192" s="143"/>
      <c r="S192" s="143"/>
      <c r="T192" s="144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45" t="s">
        <v>504</v>
      </c>
      <c r="AT192" s="145" t="s">
        <v>159</v>
      </c>
      <c r="AU192" s="145" t="s">
        <v>73</v>
      </c>
      <c r="AY192" s="18" t="s">
        <v>141</v>
      </c>
      <c r="BE192" s="146">
        <f t="shared" si="18"/>
        <v>0</v>
      </c>
      <c r="BF192" s="146">
        <f t="shared" si="19"/>
        <v>0</v>
      </c>
      <c r="BG192" s="146">
        <f t="shared" si="20"/>
        <v>0</v>
      </c>
      <c r="BH192" s="146">
        <f t="shared" si="21"/>
        <v>0</v>
      </c>
      <c r="BI192" s="146">
        <f t="shared" si="22"/>
        <v>0</v>
      </c>
      <c r="BJ192" s="18" t="s">
        <v>73</v>
      </c>
      <c r="BK192" s="146">
        <f t="shared" si="23"/>
        <v>0</v>
      </c>
      <c r="BL192" s="18" t="s">
        <v>332</v>
      </c>
      <c r="BM192" s="145" t="s">
        <v>1746</v>
      </c>
    </row>
    <row r="193" spans="1:65" s="2" customFormat="1" ht="21.75" customHeight="1" x14ac:dyDescent="0.2">
      <c r="A193" s="31"/>
      <c r="B193" s="133"/>
      <c r="C193" s="168" t="s">
        <v>602</v>
      </c>
      <c r="D193" s="168" t="s">
        <v>159</v>
      </c>
      <c r="E193" s="169" t="s">
        <v>2186</v>
      </c>
      <c r="F193" s="170" t="s">
        <v>3437</v>
      </c>
      <c r="G193" s="171" t="s">
        <v>161</v>
      </c>
      <c r="H193" s="172">
        <v>2</v>
      </c>
      <c r="I193" s="173"/>
      <c r="J193" s="173"/>
      <c r="K193" s="174"/>
      <c r="L193" s="175"/>
      <c r="M193" s="176"/>
      <c r="N193" s="177"/>
      <c r="O193" s="143"/>
      <c r="P193" s="143"/>
      <c r="Q193" s="143"/>
      <c r="R193" s="143"/>
      <c r="S193" s="143"/>
      <c r="T193" s="144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45" t="s">
        <v>504</v>
      </c>
      <c r="AT193" s="145" t="s">
        <v>159</v>
      </c>
      <c r="AU193" s="145" t="s">
        <v>73</v>
      </c>
      <c r="AY193" s="18" t="s">
        <v>141</v>
      </c>
      <c r="BE193" s="146">
        <f t="shared" si="18"/>
        <v>0</v>
      </c>
      <c r="BF193" s="146">
        <f t="shared" si="19"/>
        <v>0</v>
      </c>
      <c r="BG193" s="146">
        <f t="shared" si="20"/>
        <v>0</v>
      </c>
      <c r="BH193" s="146">
        <f t="shared" si="21"/>
        <v>0</v>
      </c>
      <c r="BI193" s="146">
        <f t="shared" si="22"/>
        <v>0</v>
      </c>
      <c r="BJ193" s="18" t="s">
        <v>73</v>
      </c>
      <c r="BK193" s="146">
        <f t="shared" si="23"/>
        <v>0</v>
      </c>
      <c r="BL193" s="18" t="s">
        <v>332</v>
      </c>
      <c r="BM193" s="145" t="s">
        <v>1755</v>
      </c>
    </row>
    <row r="194" spans="1:65" s="2" customFormat="1" ht="16.5" customHeight="1" x14ac:dyDescent="0.2">
      <c r="A194" s="31"/>
      <c r="B194" s="133"/>
      <c r="C194" s="168" t="s">
        <v>1180</v>
      </c>
      <c r="D194" s="168" t="s">
        <v>159</v>
      </c>
      <c r="E194" s="169" t="s">
        <v>2187</v>
      </c>
      <c r="F194" s="170" t="s">
        <v>2188</v>
      </c>
      <c r="G194" s="171" t="s">
        <v>161</v>
      </c>
      <c r="H194" s="172">
        <v>5</v>
      </c>
      <c r="I194" s="173"/>
      <c r="J194" s="173"/>
      <c r="K194" s="174"/>
      <c r="L194" s="175"/>
      <c r="M194" s="176"/>
      <c r="N194" s="177"/>
      <c r="O194" s="143"/>
      <c r="P194" s="143"/>
      <c r="Q194" s="143"/>
      <c r="R194" s="143"/>
      <c r="S194" s="143"/>
      <c r="T194" s="144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45" t="s">
        <v>504</v>
      </c>
      <c r="AT194" s="145" t="s">
        <v>159</v>
      </c>
      <c r="AU194" s="145" t="s">
        <v>73</v>
      </c>
      <c r="AY194" s="18" t="s">
        <v>141</v>
      </c>
      <c r="BE194" s="146">
        <f t="shared" si="18"/>
        <v>0</v>
      </c>
      <c r="BF194" s="146">
        <f t="shared" si="19"/>
        <v>0</v>
      </c>
      <c r="BG194" s="146">
        <f t="shared" si="20"/>
        <v>0</v>
      </c>
      <c r="BH194" s="146">
        <f t="shared" si="21"/>
        <v>0</v>
      </c>
      <c r="BI194" s="146">
        <f t="shared" si="22"/>
        <v>0</v>
      </c>
      <c r="BJ194" s="18" t="s">
        <v>73</v>
      </c>
      <c r="BK194" s="146">
        <f t="shared" si="23"/>
        <v>0</v>
      </c>
      <c r="BL194" s="18" t="s">
        <v>332</v>
      </c>
      <c r="BM194" s="145" t="s">
        <v>1773</v>
      </c>
    </row>
    <row r="195" spans="1:65" s="2" customFormat="1" ht="40.5" customHeight="1" x14ac:dyDescent="0.2">
      <c r="A195" s="31"/>
      <c r="B195" s="133"/>
      <c r="C195" s="168" t="s">
        <v>1185</v>
      </c>
      <c r="D195" s="168" t="s">
        <v>159</v>
      </c>
      <c r="E195" s="169" t="s">
        <v>2189</v>
      </c>
      <c r="F195" s="170" t="s">
        <v>3365</v>
      </c>
      <c r="G195" s="171" t="s">
        <v>161</v>
      </c>
      <c r="H195" s="172">
        <v>1</v>
      </c>
      <c r="I195" s="173"/>
      <c r="J195" s="173"/>
      <c r="K195" s="174"/>
      <c r="L195" s="175"/>
      <c r="M195" s="176"/>
      <c r="N195" s="177"/>
      <c r="O195" s="143"/>
      <c r="P195" s="143"/>
      <c r="Q195" s="143"/>
      <c r="R195" s="143"/>
      <c r="S195" s="143"/>
      <c r="T195" s="144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45" t="s">
        <v>504</v>
      </c>
      <c r="AT195" s="145" t="s">
        <v>159</v>
      </c>
      <c r="AU195" s="145" t="s">
        <v>73</v>
      </c>
      <c r="AY195" s="18" t="s">
        <v>141</v>
      </c>
      <c r="BE195" s="146">
        <f t="shared" si="18"/>
        <v>0</v>
      </c>
      <c r="BF195" s="146">
        <f t="shared" si="19"/>
        <v>0</v>
      </c>
      <c r="BG195" s="146">
        <f t="shared" si="20"/>
        <v>0</v>
      </c>
      <c r="BH195" s="146">
        <f t="shared" si="21"/>
        <v>0</v>
      </c>
      <c r="BI195" s="146">
        <f t="shared" si="22"/>
        <v>0</v>
      </c>
      <c r="BJ195" s="18" t="s">
        <v>73</v>
      </c>
      <c r="BK195" s="146">
        <f t="shared" si="23"/>
        <v>0</v>
      </c>
      <c r="BL195" s="18" t="s">
        <v>332</v>
      </c>
      <c r="BM195" s="145" t="s">
        <v>1793</v>
      </c>
    </row>
    <row r="196" spans="1:65" s="2" customFormat="1" ht="16.5" customHeight="1" x14ac:dyDescent="0.2">
      <c r="A196" s="31"/>
      <c r="B196" s="133"/>
      <c r="C196" s="168" t="s">
        <v>1205</v>
      </c>
      <c r="D196" s="168" t="s">
        <v>159</v>
      </c>
      <c r="E196" s="169" t="s">
        <v>2190</v>
      </c>
      <c r="F196" s="170" t="s">
        <v>2191</v>
      </c>
      <c r="G196" s="171" t="s">
        <v>161</v>
      </c>
      <c r="H196" s="172">
        <v>1</v>
      </c>
      <c r="I196" s="173"/>
      <c r="J196" s="173"/>
      <c r="K196" s="174"/>
      <c r="L196" s="175"/>
      <c r="M196" s="176"/>
      <c r="N196" s="177"/>
      <c r="O196" s="143"/>
      <c r="P196" s="143"/>
      <c r="Q196" s="143"/>
      <c r="R196" s="143"/>
      <c r="S196" s="143"/>
      <c r="T196" s="144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45" t="s">
        <v>504</v>
      </c>
      <c r="AT196" s="145" t="s">
        <v>159</v>
      </c>
      <c r="AU196" s="145" t="s">
        <v>73</v>
      </c>
      <c r="AY196" s="18" t="s">
        <v>141</v>
      </c>
      <c r="BE196" s="146">
        <f t="shared" si="18"/>
        <v>0</v>
      </c>
      <c r="BF196" s="146">
        <f t="shared" si="19"/>
        <v>0</v>
      </c>
      <c r="BG196" s="146">
        <f t="shared" si="20"/>
        <v>0</v>
      </c>
      <c r="BH196" s="146">
        <f t="shared" si="21"/>
        <v>0</v>
      </c>
      <c r="BI196" s="146">
        <f t="shared" si="22"/>
        <v>0</v>
      </c>
      <c r="BJ196" s="18" t="s">
        <v>73</v>
      </c>
      <c r="BK196" s="146">
        <f t="shared" si="23"/>
        <v>0</v>
      </c>
      <c r="BL196" s="18" t="s">
        <v>332</v>
      </c>
      <c r="BM196" s="145" t="s">
        <v>1813</v>
      </c>
    </row>
    <row r="197" spans="1:65" s="2" customFormat="1" ht="21.75" customHeight="1" x14ac:dyDescent="0.2">
      <c r="A197" s="31"/>
      <c r="B197" s="133"/>
      <c r="C197" s="134" t="s">
        <v>529</v>
      </c>
      <c r="D197" s="134" t="s">
        <v>143</v>
      </c>
      <c r="E197" s="135" t="s">
        <v>2192</v>
      </c>
      <c r="F197" s="136" t="s">
        <v>2193</v>
      </c>
      <c r="G197" s="137" t="s">
        <v>161</v>
      </c>
      <c r="H197" s="138">
        <v>1</v>
      </c>
      <c r="I197" s="139"/>
      <c r="J197" s="139"/>
      <c r="K197" s="140"/>
      <c r="L197" s="32"/>
      <c r="M197" s="141"/>
      <c r="N197" s="142"/>
      <c r="O197" s="143"/>
      <c r="P197" s="143"/>
      <c r="Q197" s="143"/>
      <c r="R197" s="143"/>
      <c r="S197" s="143"/>
      <c r="T197" s="144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45" t="s">
        <v>332</v>
      </c>
      <c r="AT197" s="145" t="s">
        <v>143</v>
      </c>
      <c r="AU197" s="145" t="s">
        <v>73</v>
      </c>
      <c r="AY197" s="18" t="s">
        <v>141</v>
      </c>
      <c r="BE197" s="146">
        <f t="shared" si="18"/>
        <v>0</v>
      </c>
      <c r="BF197" s="146">
        <f t="shared" si="19"/>
        <v>0</v>
      </c>
      <c r="BG197" s="146">
        <f t="shared" si="20"/>
        <v>0</v>
      </c>
      <c r="BH197" s="146">
        <f t="shared" si="21"/>
        <v>0</v>
      </c>
      <c r="BI197" s="146">
        <f t="shared" si="22"/>
        <v>0</v>
      </c>
      <c r="BJ197" s="18" t="s">
        <v>73</v>
      </c>
      <c r="BK197" s="146">
        <f t="shared" si="23"/>
        <v>0</v>
      </c>
      <c r="BL197" s="18" t="s">
        <v>332</v>
      </c>
      <c r="BM197" s="145" t="s">
        <v>1835</v>
      </c>
    </row>
    <row r="198" spans="1:65" s="2" customFormat="1" ht="44.25" customHeight="1" x14ac:dyDescent="0.2">
      <c r="A198" s="31"/>
      <c r="B198" s="133"/>
      <c r="C198" s="168" t="s">
        <v>534</v>
      </c>
      <c r="D198" s="168" t="s">
        <v>159</v>
      </c>
      <c r="E198" s="169" t="s">
        <v>2194</v>
      </c>
      <c r="F198" s="170" t="s">
        <v>3364</v>
      </c>
      <c r="G198" s="171" t="s">
        <v>161</v>
      </c>
      <c r="H198" s="172">
        <v>1</v>
      </c>
      <c r="I198" s="173"/>
      <c r="J198" s="173"/>
      <c r="K198" s="174"/>
      <c r="L198" s="175"/>
      <c r="M198" s="176"/>
      <c r="N198" s="177"/>
      <c r="O198" s="143"/>
      <c r="P198" s="143"/>
      <c r="Q198" s="143"/>
      <c r="R198" s="143"/>
      <c r="S198" s="143"/>
      <c r="T198" s="144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45" t="s">
        <v>504</v>
      </c>
      <c r="AT198" s="145" t="s">
        <v>159</v>
      </c>
      <c r="AU198" s="145" t="s">
        <v>73</v>
      </c>
      <c r="AY198" s="18" t="s">
        <v>141</v>
      </c>
      <c r="BE198" s="146">
        <f t="shared" si="18"/>
        <v>0</v>
      </c>
      <c r="BF198" s="146">
        <f t="shared" si="19"/>
        <v>0</v>
      </c>
      <c r="BG198" s="146">
        <f t="shared" si="20"/>
        <v>0</v>
      </c>
      <c r="BH198" s="146">
        <f t="shared" si="21"/>
        <v>0</v>
      </c>
      <c r="BI198" s="146">
        <f t="shared" si="22"/>
        <v>0</v>
      </c>
      <c r="BJ198" s="18" t="s">
        <v>73</v>
      </c>
      <c r="BK198" s="146">
        <f t="shared" si="23"/>
        <v>0</v>
      </c>
      <c r="BL198" s="18" t="s">
        <v>332</v>
      </c>
      <c r="BM198" s="145" t="s">
        <v>1855</v>
      </c>
    </row>
    <row r="199" spans="1:65" s="2" customFormat="1" ht="21.75" customHeight="1" x14ac:dyDescent="0.2">
      <c r="A199" s="31"/>
      <c r="B199" s="133"/>
      <c r="C199" s="134" t="s">
        <v>547</v>
      </c>
      <c r="D199" s="134" t="s">
        <v>143</v>
      </c>
      <c r="E199" s="135" t="s">
        <v>2195</v>
      </c>
      <c r="F199" s="136" t="s">
        <v>2196</v>
      </c>
      <c r="G199" s="137" t="s">
        <v>161</v>
      </c>
      <c r="H199" s="138">
        <v>3</v>
      </c>
      <c r="I199" s="139"/>
      <c r="J199" s="139"/>
      <c r="K199" s="140"/>
      <c r="L199" s="32"/>
      <c r="M199" s="141"/>
      <c r="N199" s="142"/>
      <c r="O199" s="143"/>
      <c r="P199" s="143"/>
      <c r="Q199" s="143"/>
      <c r="R199" s="143"/>
      <c r="S199" s="143"/>
      <c r="T199" s="144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45" t="s">
        <v>332</v>
      </c>
      <c r="AT199" s="145" t="s">
        <v>143</v>
      </c>
      <c r="AU199" s="145" t="s">
        <v>73</v>
      </c>
      <c r="AY199" s="18" t="s">
        <v>141</v>
      </c>
      <c r="BE199" s="146">
        <f t="shared" si="18"/>
        <v>0</v>
      </c>
      <c r="BF199" s="146">
        <f t="shared" si="19"/>
        <v>0</v>
      </c>
      <c r="BG199" s="146">
        <f t="shared" si="20"/>
        <v>0</v>
      </c>
      <c r="BH199" s="146">
        <f t="shared" si="21"/>
        <v>0</v>
      </c>
      <c r="BI199" s="146">
        <f t="shared" si="22"/>
        <v>0</v>
      </c>
      <c r="BJ199" s="18" t="s">
        <v>73</v>
      </c>
      <c r="BK199" s="146">
        <f t="shared" si="23"/>
        <v>0</v>
      </c>
      <c r="BL199" s="18" t="s">
        <v>332</v>
      </c>
      <c r="BM199" s="145" t="s">
        <v>2197</v>
      </c>
    </row>
    <row r="200" spans="1:65" s="2" customFormat="1" ht="33" customHeight="1" x14ac:dyDescent="0.2">
      <c r="A200" s="31"/>
      <c r="B200" s="133"/>
      <c r="C200" s="168" t="s">
        <v>1236</v>
      </c>
      <c r="D200" s="168" t="s">
        <v>159</v>
      </c>
      <c r="E200" s="169" t="s">
        <v>2198</v>
      </c>
      <c r="F200" s="170" t="s">
        <v>3319</v>
      </c>
      <c r="G200" s="171" t="s">
        <v>161</v>
      </c>
      <c r="H200" s="172">
        <v>3</v>
      </c>
      <c r="I200" s="173"/>
      <c r="J200" s="173"/>
      <c r="K200" s="174"/>
      <c r="L200" s="175"/>
      <c r="M200" s="176"/>
      <c r="N200" s="177"/>
      <c r="O200" s="143"/>
      <c r="P200" s="143"/>
      <c r="Q200" s="143"/>
      <c r="R200" s="143"/>
      <c r="S200" s="143"/>
      <c r="T200" s="144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45" t="s">
        <v>504</v>
      </c>
      <c r="AT200" s="145" t="s">
        <v>159</v>
      </c>
      <c r="AU200" s="145" t="s">
        <v>73</v>
      </c>
      <c r="AY200" s="18" t="s">
        <v>141</v>
      </c>
      <c r="BE200" s="146">
        <f t="shared" si="18"/>
        <v>0</v>
      </c>
      <c r="BF200" s="146">
        <f t="shared" si="19"/>
        <v>0</v>
      </c>
      <c r="BG200" s="146">
        <f t="shared" si="20"/>
        <v>0</v>
      </c>
      <c r="BH200" s="146">
        <f t="shared" si="21"/>
        <v>0</v>
      </c>
      <c r="BI200" s="146">
        <f t="shared" si="22"/>
        <v>0</v>
      </c>
      <c r="BJ200" s="18" t="s">
        <v>73</v>
      </c>
      <c r="BK200" s="146">
        <f t="shared" si="23"/>
        <v>0</v>
      </c>
      <c r="BL200" s="18" t="s">
        <v>332</v>
      </c>
      <c r="BM200" s="145" t="s">
        <v>2199</v>
      </c>
    </row>
    <row r="201" spans="1:65" s="2" customFormat="1" ht="21.75" customHeight="1" x14ac:dyDescent="0.2">
      <c r="A201" s="31"/>
      <c r="B201" s="133"/>
      <c r="C201" s="134" t="s">
        <v>1241</v>
      </c>
      <c r="D201" s="134" t="s">
        <v>143</v>
      </c>
      <c r="E201" s="135" t="s">
        <v>2200</v>
      </c>
      <c r="F201" s="136" t="s">
        <v>2201</v>
      </c>
      <c r="G201" s="137" t="s">
        <v>161</v>
      </c>
      <c r="H201" s="138">
        <v>1</v>
      </c>
      <c r="I201" s="139"/>
      <c r="J201" s="139"/>
      <c r="K201" s="140"/>
      <c r="L201" s="32"/>
      <c r="M201" s="141"/>
      <c r="N201" s="142"/>
      <c r="O201" s="143"/>
      <c r="P201" s="143"/>
      <c r="Q201" s="143"/>
      <c r="R201" s="143"/>
      <c r="S201" s="143"/>
      <c r="T201" s="144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45" t="s">
        <v>332</v>
      </c>
      <c r="AT201" s="145" t="s">
        <v>143</v>
      </c>
      <c r="AU201" s="145" t="s">
        <v>73</v>
      </c>
      <c r="AY201" s="18" t="s">
        <v>141</v>
      </c>
      <c r="BE201" s="146">
        <f t="shared" si="18"/>
        <v>0</v>
      </c>
      <c r="BF201" s="146">
        <f t="shared" si="19"/>
        <v>0</v>
      </c>
      <c r="BG201" s="146">
        <f t="shared" si="20"/>
        <v>0</v>
      </c>
      <c r="BH201" s="146">
        <f t="shared" si="21"/>
        <v>0</v>
      </c>
      <c r="BI201" s="146">
        <f t="shared" si="22"/>
        <v>0</v>
      </c>
      <c r="BJ201" s="18" t="s">
        <v>73</v>
      </c>
      <c r="BK201" s="146">
        <f t="shared" si="23"/>
        <v>0</v>
      </c>
      <c r="BL201" s="18" t="s">
        <v>332</v>
      </c>
      <c r="BM201" s="145" t="s">
        <v>2202</v>
      </c>
    </row>
    <row r="202" spans="1:65" s="2" customFormat="1" ht="33" customHeight="1" x14ac:dyDescent="0.2">
      <c r="A202" s="31"/>
      <c r="B202" s="133"/>
      <c r="C202" s="168" t="s">
        <v>1576</v>
      </c>
      <c r="D202" s="168" t="s">
        <v>159</v>
      </c>
      <c r="E202" s="169" t="s">
        <v>2203</v>
      </c>
      <c r="F202" s="170" t="s">
        <v>3320</v>
      </c>
      <c r="G202" s="171" t="s">
        <v>161</v>
      </c>
      <c r="H202" s="172">
        <v>1</v>
      </c>
      <c r="I202" s="173"/>
      <c r="J202" s="173"/>
      <c r="K202" s="174"/>
      <c r="L202" s="175"/>
      <c r="M202" s="176"/>
      <c r="N202" s="177"/>
      <c r="O202" s="143"/>
      <c r="P202" s="143"/>
      <c r="Q202" s="143"/>
      <c r="R202" s="143"/>
      <c r="S202" s="143"/>
      <c r="T202" s="144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45" t="s">
        <v>504</v>
      </c>
      <c r="AT202" s="145" t="s">
        <v>159</v>
      </c>
      <c r="AU202" s="145" t="s">
        <v>73</v>
      </c>
      <c r="AY202" s="18" t="s">
        <v>141</v>
      </c>
      <c r="BE202" s="146">
        <f t="shared" si="18"/>
        <v>0</v>
      </c>
      <c r="BF202" s="146">
        <f t="shared" si="19"/>
        <v>0</v>
      </c>
      <c r="BG202" s="146">
        <f t="shared" si="20"/>
        <v>0</v>
      </c>
      <c r="BH202" s="146">
        <f t="shared" si="21"/>
        <v>0</v>
      </c>
      <c r="BI202" s="146">
        <f t="shared" si="22"/>
        <v>0</v>
      </c>
      <c r="BJ202" s="18" t="s">
        <v>73</v>
      </c>
      <c r="BK202" s="146">
        <f t="shared" si="23"/>
        <v>0</v>
      </c>
      <c r="BL202" s="18" t="s">
        <v>332</v>
      </c>
      <c r="BM202" s="145" t="s">
        <v>2204</v>
      </c>
    </row>
    <row r="203" spans="1:65" s="2" customFormat="1" ht="21.75" customHeight="1" x14ac:dyDescent="0.2">
      <c r="A203" s="31"/>
      <c r="B203" s="133"/>
      <c r="C203" s="134" t="s">
        <v>1581</v>
      </c>
      <c r="D203" s="134" t="s">
        <v>143</v>
      </c>
      <c r="E203" s="135" t="s">
        <v>2205</v>
      </c>
      <c r="F203" s="136" t="s">
        <v>2206</v>
      </c>
      <c r="G203" s="137" t="s">
        <v>161</v>
      </c>
      <c r="H203" s="138">
        <v>1</v>
      </c>
      <c r="I203" s="139"/>
      <c r="J203" s="139"/>
      <c r="K203" s="140"/>
      <c r="L203" s="32"/>
      <c r="M203" s="141"/>
      <c r="N203" s="142"/>
      <c r="O203" s="143"/>
      <c r="P203" s="143"/>
      <c r="Q203" s="143"/>
      <c r="R203" s="143"/>
      <c r="S203" s="143"/>
      <c r="T203" s="144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45" t="s">
        <v>332</v>
      </c>
      <c r="AT203" s="145" t="s">
        <v>143</v>
      </c>
      <c r="AU203" s="145" t="s">
        <v>73</v>
      </c>
      <c r="AY203" s="18" t="s">
        <v>141</v>
      </c>
      <c r="BE203" s="146">
        <f t="shared" si="18"/>
        <v>0</v>
      </c>
      <c r="BF203" s="146">
        <f t="shared" si="19"/>
        <v>0</v>
      </c>
      <c r="BG203" s="146">
        <f t="shared" si="20"/>
        <v>0</v>
      </c>
      <c r="BH203" s="146">
        <f t="shared" si="21"/>
        <v>0</v>
      </c>
      <c r="BI203" s="146">
        <f t="shared" si="22"/>
        <v>0</v>
      </c>
      <c r="BJ203" s="18" t="s">
        <v>73</v>
      </c>
      <c r="BK203" s="146">
        <f t="shared" si="23"/>
        <v>0</v>
      </c>
      <c r="BL203" s="18" t="s">
        <v>332</v>
      </c>
      <c r="BM203" s="145" t="s">
        <v>2207</v>
      </c>
    </row>
    <row r="204" spans="1:65" s="2" customFormat="1" ht="21.75" customHeight="1" x14ac:dyDescent="0.2">
      <c r="A204" s="31"/>
      <c r="B204" s="133"/>
      <c r="C204" s="168" t="s">
        <v>1586</v>
      </c>
      <c r="D204" s="168" t="s">
        <v>159</v>
      </c>
      <c r="E204" s="169" t="s">
        <v>2208</v>
      </c>
      <c r="F204" s="170" t="s">
        <v>3321</v>
      </c>
      <c r="G204" s="171" t="s">
        <v>161</v>
      </c>
      <c r="H204" s="172">
        <v>1</v>
      </c>
      <c r="I204" s="173"/>
      <c r="J204" s="173"/>
      <c r="K204" s="174"/>
      <c r="L204" s="175"/>
      <c r="M204" s="176"/>
      <c r="N204" s="177"/>
      <c r="O204" s="143"/>
      <c r="P204" s="143"/>
      <c r="Q204" s="143"/>
      <c r="R204" s="143"/>
      <c r="S204" s="143"/>
      <c r="T204" s="144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45" t="s">
        <v>504</v>
      </c>
      <c r="AT204" s="145" t="s">
        <v>159</v>
      </c>
      <c r="AU204" s="145" t="s">
        <v>73</v>
      </c>
      <c r="AY204" s="18" t="s">
        <v>141</v>
      </c>
      <c r="BE204" s="146">
        <f t="shared" si="18"/>
        <v>0</v>
      </c>
      <c r="BF204" s="146">
        <f t="shared" si="19"/>
        <v>0</v>
      </c>
      <c r="BG204" s="146">
        <f t="shared" si="20"/>
        <v>0</v>
      </c>
      <c r="BH204" s="146">
        <f t="shared" si="21"/>
        <v>0</v>
      </c>
      <c r="BI204" s="146">
        <f t="shared" si="22"/>
        <v>0</v>
      </c>
      <c r="BJ204" s="18" t="s">
        <v>73</v>
      </c>
      <c r="BK204" s="146">
        <f t="shared" si="23"/>
        <v>0</v>
      </c>
      <c r="BL204" s="18" t="s">
        <v>332</v>
      </c>
      <c r="BM204" s="145" t="s">
        <v>2209</v>
      </c>
    </row>
    <row r="205" spans="1:65" s="2" customFormat="1" ht="21.75" customHeight="1" x14ac:dyDescent="0.2">
      <c r="A205" s="31"/>
      <c r="B205" s="133"/>
      <c r="C205" s="134" t="s">
        <v>1592</v>
      </c>
      <c r="D205" s="134" t="s">
        <v>143</v>
      </c>
      <c r="E205" s="135" t="s">
        <v>2210</v>
      </c>
      <c r="F205" s="192" t="s">
        <v>2211</v>
      </c>
      <c r="G205" s="193" t="s">
        <v>543</v>
      </c>
      <c r="H205" s="194"/>
      <c r="I205" s="195"/>
      <c r="J205" s="195"/>
      <c r="K205" s="140"/>
      <c r="L205" s="32"/>
      <c r="M205" s="141"/>
      <c r="N205" s="142"/>
      <c r="O205" s="143"/>
      <c r="P205" s="143"/>
      <c r="Q205" s="143"/>
      <c r="R205" s="143"/>
      <c r="S205" s="143"/>
      <c r="T205" s="144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45" t="s">
        <v>332</v>
      </c>
      <c r="AT205" s="145" t="s">
        <v>143</v>
      </c>
      <c r="AU205" s="145" t="s">
        <v>73</v>
      </c>
      <c r="AY205" s="18" t="s">
        <v>141</v>
      </c>
      <c r="BE205" s="146">
        <f t="shared" si="18"/>
        <v>0</v>
      </c>
      <c r="BF205" s="146">
        <f t="shared" si="19"/>
        <v>0</v>
      </c>
      <c r="BG205" s="146">
        <f t="shared" si="20"/>
        <v>0</v>
      </c>
      <c r="BH205" s="146">
        <f t="shared" si="21"/>
        <v>0</v>
      </c>
      <c r="BI205" s="146">
        <f t="shared" si="22"/>
        <v>0</v>
      </c>
      <c r="BJ205" s="18" t="s">
        <v>73</v>
      </c>
      <c r="BK205" s="146">
        <f t="shared" si="23"/>
        <v>0</v>
      </c>
      <c r="BL205" s="18" t="s">
        <v>332</v>
      </c>
      <c r="BM205" s="145" t="s">
        <v>2212</v>
      </c>
    </row>
    <row r="206" spans="1:65" s="12" customFormat="1" ht="22.9" customHeight="1" x14ac:dyDescent="0.2">
      <c r="B206" s="121"/>
      <c r="D206" s="122" t="s">
        <v>59</v>
      </c>
      <c r="E206" s="131" t="s">
        <v>2213</v>
      </c>
      <c r="F206" s="131" t="s">
        <v>2214</v>
      </c>
      <c r="J206" s="132"/>
      <c r="L206" s="121"/>
      <c r="M206" s="125"/>
      <c r="N206" s="126"/>
      <c r="O206" s="126"/>
      <c r="P206" s="127"/>
      <c r="Q206" s="126"/>
      <c r="R206" s="127"/>
      <c r="S206" s="126"/>
      <c r="T206" s="128"/>
      <c r="AR206" s="122" t="s">
        <v>73</v>
      </c>
      <c r="AT206" s="129" t="s">
        <v>59</v>
      </c>
      <c r="AU206" s="129" t="s">
        <v>67</v>
      </c>
      <c r="AY206" s="122" t="s">
        <v>141</v>
      </c>
      <c r="BK206" s="130">
        <f>SUM(BK207:BK245)</f>
        <v>0</v>
      </c>
    </row>
    <row r="207" spans="1:65" s="2" customFormat="1" ht="21.75" customHeight="1" x14ac:dyDescent="0.2">
      <c r="A207" s="31"/>
      <c r="B207" s="133"/>
      <c r="C207" s="134" t="s">
        <v>540</v>
      </c>
      <c r="D207" s="134" t="s">
        <v>143</v>
      </c>
      <c r="E207" s="135" t="s">
        <v>2215</v>
      </c>
      <c r="F207" s="136" t="s">
        <v>2216</v>
      </c>
      <c r="G207" s="137" t="s">
        <v>357</v>
      </c>
      <c r="H207" s="138">
        <v>386</v>
      </c>
      <c r="I207" s="139"/>
      <c r="J207" s="139"/>
      <c r="K207" s="140"/>
      <c r="L207" s="32"/>
      <c r="M207" s="141"/>
      <c r="N207" s="142"/>
      <c r="O207" s="143"/>
      <c r="P207" s="143"/>
      <c r="Q207" s="143"/>
      <c r="R207" s="143"/>
      <c r="S207" s="143"/>
      <c r="T207" s="144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45" t="s">
        <v>332</v>
      </c>
      <c r="AT207" s="145" t="s">
        <v>143</v>
      </c>
      <c r="AU207" s="145" t="s">
        <v>73</v>
      </c>
      <c r="AY207" s="18" t="s">
        <v>141</v>
      </c>
      <c r="BE207" s="146">
        <f t="shared" ref="BE207:BE245" si="24">IF(N207="základná",J207,0)</f>
        <v>0</v>
      </c>
      <c r="BF207" s="146">
        <f t="shared" ref="BF207:BF245" si="25">IF(N207="znížená",J207,0)</f>
        <v>0</v>
      </c>
      <c r="BG207" s="146">
        <f t="shared" ref="BG207:BG245" si="26">IF(N207="zákl. prenesená",J207,0)</f>
        <v>0</v>
      </c>
      <c r="BH207" s="146">
        <f t="shared" ref="BH207:BH245" si="27">IF(N207="zníž. prenesená",J207,0)</f>
        <v>0</v>
      </c>
      <c r="BI207" s="146">
        <f t="shared" ref="BI207:BI245" si="28">IF(N207="nulová",J207,0)</f>
        <v>0</v>
      </c>
      <c r="BJ207" s="18" t="s">
        <v>73</v>
      </c>
      <c r="BK207" s="146">
        <f t="shared" ref="BK207:BK245" si="29">ROUND(I207*H207,2)</f>
        <v>0</v>
      </c>
      <c r="BL207" s="18" t="s">
        <v>332</v>
      </c>
      <c r="BM207" s="145" t="s">
        <v>2217</v>
      </c>
    </row>
    <row r="208" spans="1:65" s="2" customFormat="1" ht="21.75" customHeight="1" x14ac:dyDescent="0.2">
      <c r="A208" s="31"/>
      <c r="B208" s="133"/>
      <c r="C208" s="134" t="s">
        <v>518</v>
      </c>
      <c r="D208" s="134" t="s">
        <v>143</v>
      </c>
      <c r="E208" s="135" t="s">
        <v>2218</v>
      </c>
      <c r="F208" s="136" t="s">
        <v>2219</v>
      </c>
      <c r="G208" s="137" t="s">
        <v>357</v>
      </c>
      <c r="H208" s="138">
        <v>294</v>
      </c>
      <c r="I208" s="139"/>
      <c r="J208" s="139"/>
      <c r="K208" s="140"/>
      <c r="L208" s="32"/>
      <c r="M208" s="141"/>
      <c r="N208" s="142"/>
      <c r="O208" s="143"/>
      <c r="P208" s="143"/>
      <c r="Q208" s="143"/>
      <c r="R208" s="143"/>
      <c r="S208" s="143"/>
      <c r="T208" s="144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45" t="s">
        <v>332</v>
      </c>
      <c r="AT208" s="145" t="s">
        <v>143</v>
      </c>
      <c r="AU208" s="145" t="s">
        <v>73</v>
      </c>
      <c r="AY208" s="18" t="s">
        <v>141</v>
      </c>
      <c r="BE208" s="146">
        <f t="shared" si="24"/>
        <v>0</v>
      </c>
      <c r="BF208" s="146">
        <f t="shared" si="25"/>
        <v>0</v>
      </c>
      <c r="BG208" s="146">
        <f t="shared" si="26"/>
        <v>0</v>
      </c>
      <c r="BH208" s="146">
        <f t="shared" si="27"/>
        <v>0</v>
      </c>
      <c r="BI208" s="146">
        <f t="shared" si="28"/>
        <v>0</v>
      </c>
      <c r="BJ208" s="18" t="s">
        <v>73</v>
      </c>
      <c r="BK208" s="146">
        <f t="shared" si="29"/>
        <v>0</v>
      </c>
      <c r="BL208" s="18" t="s">
        <v>332</v>
      </c>
      <c r="BM208" s="145" t="s">
        <v>2220</v>
      </c>
    </row>
    <row r="209" spans="1:65" s="2" customFormat="1" ht="21.75" customHeight="1" x14ac:dyDescent="0.2">
      <c r="A209" s="31"/>
      <c r="B209" s="133"/>
      <c r="C209" s="134" t="s">
        <v>525</v>
      </c>
      <c r="D209" s="134" t="s">
        <v>143</v>
      </c>
      <c r="E209" s="135" t="s">
        <v>2221</v>
      </c>
      <c r="F209" s="136" t="s">
        <v>2222</v>
      </c>
      <c r="G209" s="137" t="s">
        <v>357</v>
      </c>
      <c r="H209" s="138">
        <v>480</v>
      </c>
      <c r="I209" s="139"/>
      <c r="J209" s="139"/>
      <c r="K209" s="140"/>
      <c r="L209" s="32"/>
      <c r="M209" s="141"/>
      <c r="N209" s="142"/>
      <c r="O209" s="143"/>
      <c r="P209" s="143"/>
      <c r="Q209" s="143"/>
      <c r="R209" s="143"/>
      <c r="S209" s="143"/>
      <c r="T209" s="144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45" t="s">
        <v>332</v>
      </c>
      <c r="AT209" s="145" t="s">
        <v>143</v>
      </c>
      <c r="AU209" s="145" t="s">
        <v>73</v>
      </c>
      <c r="AY209" s="18" t="s">
        <v>141</v>
      </c>
      <c r="BE209" s="146">
        <f t="shared" si="24"/>
        <v>0</v>
      </c>
      <c r="BF209" s="146">
        <f t="shared" si="25"/>
        <v>0</v>
      </c>
      <c r="BG209" s="146">
        <f t="shared" si="26"/>
        <v>0</v>
      </c>
      <c r="BH209" s="146">
        <f t="shared" si="27"/>
        <v>0</v>
      </c>
      <c r="BI209" s="146">
        <f t="shared" si="28"/>
        <v>0</v>
      </c>
      <c r="BJ209" s="18" t="s">
        <v>73</v>
      </c>
      <c r="BK209" s="146">
        <f t="shared" si="29"/>
        <v>0</v>
      </c>
      <c r="BL209" s="18" t="s">
        <v>332</v>
      </c>
      <c r="BM209" s="145" t="s">
        <v>2223</v>
      </c>
    </row>
    <row r="210" spans="1:65" s="2" customFormat="1" ht="21.75" customHeight="1" x14ac:dyDescent="0.2">
      <c r="A210" s="31"/>
      <c r="B210" s="133"/>
      <c r="C210" s="134" t="s">
        <v>1606</v>
      </c>
      <c r="D210" s="134" t="s">
        <v>143</v>
      </c>
      <c r="E210" s="135" t="s">
        <v>2224</v>
      </c>
      <c r="F210" s="136" t="s">
        <v>2225</v>
      </c>
      <c r="G210" s="137" t="s">
        <v>357</v>
      </c>
      <c r="H210" s="138">
        <v>360</v>
      </c>
      <c r="I210" s="139"/>
      <c r="J210" s="139"/>
      <c r="K210" s="140"/>
      <c r="L210" s="32"/>
      <c r="M210" s="141"/>
      <c r="N210" s="142"/>
      <c r="O210" s="143"/>
      <c r="P210" s="143"/>
      <c r="Q210" s="143"/>
      <c r="R210" s="143"/>
      <c r="S210" s="143"/>
      <c r="T210" s="144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45" t="s">
        <v>332</v>
      </c>
      <c r="AT210" s="145" t="s">
        <v>143</v>
      </c>
      <c r="AU210" s="145" t="s">
        <v>73</v>
      </c>
      <c r="AY210" s="18" t="s">
        <v>141</v>
      </c>
      <c r="BE210" s="146">
        <f t="shared" si="24"/>
        <v>0</v>
      </c>
      <c r="BF210" s="146">
        <f t="shared" si="25"/>
        <v>0</v>
      </c>
      <c r="BG210" s="146">
        <f t="shared" si="26"/>
        <v>0</v>
      </c>
      <c r="BH210" s="146">
        <f t="shared" si="27"/>
        <v>0</v>
      </c>
      <c r="BI210" s="146">
        <f t="shared" si="28"/>
        <v>0</v>
      </c>
      <c r="BJ210" s="18" t="s">
        <v>73</v>
      </c>
      <c r="BK210" s="146">
        <f t="shared" si="29"/>
        <v>0</v>
      </c>
      <c r="BL210" s="18" t="s">
        <v>332</v>
      </c>
      <c r="BM210" s="145" t="s">
        <v>2226</v>
      </c>
    </row>
    <row r="211" spans="1:65" s="2" customFormat="1" ht="16.5" customHeight="1" x14ac:dyDescent="0.2">
      <c r="A211" s="31"/>
      <c r="B211" s="133"/>
      <c r="C211" s="134" t="s">
        <v>1613</v>
      </c>
      <c r="D211" s="134" t="s">
        <v>143</v>
      </c>
      <c r="E211" s="135" t="s">
        <v>2227</v>
      </c>
      <c r="F211" s="136" t="s">
        <v>2228</v>
      </c>
      <c r="G211" s="137" t="s">
        <v>357</v>
      </c>
      <c r="H211" s="138">
        <v>1396</v>
      </c>
      <c r="I211" s="139"/>
      <c r="J211" s="139"/>
      <c r="K211" s="140"/>
      <c r="L211" s="32"/>
      <c r="M211" s="141"/>
      <c r="N211" s="142"/>
      <c r="O211" s="143"/>
      <c r="P211" s="143"/>
      <c r="Q211" s="143"/>
      <c r="R211" s="143"/>
      <c r="S211" s="143"/>
      <c r="T211" s="144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45" t="s">
        <v>332</v>
      </c>
      <c r="AT211" s="145" t="s">
        <v>143</v>
      </c>
      <c r="AU211" s="145" t="s">
        <v>73</v>
      </c>
      <c r="AY211" s="18" t="s">
        <v>141</v>
      </c>
      <c r="BE211" s="146">
        <f t="shared" si="24"/>
        <v>0</v>
      </c>
      <c r="BF211" s="146">
        <f t="shared" si="25"/>
        <v>0</v>
      </c>
      <c r="BG211" s="146">
        <f t="shared" si="26"/>
        <v>0</v>
      </c>
      <c r="BH211" s="146">
        <f t="shared" si="27"/>
        <v>0</v>
      </c>
      <c r="BI211" s="146">
        <f t="shared" si="28"/>
        <v>0</v>
      </c>
      <c r="BJ211" s="18" t="s">
        <v>73</v>
      </c>
      <c r="BK211" s="146">
        <f t="shared" si="29"/>
        <v>0</v>
      </c>
      <c r="BL211" s="18" t="s">
        <v>332</v>
      </c>
      <c r="BM211" s="145" t="s">
        <v>2229</v>
      </c>
    </row>
    <row r="212" spans="1:65" s="2" customFormat="1" ht="16.5" customHeight="1" x14ac:dyDescent="0.2">
      <c r="A212" s="31"/>
      <c r="B212" s="133"/>
      <c r="C212" s="134" t="s">
        <v>552</v>
      </c>
      <c r="D212" s="134" t="s">
        <v>143</v>
      </c>
      <c r="E212" s="135" t="s">
        <v>2230</v>
      </c>
      <c r="F212" s="136" t="s">
        <v>2231</v>
      </c>
      <c r="G212" s="137" t="s">
        <v>357</v>
      </c>
      <c r="H212" s="138">
        <v>118</v>
      </c>
      <c r="I212" s="139"/>
      <c r="J212" s="139"/>
      <c r="K212" s="140"/>
      <c r="L212" s="32"/>
      <c r="M212" s="141"/>
      <c r="N212" s="142"/>
      <c r="O212" s="143"/>
      <c r="P212" s="143"/>
      <c r="Q212" s="143"/>
      <c r="R212" s="143"/>
      <c r="S212" s="143"/>
      <c r="T212" s="144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45" t="s">
        <v>332</v>
      </c>
      <c r="AT212" s="145" t="s">
        <v>143</v>
      </c>
      <c r="AU212" s="145" t="s">
        <v>73</v>
      </c>
      <c r="AY212" s="18" t="s">
        <v>141</v>
      </c>
      <c r="BE212" s="146">
        <f t="shared" si="24"/>
        <v>0</v>
      </c>
      <c r="BF212" s="146">
        <f t="shared" si="25"/>
        <v>0</v>
      </c>
      <c r="BG212" s="146">
        <f t="shared" si="26"/>
        <v>0</v>
      </c>
      <c r="BH212" s="146">
        <f t="shared" si="27"/>
        <v>0</v>
      </c>
      <c r="BI212" s="146">
        <f t="shared" si="28"/>
        <v>0</v>
      </c>
      <c r="BJ212" s="18" t="s">
        <v>73</v>
      </c>
      <c r="BK212" s="146">
        <f t="shared" si="29"/>
        <v>0</v>
      </c>
      <c r="BL212" s="18" t="s">
        <v>332</v>
      </c>
      <c r="BM212" s="145" t="s">
        <v>2232</v>
      </c>
    </row>
    <row r="213" spans="1:65" s="2" customFormat="1" ht="16.5" customHeight="1" x14ac:dyDescent="0.2">
      <c r="A213" s="31"/>
      <c r="B213" s="133"/>
      <c r="C213" s="134" t="s">
        <v>1620</v>
      </c>
      <c r="D213" s="134" t="s">
        <v>143</v>
      </c>
      <c r="E213" s="135" t="s">
        <v>2233</v>
      </c>
      <c r="F213" s="136" t="s">
        <v>2234</v>
      </c>
      <c r="G213" s="137" t="s">
        <v>357</v>
      </c>
      <c r="H213" s="138">
        <v>126</v>
      </c>
      <c r="I213" s="139"/>
      <c r="J213" s="139"/>
      <c r="K213" s="140"/>
      <c r="L213" s="32"/>
      <c r="M213" s="141"/>
      <c r="N213" s="142"/>
      <c r="O213" s="143"/>
      <c r="P213" s="143"/>
      <c r="Q213" s="143"/>
      <c r="R213" s="143"/>
      <c r="S213" s="143"/>
      <c r="T213" s="144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45" t="s">
        <v>332</v>
      </c>
      <c r="AT213" s="145" t="s">
        <v>143</v>
      </c>
      <c r="AU213" s="145" t="s">
        <v>73</v>
      </c>
      <c r="AY213" s="18" t="s">
        <v>141</v>
      </c>
      <c r="BE213" s="146">
        <f t="shared" si="24"/>
        <v>0</v>
      </c>
      <c r="BF213" s="146">
        <f t="shared" si="25"/>
        <v>0</v>
      </c>
      <c r="BG213" s="146">
        <f t="shared" si="26"/>
        <v>0</v>
      </c>
      <c r="BH213" s="146">
        <f t="shared" si="27"/>
        <v>0</v>
      </c>
      <c r="BI213" s="146">
        <f t="shared" si="28"/>
        <v>0</v>
      </c>
      <c r="BJ213" s="18" t="s">
        <v>73</v>
      </c>
      <c r="BK213" s="146">
        <f t="shared" si="29"/>
        <v>0</v>
      </c>
      <c r="BL213" s="18" t="s">
        <v>332</v>
      </c>
      <c r="BM213" s="145" t="s">
        <v>2235</v>
      </c>
    </row>
    <row r="214" spans="1:65" s="2" customFormat="1" ht="16.5" customHeight="1" x14ac:dyDescent="0.2">
      <c r="A214" s="31"/>
      <c r="B214" s="133"/>
      <c r="C214" s="134" t="s">
        <v>1628</v>
      </c>
      <c r="D214" s="134" t="s">
        <v>143</v>
      </c>
      <c r="E214" s="135" t="s">
        <v>2236</v>
      </c>
      <c r="F214" s="136" t="s">
        <v>2237</v>
      </c>
      <c r="G214" s="137" t="s">
        <v>357</v>
      </c>
      <c r="H214" s="138">
        <v>308</v>
      </c>
      <c r="I214" s="139"/>
      <c r="J214" s="139"/>
      <c r="K214" s="140"/>
      <c r="L214" s="32"/>
      <c r="M214" s="141"/>
      <c r="N214" s="142"/>
      <c r="O214" s="143"/>
      <c r="P214" s="143"/>
      <c r="Q214" s="143"/>
      <c r="R214" s="143"/>
      <c r="S214" s="143"/>
      <c r="T214" s="144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45" t="s">
        <v>332</v>
      </c>
      <c r="AT214" s="145" t="s">
        <v>143</v>
      </c>
      <c r="AU214" s="145" t="s">
        <v>73</v>
      </c>
      <c r="AY214" s="18" t="s">
        <v>141</v>
      </c>
      <c r="BE214" s="146">
        <f t="shared" si="24"/>
        <v>0</v>
      </c>
      <c r="BF214" s="146">
        <f t="shared" si="25"/>
        <v>0</v>
      </c>
      <c r="BG214" s="146">
        <f t="shared" si="26"/>
        <v>0</v>
      </c>
      <c r="BH214" s="146">
        <f t="shared" si="27"/>
        <v>0</v>
      </c>
      <c r="BI214" s="146">
        <f t="shared" si="28"/>
        <v>0</v>
      </c>
      <c r="BJ214" s="18" t="s">
        <v>73</v>
      </c>
      <c r="BK214" s="146">
        <f t="shared" si="29"/>
        <v>0</v>
      </c>
      <c r="BL214" s="18" t="s">
        <v>332</v>
      </c>
      <c r="BM214" s="145" t="s">
        <v>2238</v>
      </c>
    </row>
    <row r="215" spans="1:65" s="2" customFormat="1" ht="16.5" customHeight="1" x14ac:dyDescent="0.2">
      <c r="A215" s="31"/>
      <c r="B215" s="133"/>
      <c r="C215" s="134" t="s">
        <v>1633</v>
      </c>
      <c r="D215" s="134" t="s">
        <v>143</v>
      </c>
      <c r="E215" s="135" t="s">
        <v>2239</v>
      </c>
      <c r="F215" s="136" t="s">
        <v>2240</v>
      </c>
      <c r="G215" s="137" t="s">
        <v>357</v>
      </c>
      <c r="H215" s="138">
        <v>44</v>
      </c>
      <c r="I215" s="139"/>
      <c r="J215" s="139"/>
      <c r="K215" s="140"/>
      <c r="L215" s="32"/>
      <c r="M215" s="141"/>
      <c r="N215" s="142"/>
      <c r="O215" s="143"/>
      <c r="P215" s="143"/>
      <c r="Q215" s="143"/>
      <c r="R215" s="143"/>
      <c r="S215" s="143"/>
      <c r="T215" s="144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45" t="s">
        <v>332</v>
      </c>
      <c r="AT215" s="145" t="s">
        <v>143</v>
      </c>
      <c r="AU215" s="145" t="s">
        <v>73</v>
      </c>
      <c r="AY215" s="18" t="s">
        <v>141</v>
      </c>
      <c r="BE215" s="146">
        <f t="shared" si="24"/>
        <v>0</v>
      </c>
      <c r="BF215" s="146">
        <f t="shared" si="25"/>
        <v>0</v>
      </c>
      <c r="BG215" s="146">
        <f t="shared" si="26"/>
        <v>0</v>
      </c>
      <c r="BH215" s="146">
        <f t="shared" si="27"/>
        <v>0</v>
      </c>
      <c r="BI215" s="146">
        <f t="shared" si="28"/>
        <v>0</v>
      </c>
      <c r="BJ215" s="18" t="s">
        <v>73</v>
      </c>
      <c r="BK215" s="146">
        <f t="shared" si="29"/>
        <v>0</v>
      </c>
      <c r="BL215" s="18" t="s">
        <v>332</v>
      </c>
      <c r="BM215" s="145" t="s">
        <v>2241</v>
      </c>
    </row>
    <row r="216" spans="1:65" s="2" customFormat="1" ht="16.5" customHeight="1" x14ac:dyDescent="0.2">
      <c r="A216" s="31"/>
      <c r="B216" s="133"/>
      <c r="C216" s="134" t="s">
        <v>1655</v>
      </c>
      <c r="D216" s="134" t="s">
        <v>143</v>
      </c>
      <c r="E216" s="135" t="s">
        <v>2242</v>
      </c>
      <c r="F216" s="136" t="s">
        <v>2243</v>
      </c>
      <c r="G216" s="137" t="s">
        <v>357</v>
      </c>
      <c r="H216" s="138">
        <v>24</v>
      </c>
      <c r="I216" s="139"/>
      <c r="J216" s="139"/>
      <c r="K216" s="140"/>
      <c r="L216" s="32"/>
      <c r="M216" s="141"/>
      <c r="N216" s="142"/>
      <c r="O216" s="143"/>
      <c r="P216" s="143"/>
      <c r="Q216" s="143"/>
      <c r="R216" s="143"/>
      <c r="S216" s="143"/>
      <c r="T216" s="144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45" t="s">
        <v>332</v>
      </c>
      <c r="AT216" s="145" t="s">
        <v>143</v>
      </c>
      <c r="AU216" s="145" t="s">
        <v>73</v>
      </c>
      <c r="AY216" s="18" t="s">
        <v>141</v>
      </c>
      <c r="BE216" s="146">
        <f t="shared" si="24"/>
        <v>0</v>
      </c>
      <c r="BF216" s="146">
        <f t="shared" si="25"/>
        <v>0</v>
      </c>
      <c r="BG216" s="146">
        <f t="shared" si="26"/>
        <v>0</v>
      </c>
      <c r="BH216" s="146">
        <f t="shared" si="27"/>
        <v>0</v>
      </c>
      <c r="BI216" s="146">
        <f t="shared" si="28"/>
        <v>0</v>
      </c>
      <c r="BJ216" s="18" t="s">
        <v>73</v>
      </c>
      <c r="BK216" s="146">
        <f t="shared" si="29"/>
        <v>0</v>
      </c>
      <c r="BL216" s="18" t="s">
        <v>332</v>
      </c>
      <c r="BM216" s="145" t="s">
        <v>1857</v>
      </c>
    </row>
    <row r="217" spans="1:65" s="2" customFormat="1" ht="16.5" customHeight="1" x14ac:dyDescent="0.2">
      <c r="A217" s="31"/>
      <c r="B217" s="133"/>
      <c r="C217" s="134" t="s">
        <v>1661</v>
      </c>
      <c r="D217" s="134" t="s">
        <v>143</v>
      </c>
      <c r="E217" s="135" t="s">
        <v>2244</v>
      </c>
      <c r="F217" s="136" t="s">
        <v>2245</v>
      </c>
      <c r="G217" s="137" t="s">
        <v>357</v>
      </c>
      <c r="H217" s="138">
        <v>18</v>
      </c>
      <c r="I217" s="139"/>
      <c r="J217" s="139"/>
      <c r="K217" s="140"/>
      <c r="L217" s="32"/>
      <c r="M217" s="141"/>
      <c r="N217" s="142"/>
      <c r="O217" s="143"/>
      <c r="P217" s="143"/>
      <c r="Q217" s="143"/>
      <c r="R217" s="143"/>
      <c r="S217" s="143"/>
      <c r="T217" s="144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45" t="s">
        <v>332</v>
      </c>
      <c r="AT217" s="145" t="s">
        <v>143</v>
      </c>
      <c r="AU217" s="145" t="s">
        <v>73</v>
      </c>
      <c r="AY217" s="18" t="s">
        <v>141</v>
      </c>
      <c r="BE217" s="146">
        <f t="shared" si="24"/>
        <v>0</v>
      </c>
      <c r="BF217" s="146">
        <f t="shared" si="25"/>
        <v>0</v>
      </c>
      <c r="BG217" s="146">
        <f t="shared" si="26"/>
        <v>0</v>
      </c>
      <c r="BH217" s="146">
        <f t="shared" si="27"/>
        <v>0</v>
      </c>
      <c r="BI217" s="146">
        <f t="shared" si="28"/>
        <v>0</v>
      </c>
      <c r="BJ217" s="18" t="s">
        <v>73</v>
      </c>
      <c r="BK217" s="146">
        <f t="shared" si="29"/>
        <v>0</v>
      </c>
      <c r="BL217" s="18" t="s">
        <v>332</v>
      </c>
      <c r="BM217" s="145" t="s">
        <v>2246</v>
      </c>
    </row>
    <row r="218" spans="1:65" s="2" customFormat="1" ht="16.5" customHeight="1" x14ac:dyDescent="0.2">
      <c r="A218" s="31"/>
      <c r="B218" s="133"/>
      <c r="C218" s="134" t="s">
        <v>1670</v>
      </c>
      <c r="D218" s="134" t="s">
        <v>143</v>
      </c>
      <c r="E218" s="135" t="s">
        <v>2247</v>
      </c>
      <c r="F218" s="136" t="s">
        <v>2248</v>
      </c>
      <c r="G218" s="137" t="s">
        <v>161</v>
      </c>
      <c r="H218" s="138">
        <v>14</v>
      </c>
      <c r="I218" s="139"/>
      <c r="J218" s="139"/>
      <c r="K218" s="140"/>
      <c r="L218" s="32"/>
      <c r="M218" s="141"/>
      <c r="N218" s="142"/>
      <c r="O218" s="143"/>
      <c r="P218" s="143"/>
      <c r="Q218" s="143"/>
      <c r="R218" s="143"/>
      <c r="S218" s="143"/>
      <c r="T218" s="144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45" t="s">
        <v>332</v>
      </c>
      <c r="AT218" s="145" t="s">
        <v>143</v>
      </c>
      <c r="AU218" s="145" t="s">
        <v>73</v>
      </c>
      <c r="AY218" s="18" t="s">
        <v>141</v>
      </c>
      <c r="BE218" s="146">
        <f t="shared" si="24"/>
        <v>0</v>
      </c>
      <c r="BF218" s="146">
        <f t="shared" si="25"/>
        <v>0</v>
      </c>
      <c r="BG218" s="146">
        <f t="shared" si="26"/>
        <v>0</v>
      </c>
      <c r="BH218" s="146">
        <f t="shared" si="27"/>
        <v>0</v>
      </c>
      <c r="BI218" s="146">
        <f t="shared" si="28"/>
        <v>0</v>
      </c>
      <c r="BJ218" s="18" t="s">
        <v>73</v>
      </c>
      <c r="BK218" s="146">
        <f t="shared" si="29"/>
        <v>0</v>
      </c>
      <c r="BL218" s="18" t="s">
        <v>332</v>
      </c>
      <c r="BM218" s="145" t="s">
        <v>2249</v>
      </c>
    </row>
    <row r="219" spans="1:65" s="2" customFormat="1" ht="21.75" customHeight="1" x14ac:dyDescent="0.2">
      <c r="A219" s="31"/>
      <c r="B219" s="133"/>
      <c r="C219" s="168" t="s">
        <v>1676</v>
      </c>
      <c r="D219" s="168" t="s">
        <v>159</v>
      </c>
      <c r="E219" s="169" t="s">
        <v>2250</v>
      </c>
      <c r="F219" s="170" t="s">
        <v>2251</v>
      </c>
      <c r="G219" s="171" t="s">
        <v>161</v>
      </c>
      <c r="H219" s="172">
        <v>14</v>
      </c>
      <c r="I219" s="173"/>
      <c r="J219" s="173"/>
      <c r="K219" s="174"/>
      <c r="L219" s="175"/>
      <c r="M219" s="176"/>
      <c r="N219" s="177"/>
      <c r="O219" s="143"/>
      <c r="P219" s="143"/>
      <c r="Q219" s="143"/>
      <c r="R219" s="143"/>
      <c r="S219" s="143"/>
      <c r="T219" s="144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45" t="s">
        <v>504</v>
      </c>
      <c r="AT219" s="145" t="s">
        <v>159</v>
      </c>
      <c r="AU219" s="145" t="s">
        <v>73</v>
      </c>
      <c r="AY219" s="18" t="s">
        <v>141</v>
      </c>
      <c r="BE219" s="146">
        <f t="shared" si="24"/>
        <v>0</v>
      </c>
      <c r="BF219" s="146">
        <f t="shared" si="25"/>
        <v>0</v>
      </c>
      <c r="BG219" s="146">
        <f t="shared" si="26"/>
        <v>0</v>
      </c>
      <c r="BH219" s="146">
        <f t="shared" si="27"/>
        <v>0</v>
      </c>
      <c r="BI219" s="146">
        <f t="shared" si="28"/>
        <v>0</v>
      </c>
      <c r="BJ219" s="18" t="s">
        <v>73</v>
      </c>
      <c r="BK219" s="146">
        <f t="shared" si="29"/>
        <v>0</v>
      </c>
      <c r="BL219" s="18" t="s">
        <v>332</v>
      </c>
      <c r="BM219" s="145" t="s">
        <v>2252</v>
      </c>
    </row>
    <row r="220" spans="1:65" s="2" customFormat="1" ht="16.5" customHeight="1" x14ac:dyDescent="0.2">
      <c r="A220" s="31"/>
      <c r="B220" s="133"/>
      <c r="C220" s="134" t="s">
        <v>1682</v>
      </c>
      <c r="D220" s="134" t="s">
        <v>143</v>
      </c>
      <c r="E220" s="135" t="s">
        <v>2253</v>
      </c>
      <c r="F220" s="136" t="s">
        <v>2254</v>
      </c>
      <c r="G220" s="137" t="s">
        <v>161</v>
      </c>
      <c r="H220" s="138">
        <v>12</v>
      </c>
      <c r="I220" s="139"/>
      <c r="J220" s="139"/>
      <c r="K220" s="140"/>
      <c r="L220" s="32"/>
      <c r="M220" s="141"/>
      <c r="N220" s="142"/>
      <c r="O220" s="143"/>
      <c r="P220" s="143"/>
      <c r="Q220" s="143"/>
      <c r="R220" s="143"/>
      <c r="S220" s="143"/>
      <c r="T220" s="144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45" t="s">
        <v>332</v>
      </c>
      <c r="AT220" s="145" t="s">
        <v>143</v>
      </c>
      <c r="AU220" s="145" t="s">
        <v>73</v>
      </c>
      <c r="AY220" s="18" t="s">
        <v>141</v>
      </c>
      <c r="BE220" s="146">
        <f t="shared" si="24"/>
        <v>0</v>
      </c>
      <c r="BF220" s="146">
        <f t="shared" si="25"/>
        <v>0</v>
      </c>
      <c r="BG220" s="146">
        <f t="shared" si="26"/>
        <v>0</v>
      </c>
      <c r="BH220" s="146">
        <f t="shared" si="27"/>
        <v>0</v>
      </c>
      <c r="BI220" s="146">
        <f t="shared" si="28"/>
        <v>0</v>
      </c>
      <c r="BJ220" s="18" t="s">
        <v>73</v>
      </c>
      <c r="BK220" s="146">
        <f t="shared" si="29"/>
        <v>0</v>
      </c>
      <c r="BL220" s="18" t="s">
        <v>332</v>
      </c>
      <c r="BM220" s="145" t="s">
        <v>2255</v>
      </c>
    </row>
    <row r="221" spans="1:65" s="2" customFormat="1" ht="21.75" customHeight="1" x14ac:dyDescent="0.2">
      <c r="A221" s="31"/>
      <c r="B221" s="133"/>
      <c r="C221" s="168" t="s">
        <v>1687</v>
      </c>
      <c r="D221" s="168" t="s">
        <v>159</v>
      </c>
      <c r="E221" s="169" t="s">
        <v>2256</v>
      </c>
      <c r="F221" s="170" t="s">
        <v>2257</v>
      </c>
      <c r="G221" s="171" t="s">
        <v>161</v>
      </c>
      <c r="H221" s="172">
        <v>2</v>
      </c>
      <c r="I221" s="173"/>
      <c r="J221" s="173"/>
      <c r="K221" s="174"/>
      <c r="L221" s="175"/>
      <c r="M221" s="176"/>
      <c r="N221" s="177"/>
      <c r="O221" s="143"/>
      <c r="P221" s="143"/>
      <c r="Q221" s="143"/>
      <c r="R221" s="143"/>
      <c r="S221" s="143"/>
      <c r="T221" s="144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45" t="s">
        <v>504</v>
      </c>
      <c r="AT221" s="145" t="s">
        <v>159</v>
      </c>
      <c r="AU221" s="145" t="s">
        <v>73</v>
      </c>
      <c r="AY221" s="18" t="s">
        <v>141</v>
      </c>
      <c r="BE221" s="146">
        <f t="shared" si="24"/>
        <v>0</v>
      </c>
      <c r="BF221" s="146">
        <f t="shared" si="25"/>
        <v>0</v>
      </c>
      <c r="BG221" s="146">
        <f t="shared" si="26"/>
        <v>0</v>
      </c>
      <c r="BH221" s="146">
        <f t="shared" si="27"/>
        <v>0</v>
      </c>
      <c r="BI221" s="146">
        <f t="shared" si="28"/>
        <v>0</v>
      </c>
      <c r="BJ221" s="18" t="s">
        <v>73</v>
      </c>
      <c r="BK221" s="146">
        <f t="shared" si="29"/>
        <v>0</v>
      </c>
      <c r="BL221" s="18" t="s">
        <v>332</v>
      </c>
      <c r="BM221" s="145" t="s">
        <v>2258</v>
      </c>
    </row>
    <row r="222" spans="1:65" s="2" customFormat="1" ht="21.75" customHeight="1" x14ac:dyDescent="0.2">
      <c r="A222" s="31"/>
      <c r="B222" s="133"/>
      <c r="C222" s="168" t="s">
        <v>1689</v>
      </c>
      <c r="D222" s="168" t="s">
        <v>159</v>
      </c>
      <c r="E222" s="169" t="s">
        <v>2259</v>
      </c>
      <c r="F222" s="170" t="s">
        <v>2260</v>
      </c>
      <c r="G222" s="171" t="s">
        <v>161</v>
      </c>
      <c r="H222" s="172">
        <v>10</v>
      </c>
      <c r="I222" s="173"/>
      <c r="J222" s="173"/>
      <c r="K222" s="174"/>
      <c r="L222" s="175"/>
      <c r="M222" s="176"/>
      <c r="N222" s="177"/>
      <c r="O222" s="143"/>
      <c r="P222" s="143"/>
      <c r="Q222" s="143"/>
      <c r="R222" s="143"/>
      <c r="S222" s="143"/>
      <c r="T222" s="144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45" t="s">
        <v>504</v>
      </c>
      <c r="AT222" s="145" t="s">
        <v>159</v>
      </c>
      <c r="AU222" s="145" t="s">
        <v>73</v>
      </c>
      <c r="AY222" s="18" t="s">
        <v>141</v>
      </c>
      <c r="BE222" s="146">
        <f t="shared" si="24"/>
        <v>0</v>
      </c>
      <c r="BF222" s="146">
        <f t="shared" si="25"/>
        <v>0</v>
      </c>
      <c r="BG222" s="146">
        <f t="shared" si="26"/>
        <v>0</v>
      </c>
      <c r="BH222" s="146">
        <f t="shared" si="27"/>
        <v>0</v>
      </c>
      <c r="BI222" s="146">
        <f t="shared" si="28"/>
        <v>0</v>
      </c>
      <c r="BJ222" s="18" t="s">
        <v>73</v>
      </c>
      <c r="BK222" s="146">
        <f t="shared" si="29"/>
        <v>0</v>
      </c>
      <c r="BL222" s="18" t="s">
        <v>332</v>
      </c>
      <c r="BM222" s="145" t="s">
        <v>2261</v>
      </c>
    </row>
    <row r="223" spans="1:65" s="2" customFormat="1" ht="16.5" customHeight="1" x14ac:dyDescent="0.2">
      <c r="A223" s="31"/>
      <c r="B223" s="133"/>
      <c r="C223" s="134" t="s">
        <v>1693</v>
      </c>
      <c r="D223" s="134" t="s">
        <v>143</v>
      </c>
      <c r="E223" s="135" t="s">
        <v>2262</v>
      </c>
      <c r="F223" s="136" t="s">
        <v>2263</v>
      </c>
      <c r="G223" s="137" t="s">
        <v>161</v>
      </c>
      <c r="H223" s="138">
        <v>4</v>
      </c>
      <c r="I223" s="139"/>
      <c r="J223" s="139"/>
      <c r="K223" s="140"/>
      <c r="L223" s="32"/>
      <c r="M223" s="141"/>
      <c r="N223" s="142"/>
      <c r="O223" s="143"/>
      <c r="P223" s="143"/>
      <c r="Q223" s="143"/>
      <c r="R223" s="143"/>
      <c r="S223" s="143"/>
      <c r="T223" s="144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45" t="s">
        <v>332</v>
      </c>
      <c r="AT223" s="145" t="s">
        <v>143</v>
      </c>
      <c r="AU223" s="145" t="s">
        <v>73</v>
      </c>
      <c r="AY223" s="18" t="s">
        <v>141</v>
      </c>
      <c r="BE223" s="146">
        <f t="shared" si="24"/>
        <v>0</v>
      </c>
      <c r="BF223" s="146">
        <f t="shared" si="25"/>
        <v>0</v>
      </c>
      <c r="BG223" s="146">
        <f t="shared" si="26"/>
        <v>0</v>
      </c>
      <c r="BH223" s="146">
        <f t="shared" si="27"/>
        <v>0</v>
      </c>
      <c r="BI223" s="146">
        <f t="shared" si="28"/>
        <v>0</v>
      </c>
      <c r="BJ223" s="18" t="s">
        <v>73</v>
      </c>
      <c r="BK223" s="146">
        <f t="shared" si="29"/>
        <v>0</v>
      </c>
      <c r="BL223" s="18" t="s">
        <v>332</v>
      </c>
      <c r="BM223" s="145" t="s">
        <v>2264</v>
      </c>
    </row>
    <row r="224" spans="1:65" s="2" customFormat="1" ht="21.75" customHeight="1" x14ac:dyDescent="0.2">
      <c r="A224" s="31"/>
      <c r="B224" s="133"/>
      <c r="C224" s="168" t="s">
        <v>1697</v>
      </c>
      <c r="D224" s="168" t="s">
        <v>159</v>
      </c>
      <c r="E224" s="169" t="s">
        <v>2265</v>
      </c>
      <c r="F224" s="170" t="s">
        <v>2266</v>
      </c>
      <c r="G224" s="171" t="s">
        <v>161</v>
      </c>
      <c r="H224" s="172">
        <v>4</v>
      </c>
      <c r="I224" s="173"/>
      <c r="J224" s="173"/>
      <c r="K224" s="174"/>
      <c r="L224" s="175"/>
      <c r="M224" s="176"/>
      <c r="N224" s="177"/>
      <c r="O224" s="143"/>
      <c r="P224" s="143"/>
      <c r="Q224" s="143"/>
      <c r="R224" s="143"/>
      <c r="S224" s="143"/>
      <c r="T224" s="144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45" t="s">
        <v>504</v>
      </c>
      <c r="AT224" s="145" t="s">
        <v>159</v>
      </c>
      <c r="AU224" s="145" t="s">
        <v>73</v>
      </c>
      <c r="AY224" s="18" t="s">
        <v>141</v>
      </c>
      <c r="BE224" s="146">
        <f t="shared" si="24"/>
        <v>0</v>
      </c>
      <c r="BF224" s="146">
        <f t="shared" si="25"/>
        <v>0</v>
      </c>
      <c r="BG224" s="146">
        <f t="shared" si="26"/>
        <v>0</v>
      </c>
      <c r="BH224" s="146">
        <f t="shared" si="27"/>
        <v>0</v>
      </c>
      <c r="BI224" s="146">
        <f t="shared" si="28"/>
        <v>0</v>
      </c>
      <c r="BJ224" s="18" t="s">
        <v>73</v>
      </c>
      <c r="BK224" s="146">
        <f t="shared" si="29"/>
        <v>0</v>
      </c>
      <c r="BL224" s="18" t="s">
        <v>332</v>
      </c>
      <c r="BM224" s="145" t="s">
        <v>2267</v>
      </c>
    </row>
    <row r="225" spans="1:65" s="2" customFormat="1" ht="16.5" customHeight="1" x14ac:dyDescent="0.2">
      <c r="A225" s="31"/>
      <c r="B225" s="133"/>
      <c r="C225" s="134" t="s">
        <v>1701</v>
      </c>
      <c r="D225" s="134" t="s">
        <v>143</v>
      </c>
      <c r="E225" s="135" t="s">
        <v>2268</v>
      </c>
      <c r="F225" s="136" t="s">
        <v>2269</v>
      </c>
      <c r="G225" s="137" t="s">
        <v>161</v>
      </c>
      <c r="H225" s="138">
        <v>4</v>
      </c>
      <c r="I225" s="139"/>
      <c r="J225" s="139"/>
      <c r="K225" s="140"/>
      <c r="L225" s="32"/>
      <c r="M225" s="141"/>
      <c r="N225" s="142"/>
      <c r="O225" s="143"/>
      <c r="P225" s="143"/>
      <c r="Q225" s="143"/>
      <c r="R225" s="143"/>
      <c r="S225" s="143"/>
      <c r="T225" s="144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45" t="s">
        <v>332</v>
      </c>
      <c r="AT225" s="145" t="s">
        <v>143</v>
      </c>
      <c r="AU225" s="145" t="s">
        <v>73</v>
      </c>
      <c r="AY225" s="18" t="s">
        <v>141</v>
      </c>
      <c r="BE225" s="146">
        <f t="shared" si="24"/>
        <v>0</v>
      </c>
      <c r="BF225" s="146">
        <f t="shared" si="25"/>
        <v>0</v>
      </c>
      <c r="BG225" s="146">
        <f t="shared" si="26"/>
        <v>0</v>
      </c>
      <c r="BH225" s="146">
        <f t="shared" si="27"/>
        <v>0</v>
      </c>
      <c r="BI225" s="146">
        <f t="shared" si="28"/>
        <v>0</v>
      </c>
      <c r="BJ225" s="18" t="s">
        <v>73</v>
      </c>
      <c r="BK225" s="146">
        <f t="shared" si="29"/>
        <v>0</v>
      </c>
      <c r="BL225" s="18" t="s">
        <v>332</v>
      </c>
      <c r="BM225" s="145" t="s">
        <v>2270</v>
      </c>
    </row>
    <row r="226" spans="1:65" s="2" customFormat="1" ht="21.75" customHeight="1" x14ac:dyDescent="0.2">
      <c r="A226" s="31"/>
      <c r="B226" s="133"/>
      <c r="C226" s="168" t="s">
        <v>1705</v>
      </c>
      <c r="D226" s="168" t="s">
        <v>159</v>
      </c>
      <c r="E226" s="169" t="s">
        <v>2271</v>
      </c>
      <c r="F226" s="170" t="s">
        <v>2272</v>
      </c>
      <c r="G226" s="171" t="s">
        <v>161</v>
      </c>
      <c r="H226" s="172">
        <v>4</v>
      </c>
      <c r="I226" s="173"/>
      <c r="J226" s="173"/>
      <c r="K226" s="174"/>
      <c r="L226" s="175"/>
      <c r="M226" s="176"/>
      <c r="N226" s="177"/>
      <c r="O226" s="143"/>
      <c r="P226" s="143"/>
      <c r="Q226" s="143"/>
      <c r="R226" s="143"/>
      <c r="S226" s="143"/>
      <c r="T226" s="144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45" t="s">
        <v>504</v>
      </c>
      <c r="AT226" s="145" t="s">
        <v>159</v>
      </c>
      <c r="AU226" s="145" t="s">
        <v>73</v>
      </c>
      <c r="AY226" s="18" t="s">
        <v>141</v>
      </c>
      <c r="BE226" s="146">
        <f t="shared" si="24"/>
        <v>0</v>
      </c>
      <c r="BF226" s="146">
        <f t="shared" si="25"/>
        <v>0</v>
      </c>
      <c r="BG226" s="146">
        <f t="shared" si="26"/>
        <v>0</v>
      </c>
      <c r="BH226" s="146">
        <f t="shared" si="27"/>
        <v>0</v>
      </c>
      <c r="BI226" s="146">
        <f t="shared" si="28"/>
        <v>0</v>
      </c>
      <c r="BJ226" s="18" t="s">
        <v>73</v>
      </c>
      <c r="BK226" s="146">
        <f t="shared" si="29"/>
        <v>0</v>
      </c>
      <c r="BL226" s="18" t="s">
        <v>332</v>
      </c>
      <c r="BM226" s="145" t="s">
        <v>2273</v>
      </c>
    </row>
    <row r="227" spans="1:65" s="2" customFormat="1" ht="16.5" customHeight="1" x14ac:dyDescent="0.2">
      <c r="A227" s="31"/>
      <c r="B227" s="133"/>
      <c r="C227" s="134" t="s">
        <v>1710</v>
      </c>
      <c r="D227" s="134" t="s">
        <v>143</v>
      </c>
      <c r="E227" s="135" t="s">
        <v>2274</v>
      </c>
      <c r="F227" s="136" t="s">
        <v>2275</v>
      </c>
      <c r="G227" s="137" t="s">
        <v>161</v>
      </c>
      <c r="H227" s="138">
        <v>4</v>
      </c>
      <c r="I227" s="139"/>
      <c r="J227" s="139"/>
      <c r="K227" s="140"/>
      <c r="L227" s="32"/>
      <c r="M227" s="141"/>
      <c r="N227" s="142"/>
      <c r="O227" s="143"/>
      <c r="P227" s="143"/>
      <c r="Q227" s="143"/>
      <c r="R227" s="143"/>
      <c r="S227" s="143"/>
      <c r="T227" s="144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45" t="s">
        <v>332</v>
      </c>
      <c r="AT227" s="145" t="s">
        <v>143</v>
      </c>
      <c r="AU227" s="145" t="s">
        <v>73</v>
      </c>
      <c r="AY227" s="18" t="s">
        <v>141</v>
      </c>
      <c r="BE227" s="146">
        <f t="shared" si="24"/>
        <v>0</v>
      </c>
      <c r="BF227" s="146">
        <f t="shared" si="25"/>
        <v>0</v>
      </c>
      <c r="BG227" s="146">
        <f t="shared" si="26"/>
        <v>0</v>
      </c>
      <c r="BH227" s="146">
        <f t="shared" si="27"/>
        <v>0</v>
      </c>
      <c r="BI227" s="146">
        <f t="shared" si="28"/>
        <v>0</v>
      </c>
      <c r="BJ227" s="18" t="s">
        <v>73</v>
      </c>
      <c r="BK227" s="146">
        <f t="shared" si="29"/>
        <v>0</v>
      </c>
      <c r="BL227" s="18" t="s">
        <v>332</v>
      </c>
      <c r="BM227" s="145" t="s">
        <v>2276</v>
      </c>
    </row>
    <row r="228" spans="1:65" s="2" customFormat="1" ht="21.75" customHeight="1" x14ac:dyDescent="0.2">
      <c r="A228" s="31"/>
      <c r="B228" s="133"/>
      <c r="C228" s="168" t="s">
        <v>1715</v>
      </c>
      <c r="D228" s="168" t="s">
        <v>159</v>
      </c>
      <c r="E228" s="169" t="s">
        <v>2277</v>
      </c>
      <c r="F228" s="170" t="s">
        <v>2278</v>
      </c>
      <c r="G228" s="171" t="s">
        <v>161</v>
      </c>
      <c r="H228" s="172">
        <v>4</v>
      </c>
      <c r="I228" s="173"/>
      <c r="J228" s="173"/>
      <c r="K228" s="174"/>
      <c r="L228" s="175"/>
      <c r="M228" s="176"/>
      <c r="N228" s="177"/>
      <c r="O228" s="143"/>
      <c r="P228" s="143"/>
      <c r="Q228" s="143"/>
      <c r="R228" s="143"/>
      <c r="S228" s="143"/>
      <c r="T228" s="144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45" t="s">
        <v>504</v>
      </c>
      <c r="AT228" s="145" t="s">
        <v>159</v>
      </c>
      <c r="AU228" s="145" t="s">
        <v>73</v>
      </c>
      <c r="AY228" s="18" t="s">
        <v>141</v>
      </c>
      <c r="BE228" s="146">
        <f t="shared" si="24"/>
        <v>0</v>
      </c>
      <c r="BF228" s="146">
        <f t="shared" si="25"/>
        <v>0</v>
      </c>
      <c r="BG228" s="146">
        <f t="shared" si="26"/>
        <v>0</v>
      </c>
      <c r="BH228" s="146">
        <f t="shared" si="27"/>
        <v>0</v>
      </c>
      <c r="BI228" s="146">
        <f t="shared" si="28"/>
        <v>0</v>
      </c>
      <c r="BJ228" s="18" t="s">
        <v>73</v>
      </c>
      <c r="BK228" s="146">
        <f t="shared" si="29"/>
        <v>0</v>
      </c>
      <c r="BL228" s="18" t="s">
        <v>332</v>
      </c>
      <c r="BM228" s="145" t="s">
        <v>2279</v>
      </c>
    </row>
    <row r="229" spans="1:65" s="2" customFormat="1" ht="16.5" customHeight="1" x14ac:dyDescent="0.2">
      <c r="A229" s="31"/>
      <c r="B229" s="133"/>
      <c r="C229" s="134" t="s">
        <v>1722</v>
      </c>
      <c r="D229" s="134" t="s">
        <v>143</v>
      </c>
      <c r="E229" s="135" t="s">
        <v>2280</v>
      </c>
      <c r="F229" s="136" t="s">
        <v>2281</v>
      </c>
      <c r="G229" s="137" t="s">
        <v>161</v>
      </c>
      <c r="H229" s="138">
        <v>319</v>
      </c>
      <c r="I229" s="139"/>
      <c r="J229" s="139"/>
      <c r="K229" s="140"/>
      <c r="L229" s="32"/>
      <c r="M229" s="141"/>
      <c r="N229" s="142"/>
      <c r="O229" s="143"/>
      <c r="P229" s="143"/>
      <c r="Q229" s="143"/>
      <c r="R229" s="143"/>
      <c r="S229" s="143"/>
      <c r="T229" s="144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45" t="s">
        <v>332</v>
      </c>
      <c r="AT229" s="145" t="s">
        <v>143</v>
      </c>
      <c r="AU229" s="145" t="s">
        <v>73</v>
      </c>
      <c r="AY229" s="18" t="s">
        <v>141</v>
      </c>
      <c r="BE229" s="146">
        <f t="shared" si="24"/>
        <v>0</v>
      </c>
      <c r="BF229" s="146">
        <f t="shared" si="25"/>
        <v>0</v>
      </c>
      <c r="BG229" s="146">
        <f t="shared" si="26"/>
        <v>0</v>
      </c>
      <c r="BH229" s="146">
        <f t="shared" si="27"/>
        <v>0</v>
      </c>
      <c r="BI229" s="146">
        <f t="shared" si="28"/>
        <v>0</v>
      </c>
      <c r="BJ229" s="18" t="s">
        <v>73</v>
      </c>
      <c r="BK229" s="146">
        <f t="shared" si="29"/>
        <v>0</v>
      </c>
      <c r="BL229" s="18" t="s">
        <v>332</v>
      </c>
      <c r="BM229" s="145" t="s">
        <v>2282</v>
      </c>
    </row>
    <row r="230" spans="1:65" s="2" customFormat="1" ht="21.75" customHeight="1" x14ac:dyDescent="0.2">
      <c r="A230" s="31"/>
      <c r="B230" s="133"/>
      <c r="C230" s="168" t="s">
        <v>1727</v>
      </c>
      <c r="D230" s="168" t="s">
        <v>159</v>
      </c>
      <c r="E230" s="169" t="s">
        <v>2283</v>
      </c>
      <c r="F230" s="170" t="s">
        <v>2284</v>
      </c>
      <c r="G230" s="171" t="s">
        <v>161</v>
      </c>
      <c r="H230" s="172">
        <v>319</v>
      </c>
      <c r="I230" s="173"/>
      <c r="J230" s="173"/>
      <c r="K230" s="174"/>
      <c r="L230" s="175"/>
      <c r="M230" s="176"/>
      <c r="N230" s="177"/>
      <c r="O230" s="143"/>
      <c r="P230" s="143"/>
      <c r="Q230" s="143"/>
      <c r="R230" s="143"/>
      <c r="S230" s="143"/>
      <c r="T230" s="144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45" t="s">
        <v>504</v>
      </c>
      <c r="AT230" s="145" t="s">
        <v>159</v>
      </c>
      <c r="AU230" s="145" t="s">
        <v>73</v>
      </c>
      <c r="AY230" s="18" t="s">
        <v>141</v>
      </c>
      <c r="BE230" s="146">
        <f t="shared" si="24"/>
        <v>0</v>
      </c>
      <c r="BF230" s="146">
        <f t="shared" si="25"/>
        <v>0</v>
      </c>
      <c r="BG230" s="146">
        <f t="shared" si="26"/>
        <v>0</v>
      </c>
      <c r="BH230" s="146">
        <f t="shared" si="27"/>
        <v>0</v>
      </c>
      <c r="BI230" s="146">
        <f t="shared" si="28"/>
        <v>0</v>
      </c>
      <c r="BJ230" s="18" t="s">
        <v>73</v>
      </c>
      <c r="BK230" s="146">
        <f t="shared" si="29"/>
        <v>0</v>
      </c>
      <c r="BL230" s="18" t="s">
        <v>332</v>
      </c>
      <c r="BM230" s="145" t="s">
        <v>2285</v>
      </c>
    </row>
    <row r="231" spans="1:65" s="2" customFormat="1" ht="16.5" customHeight="1" x14ac:dyDescent="0.2">
      <c r="A231" s="31"/>
      <c r="B231" s="133"/>
      <c r="C231" s="134" t="s">
        <v>1733</v>
      </c>
      <c r="D231" s="134" t="s">
        <v>143</v>
      </c>
      <c r="E231" s="135" t="s">
        <v>2286</v>
      </c>
      <c r="F231" s="136" t="s">
        <v>2287</v>
      </c>
      <c r="G231" s="137" t="s">
        <v>161</v>
      </c>
      <c r="H231" s="138">
        <v>2</v>
      </c>
      <c r="I231" s="139"/>
      <c r="J231" s="139"/>
      <c r="K231" s="140"/>
      <c r="L231" s="32"/>
      <c r="M231" s="141"/>
      <c r="N231" s="142"/>
      <c r="O231" s="143"/>
      <c r="P231" s="143"/>
      <c r="Q231" s="143"/>
      <c r="R231" s="143"/>
      <c r="S231" s="143"/>
      <c r="T231" s="144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45" t="s">
        <v>332</v>
      </c>
      <c r="AT231" s="145" t="s">
        <v>143</v>
      </c>
      <c r="AU231" s="145" t="s">
        <v>73</v>
      </c>
      <c r="AY231" s="18" t="s">
        <v>141</v>
      </c>
      <c r="BE231" s="146">
        <f t="shared" si="24"/>
        <v>0</v>
      </c>
      <c r="BF231" s="146">
        <f t="shared" si="25"/>
        <v>0</v>
      </c>
      <c r="BG231" s="146">
        <f t="shared" si="26"/>
        <v>0</v>
      </c>
      <c r="BH231" s="146">
        <f t="shared" si="27"/>
        <v>0</v>
      </c>
      <c r="BI231" s="146">
        <f t="shared" si="28"/>
        <v>0</v>
      </c>
      <c r="BJ231" s="18" t="s">
        <v>73</v>
      </c>
      <c r="BK231" s="146">
        <f t="shared" si="29"/>
        <v>0</v>
      </c>
      <c r="BL231" s="18" t="s">
        <v>332</v>
      </c>
      <c r="BM231" s="145" t="s">
        <v>2288</v>
      </c>
    </row>
    <row r="232" spans="1:65" s="2" customFormat="1" ht="21.75" customHeight="1" x14ac:dyDescent="0.2">
      <c r="A232" s="31"/>
      <c r="B232" s="133"/>
      <c r="C232" s="168" t="s">
        <v>1737</v>
      </c>
      <c r="D232" s="168" t="s">
        <v>159</v>
      </c>
      <c r="E232" s="169" t="s">
        <v>2289</v>
      </c>
      <c r="F232" s="170" t="s">
        <v>2290</v>
      </c>
      <c r="G232" s="171" t="s">
        <v>161</v>
      </c>
      <c r="H232" s="172">
        <v>2</v>
      </c>
      <c r="I232" s="173"/>
      <c r="J232" s="173"/>
      <c r="K232" s="174"/>
      <c r="L232" s="175"/>
      <c r="M232" s="176"/>
      <c r="N232" s="177"/>
      <c r="O232" s="143"/>
      <c r="P232" s="143"/>
      <c r="Q232" s="143"/>
      <c r="R232" s="143"/>
      <c r="S232" s="143"/>
      <c r="T232" s="144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45" t="s">
        <v>504</v>
      </c>
      <c r="AT232" s="145" t="s">
        <v>159</v>
      </c>
      <c r="AU232" s="145" t="s">
        <v>73</v>
      </c>
      <c r="AY232" s="18" t="s">
        <v>141</v>
      </c>
      <c r="BE232" s="146">
        <f t="shared" si="24"/>
        <v>0</v>
      </c>
      <c r="BF232" s="146">
        <f t="shared" si="25"/>
        <v>0</v>
      </c>
      <c r="BG232" s="146">
        <f t="shared" si="26"/>
        <v>0</v>
      </c>
      <c r="BH232" s="146">
        <f t="shared" si="27"/>
        <v>0</v>
      </c>
      <c r="BI232" s="146">
        <f t="shared" si="28"/>
        <v>0</v>
      </c>
      <c r="BJ232" s="18" t="s">
        <v>73</v>
      </c>
      <c r="BK232" s="146">
        <f t="shared" si="29"/>
        <v>0</v>
      </c>
      <c r="BL232" s="18" t="s">
        <v>332</v>
      </c>
      <c r="BM232" s="145" t="s">
        <v>2291</v>
      </c>
    </row>
    <row r="233" spans="1:65" s="2" customFormat="1" ht="16.5" customHeight="1" x14ac:dyDescent="0.2">
      <c r="A233" s="31"/>
      <c r="B233" s="133"/>
      <c r="C233" s="134" t="s">
        <v>1741</v>
      </c>
      <c r="D233" s="134" t="s">
        <v>143</v>
      </c>
      <c r="E233" s="135" t="s">
        <v>2292</v>
      </c>
      <c r="F233" s="136" t="s">
        <v>2293</v>
      </c>
      <c r="G233" s="137" t="s">
        <v>161</v>
      </c>
      <c r="H233" s="138">
        <v>6</v>
      </c>
      <c r="I233" s="139"/>
      <c r="J233" s="139"/>
      <c r="K233" s="140"/>
      <c r="L233" s="32"/>
      <c r="M233" s="141"/>
      <c r="N233" s="142"/>
      <c r="O233" s="143"/>
      <c r="P233" s="143"/>
      <c r="Q233" s="143"/>
      <c r="R233" s="143"/>
      <c r="S233" s="143"/>
      <c r="T233" s="144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45" t="s">
        <v>332</v>
      </c>
      <c r="AT233" s="145" t="s">
        <v>143</v>
      </c>
      <c r="AU233" s="145" t="s">
        <v>73</v>
      </c>
      <c r="AY233" s="18" t="s">
        <v>141</v>
      </c>
      <c r="BE233" s="146">
        <f t="shared" si="24"/>
        <v>0</v>
      </c>
      <c r="BF233" s="146">
        <f t="shared" si="25"/>
        <v>0</v>
      </c>
      <c r="BG233" s="146">
        <f t="shared" si="26"/>
        <v>0</v>
      </c>
      <c r="BH233" s="146">
        <f t="shared" si="27"/>
        <v>0</v>
      </c>
      <c r="BI233" s="146">
        <f t="shared" si="28"/>
        <v>0</v>
      </c>
      <c r="BJ233" s="18" t="s">
        <v>73</v>
      </c>
      <c r="BK233" s="146">
        <f t="shared" si="29"/>
        <v>0</v>
      </c>
      <c r="BL233" s="18" t="s">
        <v>332</v>
      </c>
      <c r="BM233" s="145" t="s">
        <v>2294</v>
      </c>
    </row>
    <row r="234" spans="1:65" s="2" customFormat="1" ht="21.75" customHeight="1" x14ac:dyDescent="0.2">
      <c r="A234" s="31"/>
      <c r="B234" s="133"/>
      <c r="C234" s="168" t="s">
        <v>1746</v>
      </c>
      <c r="D234" s="168" t="s">
        <v>159</v>
      </c>
      <c r="E234" s="169" t="s">
        <v>2295</v>
      </c>
      <c r="F234" s="170" t="s">
        <v>2296</v>
      </c>
      <c r="G234" s="171" t="s">
        <v>161</v>
      </c>
      <c r="H234" s="172">
        <v>6</v>
      </c>
      <c r="I234" s="173"/>
      <c r="J234" s="173"/>
      <c r="K234" s="174"/>
      <c r="L234" s="175"/>
      <c r="M234" s="176"/>
      <c r="N234" s="177"/>
      <c r="O234" s="143"/>
      <c r="P234" s="143"/>
      <c r="Q234" s="143"/>
      <c r="R234" s="143"/>
      <c r="S234" s="143"/>
      <c r="T234" s="144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45" t="s">
        <v>504</v>
      </c>
      <c r="AT234" s="145" t="s">
        <v>159</v>
      </c>
      <c r="AU234" s="145" t="s">
        <v>73</v>
      </c>
      <c r="AY234" s="18" t="s">
        <v>141</v>
      </c>
      <c r="BE234" s="146">
        <f t="shared" si="24"/>
        <v>0</v>
      </c>
      <c r="BF234" s="146">
        <f t="shared" si="25"/>
        <v>0</v>
      </c>
      <c r="BG234" s="146">
        <f t="shared" si="26"/>
        <v>0</v>
      </c>
      <c r="BH234" s="146">
        <f t="shared" si="27"/>
        <v>0</v>
      </c>
      <c r="BI234" s="146">
        <f t="shared" si="28"/>
        <v>0</v>
      </c>
      <c r="BJ234" s="18" t="s">
        <v>73</v>
      </c>
      <c r="BK234" s="146">
        <f t="shared" si="29"/>
        <v>0</v>
      </c>
      <c r="BL234" s="18" t="s">
        <v>332</v>
      </c>
      <c r="BM234" s="145" t="s">
        <v>2297</v>
      </c>
    </row>
    <row r="235" spans="1:65" s="2" customFormat="1" ht="16.5" customHeight="1" x14ac:dyDescent="0.2">
      <c r="A235" s="31"/>
      <c r="B235" s="133"/>
      <c r="C235" s="134" t="s">
        <v>1751</v>
      </c>
      <c r="D235" s="134" t="s">
        <v>143</v>
      </c>
      <c r="E235" s="135" t="s">
        <v>2298</v>
      </c>
      <c r="F235" s="136" t="s">
        <v>2299</v>
      </c>
      <c r="G235" s="137" t="s">
        <v>161</v>
      </c>
      <c r="H235" s="138">
        <v>6</v>
      </c>
      <c r="I235" s="139"/>
      <c r="J235" s="139"/>
      <c r="K235" s="140"/>
      <c r="L235" s="32"/>
      <c r="M235" s="141"/>
      <c r="N235" s="142"/>
      <c r="O235" s="143"/>
      <c r="P235" s="143"/>
      <c r="Q235" s="143"/>
      <c r="R235" s="143"/>
      <c r="S235" s="143"/>
      <c r="T235" s="144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45" t="s">
        <v>332</v>
      </c>
      <c r="AT235" s="145" t="s">
        <v>143</v>
      </c>
      <c r="AU235" s="145" t="s">
        <v>73</v>
      </c>
      <c r="AY235" s="18" t="s">
        <v>141</v>
      </c>
      <c r="BE235" s="146">
        <f t="shared" si="24"/>
        <v>0</v>
      </c>
      <c r="BF235" s="146">
        <f t="shared" si="25"/>
        <v>0</v>
      </c>
      <c r="BG235" s="146">
        <f t="shared" si="26"/>
        <v>0</v>
      </c>
      <c r="BH235" s="146">
        <f t="shared" si="27"/>
        <v>0</v>
      </c>
      <c r="BI235" s="146">
        <f t="shared" si="28"/>
        <v>0</v>
      </c>
      <c r="BJ235" s="18" t="s">
        <v>73</v>
      </c>
      <c r="BK235" s="146">
        <f t="shared" si="29"/>
        <v>0</v>
      </c>
      <c r="BL235" s="18" t="s">
        <v>332</v>
      </c>
      <c r="BM235" s="145" t="s">
        <v>2300</v>
      </c>
    </row>
    <row r="236" spans="1:65" s="2" customFormat="1" ht="21.75" customHeight="1" x14ac:dyDescent="0.2">
      <c r="A236" s="31"/>
      <c r="B236" s="133"/>
      <c r="C236" s="168" t="s">
        <v>1755</v>
      </c>
      <c r="D236" s="168" t="s">
        <v>159</v>
      </c>
      <c r="E236" s="169" t="s">
        <v>2301</v>
      </c>
      <c r="F236" s="170" t="s">
        <v>2302</v>
      </c>
      <c r="G236" s="171" t="s">
        <v>161</v>
      </c>
      <c r="H236" s="172">
        <v>6</v>
      </c>
      <c r="I236" s="173"/>
      <c r="J236" s="173"/>
      <c r="K236" s="174"/>
      <c r="L236" s="175"/>
      <c r="M236" s="176"/>
      <c r="N236" s="177"/>
      <c r="O236" s="143"/>
      <c r="P236" s="143"/>
      <c r="Q236" s="143"/>
      <c r="R236" s="143"/>
      <c r="S236" s="143"/>
      <c r="T236" s="144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45" t="s">
        <v>504</v>
      </c>
      <c r="AT236" s="145" t="s">
        <v>159</v>
      </c>
      <c r="AU236" s="145" t="s">
        <v>73</v>
      </c>
      <c r="AY236" s="18" t="s">
        <v>141</v>
      </c>
      <c r="BE236" s="146">
        <f t="shared" si="24"/>
        <v>0</v>
      </c>
      <c r="BF236" s="146">
        <f t="shared" si="25"/>
        <v>0</v>
      </c>
      <c r="BG236" s="146">
        <f t="shared" si="26"/>
        <v>0</v>
      </c>
      <c r="BH236" s="146">
        <f t="shared" si="27"/>
        <v>0</v>
      </c>
      <c r="BI236" s="146">
        <f t="shared" si="28"/>
        <v>0</v>
      </c>
      <c r="BJ236" s="18" t="s">
        <v>73</v>
      </c>
      <c r="BK236" s="146">
        <f t="shared" si="29"/>
        <v>0</v>
      </c>
      <c r="BL236" s="18" t="s">
        <v>332</v>
      </c>
      <c r="BM236" s="145" t="s">
        <v>2303</v>
      </c>
    </row>
    <row r="237" spans="1:65" s="2" customFormat="1" ht="16.5" customHeight="1" x14ac:dyDescent="0.2">
      <c r="A237" s="31"/>
      <c r="B237" s="133"/>
      <c r="C237" s="134" t="s">
        <v>1764</v>
      </c>
      <c r="D237" s="134" t="s">
        <v>143</v>
      </c>
      <c r="E237" s="135" t="s">
        <v>2304</v>
      </c>
      <c r="F237" s="136" t="s">
        <v>2305</v>
      </c>
      <c r="G237" s="137" t="s">
        <v>161</v>
      </c>
      <c r="H237" s="138">
        <v>8</v>
      </c>
      <c r="I237" s="139"/>
      <c r="J237" s="139"/>
      <c r="K237" s="140"/>
      <c r="L237" s="32"/>
      <c r="M237" s="141"/>
      <c r="N237" s="142"/>
      <c r="O237" s="143"/>
      <c r="P237" s="143"/>
      <c r="Q237" s="143"/>
      <c r="R237" s="143"/>
      <c r="S237" s="143"/>
      <c r="T237" s="144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45" t="s">
        <v>332</v>
      </c>
      <c r="AT237" s="145" t="s">
        <v>143</v>
      </c>
      <c r="AU237" s="145" t="s">
        <v>73</v>
      </c>
      <c r="AY237" s="18" t="s">
        <v>141</v>
      </c>
      <c r="BE237" s="146">
        <f t="shared" si="24"/>
        <v>0</v>
      </c>
      <c r="BF237" s="146">
        <f t="shared" si="25"/>
        <v>0</v>
      </c>
      <c r="BG237" s="146">
        <f t="shared" si="26"/>
        <v>0</v>
      </c>
      <c r="BH237" s="146">
        <f t="shared" si="27"/>
        <v>0</v>
      </c>
      <c r="BI237" s="146">
        <f t="shared" si="28"/>
        <v>0</v>
      </c>
      <c r="BJ237" s="18" t="s">
        <v>73</v>
      </c>
      <c r="BK237" s="146">
        <f t="shared" si="29"/>
        <v>0</v>
      </c>
      <c r="BL237" s="18" t="s">
        <v>332</v>
      </c>
      <c r="BM237" s="145" t="s">
        <v>2306</v>
      </c>
    </row>
    <row r="238" spans="1:65" s="2" customFormat="1" ht="21.75" customHeight="1" x14ac:dyDescent="0.2">
      <c r="A238" s="31"/>
      <c r="B238" s="133"/>
      <c r="C238" s="168" t="s">
        <v>1773</v>
      </c>
      <c r="D238" s="168" t="s">
        <v>159</v>
      </c>
      <c r="E238" s="169" t="s">
        <v>2307</v>
      </c>
      <c r="F238" s="170" t="s">
        <v>2308</v>
      </c>
      <c r="G238" s="171" t="s">
        <v>161</v>
      </c>
      <c r="H238" s="172">
        <v>8</v>
      </c>
      <c r="I238" s="173"/>
      <c r="J238" s="173"/>
      <c r="K238" s="174"/>
      <c r="L238" s="175"/>
      <c r="M238" s="176"/>
      <c r="N238" s="177"/>
      <c r="O238" s="143"/>
      <c r="P238" s="143"/>
      <c r="Q238" s="143"/>
      <c r="R238" s="143"/>
      <c r="S238" s="143"/>
      <c r="T238" s="144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45" t="s">
        <v>504</v>
      </c>
      <c r="AT238" s="145" t="s">
        <v>159</v>
      </c>
      <c r="AU238" s="145" t="s">
        <v>73</v>
      </c>
      <c r="AY238" s="18" t="s">
        <v>141</v>
      </c>
      <c r="BE238" s="146">
        <f t="shared" si="24"/>
        <v>0</v>
      </c>
      <c r="BF238" s="146">
        <f t="shared" si="25"/>
        <v>0</v>
      </c>
      <c r="BG238" s="146">
        <f t="shared" si="26"/>
        <v>0</v>
      </c>
      <c r="BH238" s="146">
        <f t="shared" si="27"/>
        <v>0</v>
      </c>
      <c r="BI238" s="146">
        <f t="shared" si="28"/>
        <v>0</v>
      </c>
      <c r="BJ238" s="18" t="s">
        <v>73</v>
      </c>
      <c r="BK238" s="146">
        <f t="shared" si="29"/>
        <v>0</v>
      </c>
      <c r="BL238" s="18" t="s">
        <v>332</v>
      </c>
      <c r="BM238" s="145" t="s">
        <v>2309</v>
      </c>
    </row>
    <row r="239" spans="1:65" s="2" customFormat="1" ht="21.75" customHeight="1" x14ac:dyDescent="0.2">
      <c r="A239" s="31"/>
      <c r="B239" s="133"/>
      <c r="C239" s="134" t="s">
        <v>1778</v>
      </c>
      <c r="D239" s="134" t="s">
        <v>143</v>
      </c>
      <c r="E239" s="135" t="s">
        <v>2310</v>
      </c>
      <c r="F239" s="136" t="s">
        <v>2311</v>
      </c>
      <c r="G239" s="137" t="s">
        <v>357</v>
      </c>
      <c r="H239" s="138">
        <v>2034</v>
      </c>
      <c r="I239" s="139"/>
      <c r="J239" s="139"/>
      <c r="K239" s="140"/>
      <c r="L239" s="32"/>
      <c r="M239" s="141"/>
      <c r="N239" s="142"/>
      <c r="O239" s="143"/>
      <c r="P239" s="143"/>
      <c r="Q239" s="143"/>
      <c r="R239" s="143"/>
      <c r="S239" s="143"/>
      <c r="T239" s="144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45" t="s">
        <v>332</v>
      </c>
      <c r="AT239" s="145" t="s">
        <v>143</v>
      </c>
      <c r="AU239" s="145" t="s">
        <v>73</v>
      </c>
      <c r="AY239" s="18" t="s">
        <v>141</v>
      </c>
      <c r="BE239" s="146">
        <f t="shared" si="24"/>
        <v>0</v>
      </c>
      <c r="BF239" s="146">
        <f t="shared" si="25"/>
        <v>0</v>
      </c>
      <c r="BG239" s="146">
        <f t="shared" si="26"/>
        <v>0</v>
      </c>
      <c r="BH239" s="146">
        <f t="shared" si="27"/>
        <v>0</v>
      </c>
      <c r="BI239" s="146">
        <f t="shared" si="28"/>
        <v>0</v>
      </c>
      <c r="BJ239" s="18" t="s">
        <v>73</v>
      </c>
      <c r="BK239" s="146">
        <f t="shared" si="29"/>
        <v>0</v>
      </c>
      <c r="BL239" s="18" t="s">
        <v>332</v>
      </c>
      <c r="BM239" s="145" t="s">
        <v>2312</v>
      </c>
    </row>
    <row r="240" spans="1:65" s="2" customFormat="1" ht="21.75" customHeight="1" x14ac:dyDescent="0.2">
      <c r="A240" s="31"/>
      <c r="B240" s="133"/>
      <c r="C240" s="134" t="s">
        <v>1793</v>
      </c>
      <c r="D240" s="134" t="s">
        <v>143</v>
      </c>
      <c r="E240" s="135" t="s">
        <v>2313</v>
      </c>
      <c r="F240" s="136" t="s">
        <v>2314</v>
      </c>
      <c r="G240" s="137" t="s">
        <v>161</v>
      </c>
      <c r="H240" s="138">
        <v>264</v>
      </c>
      <c r="I240" s="139"/>
      <c r="J240" s="139"/>
      <c r="K240" s="140"/>
      <c r="L240" s="32"/>
      <c r="M240" s="141"/>
      <c r="N240" s="142"/>
      <c r="O240" s="143"/>
      <c r="P240" s="143"/>
      <c r="Q240" s="143"/>
      <c r="R240" s="143"/>
      <c r="S240" s="143"/>
      <c r="T240" s="144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45" t="s">
        <v>332</v>
      </c>
      <c r="AT240" s="145" t="s">
        <v>143</v>
      </c>
      <c r="AU240" s="145" t="s">
        <v>73</v>
      </c>
      <c r="AY240" s="18" t="s">
        <v>141</v>
      </c>
      <c r="BE240" s="146">
        <f t="shared" si="24"/>
        <v>0</v>
      </c>
      <c r="BF240" s="146">
        <f t="shared" si="25"/>
        <v>0</v>
      </c>
      <c r="BG240" s="146">
        <f t="shared" si="26"/>
        <v>0</v>
      </c>
      <c r="BH240" s="146">
        <f t="shared" si="27"/>
        <v>0</v>
      </c>
      <c r="BI240" s="146">
        <f t="shared" si="28"/>
        <v>0</v>
      </c>
      <c r="BJ240" s="18" t="s">
        <v>73</v>
      </c>
      <c r="BK240" s="146">
        <f t="shared" si="29"/>
        <v>0</v>
      </c>
      <c r="BL240" s="18" t="s">
        <v>332</v>
      </c>
      <c r="BM240" s="145" t="s">
        <v>2315</v>
      </c>
    </row>
    <row r="241" spans="1:65" s="2" customFormat="1" ht="16.5" customHeight="1" x14ac:dyDescent="0.2">
      <c r="A241" s="31"/>
      <c r="B241" s="133"/>
      <c r="C241" s="134" t="s">
        <v>1807</v>
      </c>
      <c r="D241" s="134" t="s">
        <v>143</v>
      </c>
      <c r="E241" s="135" t="s">
        <v>2316</v>
      </c>
      <c r="F241" s="136" t="s">
        <v>2317</v>
      </c>
      <c r="G241" s="137" t="s">
        <v>161</v>
      </c>
      <c r="H241" s="138">
        <v>184</v>
      </c>
      <c r="I241" s="139"/>
      <c r="J241" s="139"/>
      <c r="K241" s="140"/>
      <c r="L241" s="32"/>
      <c r="M241" s="141"/>
      <c r="N241" s="142"/>
      <c r="O241" s="143"/>
      <c r="P241" s="143"/>
      <c r="Q241" s="143"/>
      <c r="R241" s="143"/>
      <c r="S241" s="143"/>
      <c r="T241" s="144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45" t="s">
        <v>332</v>
      </c>
      <c r="AT241" s="145" t="s">
        <v>143</v>
      </c>
      <c r="AU241" s="145" t="s">
        <v>73</v>
      </c>
      <c r="AY241" s="18" t="s">
        <v>141</v>
      </c>
      <c r="BE241" s="146">
        <f t="shared" si="24"/>
        <v>0</v>
      </c>
      <c r="BF241" s="146">
        <f t="shared" si="25"/>
        <v>0</v>
      </c>
      <c r="BG241" s="146">
        <f t="shared" si="26"/>
        <v>0</v>
      </c>
      <c r="BH241" s="146">
        <f t="shared" si="27"/>
        <v>0</v>
      </c>
      <c r="BI241" s="146">
        <f t="shared" si="28"/>
        <v>0</v>
      </c>
      <c r="BJ241" s="18" t="s">
        <v>73</v>
      </c>
      <c r="BK241" s="146">
        <f t="shared" si="29"/>
        <v>0</v>
      </c>
      <c r="BL241" s="18" t="s">
        <v>332</v>
      </c>
      <c r="BM241" s="145" t="s">
        <v>2318</v>
      </c>
    </row>
    <row r="242" spans="1:65" s="2" customFormat="1" ht="16.5" customHeight="1" x14ac:dyDescent="0.2">
      <c r="A242" s="31"/>
      <c r="B242" s="133"/>
      <c r="C242" s="134" t="s">
        <v>1813</v>
      </c>
      <c r="D242" s="134" t="s">
        <v>143</v>
      </c>
      <c r="E242" s="135" t="s">
        <v>2319</v>
      </c>
      <c r="F242" s="136" t="s">
        <v>2320</v>
      </c>
      <c r="G242" s="137" t="s">
        <v>161</v>
      </c>
      <c r="H242" s="138">
        <v>62</v>
      </c>
      <c r="I242" s="139"/>
      <c r="J242" s="139"/>
      <c r="K242" s="140"/>
      <c r="L242" s="32"/>
      <c r="M242" s="141"/>
      <c r="N242" s="142"/>
      <c r="O242" s="143"/>
      <c r="P242" s="143"/>
      <c r="Q242" s="143"/>
      <c r="R242" s="143"/>
      <c r="S242" s="143"/>
      <c r="T242" s="144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45" t="s">
        <v>332</v>
      </c>
      <c r="AT242" s="145" t="s">
        <v>143</v>
      </c>
      <c r="AU242" s="145" t="s">
        <v>73</v>
      </c>
      <c r="AY242" s="18" t="s">
        <v>141</v>
      </c>
      <c r="BE242" s="146">
        <f t="shared" si="24"/>
        <v>0</v>
      </c>
      <c r="BF242" s="146">
        <f t="shared" si="25"/>
        <v>0</v>
      </c>
      <c r="BG242" s="146">
        <f t="shared" si="26"/>
        <v>0</v>
      </c>
      <c r="BH242" s="146">
        <f t="shared" si="27"/>
        <v>0</v>
      </c>
      <c r="BI242" s="146">
        <f t="shared" si="28"/>
        <v>0</v>
      </c>
      <c r="BJ242" s="18" t="s">
        <v>73</v>
      </c>
      <c r="BK242" s="146">
        <f t="shared" si="29"/>
        <v>0</v>
      </c>
      <c r="BL242" s="18" t="s">
        <v>332</v>
      </c>
      <c r="BM242" s="145" t="s">
        <v>2321</v>
      </c>
    </row>
    <row r="243" spans="1:65" s="2" customFormat="1" ht="21.75" customHeight="1" x14ac:dyDescent="0.2">
      <c r="A243" s="31"/>
      <c r="B243" s="133"/>
      <c r="C243" s="134" t="s">
        <v>1826</v>
      </c>
      <c r="D243" s="134" t="s">
        <v>143</v>
      </c>
      <c r="E243" s="135" t="s">
        <v>2322</v>
      </c>
      <c r="F243" s="136" t="s">
        <v>2323</v>
      </c>
      <c r="G243" s="137" t="s">
        <v>161</v>
      </c>
      <c r="H243" s="138">
        <v>42</v>
      </c>
      <c r="I243" s="139"/>
      <c r="J243" s="139"/>
      <c r="K243" s="140"/>
      <c r="L243" s="32"/>
      <c r="M243" s="141"/>
      <c r="N243" s="142"/>
      <c r="O243" s="143"/>
      <c r="P243" s="143"/>
      <c r="Q243" s="143"/>
      <c r="R243" s="143"/>
      <c r="S243" s="143"/>
      <c r="T243" s="144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45" t="s">
        <v>332</v>
      </c>
      <c r="AT243" s="145" t="s">
        <v>143</v>
      </c>
      <c r="AU243" s="145" t="s">
        <v>73</v>
      </c>
      <c r="AY243" s="18" t="s">
        <v>141</v>
      </c>
      <c r="BE243" s="146">
        <f t="shared" si="24"/>
        <v>0</v>
      </c>
      <c r="BF243" s="146">
        <f t="shared" si="25"/>
        <v>0</v>
      </c>
      <c r="BG243" s="146">
        <f t="shared" si="26"/>
        <v>0</v>
      </c>
      <c r="BH243" s="146">
        <f t="shared" si="27"/>
        <v>0</v>
      </c>
      <c r="BI243" s="146">
        <f t="shared" si="28"/>
        <v>0</v>
      </c>
      <c r="BJ243" s="18" t="s">
        <v>73</v>
      </c>
      <c r="BK243" s="146">
        <f t="shared" si="29"/>
        <v>0</v>
      </c>
      <c r="BL243" s="18" t="s">
        <v>332</v>
      </c>
      <c r="BM243" s="145" t="s">
        <v>2324</v>
      </c>
    </row>
    <row r="244" spans="1:65" s="2" customFormat="1" ht="21.75" customHeight="1" x14ac:dyDescent="0.2">
      <c r="A244" s="31"/>
      <c r="B244" s="133"/>
      <c r="C244" s="134" t="s">
        <v>1835</v>
      </c>
      <c r="D244" s="134" t="s">
        <v>143</v>
      </c>
      <c r="E244" s="135" t="s">
        <v>2325</v>
      </c>
      <c r="F244" s="136" t="s">
        <v>2326</v>
      </c>
      <c r="G244" s="137" t="s">
        <v>161</v>
      </c>
      <c r="H244" s="138">
        <v>8</v>
      </c>
      <c r="I244" s="139"/>
      <c r="J244" s="139"/>
      <c r="K244" s="140"/>
      <c r="L244" s="32"/>
      <c r="M244" s="141"/>
      <c r="N244" s="142"/>
      <c r="O244" s="143"/>
      <c r="P244" s="143"/>
      <c r="Q244" s="143"/>
      <c r="R244" s="143"/>
      <c r="S244" s="143"/>
      <c r="T244" s="144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45" t="s">
        <v>332</v>
      </c>
      <c r="AT244" s="145" t="s">
        <v>143</v>
      </c>
      <c r="AU244" s="145" t="s">
        <v>73</v>
      </c>
      <c r="AY244" s="18" t="s">
        <v>141</v>
      </c>
      <c r="BE244" s="146">
        <f t="shared" si="24"/>
        <v>0</v>
      </c>
      <c r="BF244" s="146">
        <f t="shared" si="25"/>
        <v>0</v>
      </c>
      <c r="BG244" s="146">
        <f t="shared" si="26"/>
        <v>0</v>
      </c>
      <c r="BH244" s="146">
        <f t="shared" si="27"/>
        <v>0</v>
      </c>
      <c r="BI244" s="146">
        <f t="shared" si="28"/>
        <v>0</v>
      </c>
      <c r="BJ244" s="18" t="s">
        <v>73</v>
      </c>
      <c r="BK244" s="146">
        <f t="shared" si="29"/>
        <v>0</v>
      </c>
      <c r="BL244" s="18" t="s">
        <v>332</v>
      </c>
      <c r="BM244" s="145" t="s">
        <v>2327</v>
      </c>
    </row>
    <row r="245" spans="1:65" s="2" customFormat="1" ht="21.75" customHeight="1" x14ac:dyDescent="0.2">
      <c r="A245" s="31"/>
      <c r="B245" s="133"/>
      <c r="C245" s="134" t="s">
        <v>1849</v>
      </c>
      <c r="D245" s="134" t="s">
        <v>143</v>
      </c>
      <c r="E245" s="135" t="s">
        <v>2328</v>
      </c>
      <c r="F245" s="192" t="s">
        <v>2329</v>
      </c>
      <c r="G245" s="193" t="s">
        <v>543</v>
      </c>
      <c r="H245" s="194"/>
      <c r="I245" s="195"/>
      <c r="J245" s="195"/>
      <c r="K245" s="140"/>
      <c r="L245" s="32"/>
      <c r="M245" s="141"/>
      <c r="N245" s="142"/>
      <c r="O245" s="143"/>
      <c r="P245" s="143"/>
      <c r="Q245" s="143"/>
      <c r="R245" s="143"/>
      <c r="S245" s="143"/>
      <c r="T245" s="144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45" t="s">
        <v>332</v>
      </c>
      <c r="AT245" s="145" t="s">
        <v>143</v>
      </c>
      <c r="AU245" s="145" t="s">
        <v>73</v>
      </c>
      <c r="AY245" s="18" t="s">
        <v>141</v>
      </c>
      <c r="BE245" s="146">
        <f t="shared" si="24"/>
        <v>0</v>
      </c>
      <c r="BF245" s="146">
        <f t="shared" si="25"/>
        <v>0</v>
      </c>
      <c r="BG245" s="146">
        <f t="shared" si="26"/>
        <v>0</v>
      </c>
      <c r="BH245" s="146">
        <f t="shared" si="27"/>
        <v>0</v>
      </c>
      <c r="BI245" s="146">
        <f t="shared" si="28"/>
        <v>0</v>
      </c>
      <c r="BJ245" s="18" t="s">
        <v>73</v>
      </c>
      <c r="BK245" s="146">
        <f t="shared" si="29"/>
        <v>0</v>
      </c>
      <c r="BL245" s="18" t="s">
        <v>332</v>
      </c>
      <c r="BM245" s="145" t="s">
        <v>2330</v>
      </c>
    </row>
    <row r="246" spans="1:65" s="12" customFormat="1" ht="22.9" customHeight="1" x14ac:dyDescent="0.2">
      <c r="B246" s="121"/>
      <c r="D246" s="122" t="s">
        <v>59</v>
      </c>
      <c r="E246" s="131" t="s">
        <v>2331</v>
      </c>
      <c r="F246" s="131" t="s">
        <v>2332</v>
      </c>
      <c r="J246" s="132"/>
      <c r="L246" s="121"/>
      <c r="M246" s="125"/>
      <c r="N246" s="126"/>
      <c r="O246" s="126"/>
      <c r="P246" s="127"/>
      <c r="Q246" s="126"/>
      <c r="R246" s="127"/>
      <c r="S246" s="126"/>
      <c r="T246" s="128"/>
      <c r="AR246" s="122" t="s">
        <v>73</v>
      </c>
      <c r="AT246" s="129" t="s">
        <v>59</v>
      </c>
      <c r="AU246" s="129" t="s">
        <v>67</v>
      </c>
      <c r="AY246" s="122" t="s">
        <v>141</v>
      </c>
      <c r="BK246" s="130">
        <f>SUM(BK247:BK281)</f>
        <v>0</v>
      </c>
    </row>
    <row r="247" spans="1:65" s="2" customFormat="1" ht="21.75" customHeight="1" x14ac:dyDescent="0.2">
      <c r="A247" s="31"/>
      <c r="B247" s="133"/>
      <c r="C247" s="134" t="s">
        <v>1855</v>
      </c>
      <c r="D247" s="134" t="s">
        <v>143</v>
      </c>
      <c r="E247" s="135" t="s">
        <v>2333</v>
      </c>
      <c r="F247" s="136" t="s">
        <v>2334</v>
      </c>
      <c r="G247" s="137" t="s">
        <v>161</v>
      </c>
      <c r="H247" s="138">
        <v>48</v>
      </c>
      <c r="I247" s="139"/>
      <c r="J247" s="139"/>
      <c r="K247" s="140"/>
      <c r="L247" s="32"/>
      <c r="M247" s="141"/>
      <c r="N247" s="142"/>
      <c r="O247" s="143"/>
      <c r="P247" s="143"/>
      <c r="Q247" s="143"/>
      <c r="R247" s="143"/>
      <c r="S247" s="143"/>
      <c r="T247" s="144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45" t="s">
        <v>332</v>
      </c>
      <c r="AT247" s="145" t="s">
        <v>143</v>
      </c>
      <c r="AU247" s="145" t="s">
        <v>73</v>
      </c>
      <c r="AY247" s="18" t="s">
        <v>141</v>
      </c>
      <c r="BE247" s="146">
        <f t="shared" ref="BE247:BE281" si="30">IF(N247="základná",J247,0)</f>
        <v>0</v>
      </c>
      <c r="BF247" s="146">
        <f t="shared" ref="BF247:BF281" si="31">IF(N247="znížená",J247,0)</f>
        <v>0</v>
      </c>
      <c r="BG247" s="146">
        <f t="shared" ref="BG247:BG281" si="32">IF(N247="zákl. prenesená",J247,0)</f>
        <v>0</v>
      </c>
      <c r="BH247" s="146">
        <f t="shared" ref="BH247:BH281" si="33">IF(N247="zníž. prenesená",J247,0)</f>
        <v>0</v>
      </c>
      <c r="BI247" s="146">
        <f t="shared" ref="BI247:BI281" si="34">IF(N247="nulová",J247,0)</f>
        <v>0</v>
      </c>
      <c r="BJ247" s="18" t="s">
        <v>73</v>
      </c>
      <c r="BK247" s="146">
        <f t="shared" ref="BK247:BK281" si="35">ROUND(I247*H247,2)</f>
        <v>0</v>
      </c>
      <c r="BL247" s="18" t="s">
        <v>332</v>
      </c>
      <c r="BM247" s="145" t="s">
        <v>2335</v>
      </c>
    </row>
    <row r="248" spans="1:65" s="2" customFormat="1" ht="21.75" customHeight="1" x14ac:dyDescent="0.2">
      <c r="A248" s="31"/>
      <c r="B248" s="133"/>
      <c r="C248" s="134" t="s">
        <v>1862</v>
      </c>
      <c r="D248" s="134" t="s">
        <v>143</v>
      </c>
      <c r="E248" s="135" t="s">
        <v>2336</v>
      </c>
      <c r="F248" s="136" t="s">
        <v>2337</v>
      </c>
      <c r="G248" s="137" t="s">
        <v>161</v>
      </c>
      <c r="H248" s="138">
        <v>438</v>
      </c>
      <c r="I248" s="139"/>
      <c r="J248" s="139"/>
      <c r="K248" s="140"/>
      <c r="L248" s="32"/>
      <c r="M248" s="141"/>
      <c r="N248" s="142"/>
      <c r="O248" s="143"/>
      <c r="P248" s="143"/>
      <c r="Q248" s="143"/>
      <c r="R248" s="143"/>
      <c r="S248" s="143"/>
      <c r="T248" s="144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45" t="s">
        <v>332</v>
      </c>
      <c r="AT248" s="145" t="s">
        <v>143</v>
      </c>
      <c r="AU248" s="145" t="s">
        <v>73</v>
      </c>
      <c r="AY248" s="18" t="s">
        <v>141</v>
      </c>
      <c r="BE248" s="146">
        <f t="shared" si="30"/>
        <v>0</v>
      </c>
      <c r="BF248" s="146">
        <f t="shared" si="31"/>
        <v>0</v>
      </c>
      <c r="BG248" s="146">
        <f t="shared" si="32"/>
        <v>0</v>
      </c>
      <c r="BH248" s="146">
        <f t="shared" si="33"/>
        <v>0</v>
      </c>
      <c r="BI248" s="146">
        <f t="shared" si="34"/>
        <v>0</v>
      </c>
      <c r="BJ248" s="18" t="s">
        <v>73</v>
      </c>
      <c r="BK248" s="146">
        <f t="shared" si="35"/>
        <v>0</v>
      </c>
      <c r="BL248" s="18" t="s">
        <v>332</v>
      </c>
      <c r="BM248" s="145" t="s">
        <v>2338</v>
      </c>
    </row>
    <row r="249" spans="1:65" s="2" customFormat="1" ht="21.75" customHeight="1" x14ac:dyDescent="0.2">
      <c r="A249" s="31"/>
      <c r="B249" s="133"/>
      <c r="C249" s="134" t="s">
        <v>2197</v>
      </c>
      <c r="D249" s="134" t="s">
        <v>143</v>
      </c>
      <c r="E249" s="135" t="s">
        <v>2339</v>
      </c>
      <c r="F249" s="136" t="s">
        <v>2340</v>
      </c>
      <c r="G249" s="137" t="s">
        <v>161</v>
      </c>
      <c r="H249" s="138">
        <v>18</v>
      </c>
      <c r="I249" s="139"/>
      <c r="J249" s="139"/>
      <c r="K249" s="140"/>
      <c r="L249" s="32"/>
      <c r="M249" s="141"/>
      <c r="N249" s="142"/>
      <c r="O249" s="143"/>
      <c r="P249" s="143"/>
      <c r="Q249" s="143"/>
      <c r="R249" s="143"/>
      <c r="S249" s="143"/>
      <c r="T249" s="144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45" t="s">
        <v>332</v>
      </c>
      <c r="AT249" s="145" t="s">
        <v>143</v>
      </c>
      <c r="AU249" s="145" t="s">
        <v>73</v>
      </c>
      <c r="AY249" s="18" t="s">
        <v>141</v>
      </c>
      <c r="BE249" s="146">
        <f t="shared" si="30"/>
        <v>0</v>
      </c>
      <c r="BF249" s="146">
        <f t="shared" si="31"/>
        <v>0</v>
      </c>
      <c r="BG249" s="146">
        <f t="shared" si="32"/>
        <v>0</v>
      </c>
      <c r="BH249" s="146">
        <f t="shared" si="33"/>
        <v>0</v>
      </c>
      <c r="BI249" s="146">
        <f t="shared" si="34"/>
        <v>0</v>
      </c>
      <c r="BJ249" s="18" t="s">
        <v>73</v>
      </c>
      <c r="BK249" s="146">
        <f t="shared" si="35"/>
        <v>0</v>
      </c>
      <c r="BL249" s="18" t="s">
        <v>332</v>
      </c>
      <c r="BM249" s="145" t="s">
        <v>2341</v>
      </c>
    </row>
    <row r="250" spans="1:65" s="2" customFormat="1" ht="21.75" customHeight="1" x14ac:dyDescent="0.2">
      <c r="A250" s="31"/>
      <c r="B250" s="133"/>
      <c r="C250" s="134" t="s">
        <v>2342</v>
      </c>
      <c r="D250" s="134" t="s">
        <v>143</v>
      </c>
      <c r="E250" s="135" t="s">
        <v>2343</v>
      </c>
      <c r="F250" s="136" t="s">
        <v>2344</v>
      </c>
      <c r="G250" s="137" t="s">
        <v>161</v>
      </c>
      <c r="H250" s="138">
        <v>26</v>
      </c>
      <c r="I250" s="139"/>
      <c r="J250" s="139"/>
      <c r="K250" s="140"/>
      <c r="L250" s="32"/>
      <c r="M250" s="141"/>
      <c r="N250" s="142"/>
      <c r="O250" s="143"/>
      <c r="P250" s="143"/>
      <c r="Q250" s="143"/>
      <c r="R250" s="143"/>
      <c r="S250" s="143"/>
      <c r="T250" s="144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45" t="s">
        <v>332</v>
      </c>
      <c r="AT250" s="145" t="s">
        <v>143</v>
      </c>
      <c r="AU250" s="145" t="s">
        <v>73</v>
      </c>
      <c r="AY250" s="18" t="s">
        <v>141</v>
      </c>
      <c r="BE250" s="146">
        <f t="shared" si="30"/>
        <v>0</v>
      </c>
      <c r="BF250" s="146">
        <f t="shared" si="31"/>
        <v>0</v>
      </c>
      <c r="BG250" s="146">
        <f t="shared" si="32"/>
        <v>0</v>
      </c>
      <c r="BH250" s="146">
        <f t="shared" si="33"/>
        <v>0</v>
      </c>
      <c r="BI250" s="146">
        <f t="shared" si="34"/>
        <v>0</v>
      </c>
      <c r="BJ250" s="18" t="s">
        <v>73</v>
      </c>
      <c r="BK250" s="146">
        <f t="shared" si="35"/>
        <v>0</v>
      </c>
      <c r="BL250" s="18" t="s">
        <v>332</v>
      </c>
      <c r="BM250" s="145" t="s">
        <v>2345</v>
      </c>
    </row>
    <row r="251" spans="1:65" s="2" customFormat="1" ht="16.5" customHeight="1" x14ac:dyDescent="0.2">
      <c r="A251" s="31"/>
      <c r="B251" s="133"/>
      <c r="C251" s="134" t="s">
        <v>2199</v>
      </c>
      <c r="D251" s="134" t="s">
        <v>143</v>
      </c>
      <c r="E251" s="135" t="s">
        <v>2346</v>
      </c>
      <c r="F251" s="136" t="s">
        <v>2347</v>
      </c>
      <c r="G251" s="137" t="s">
        <v>161</v>
      </c>
      <c r="H251" s="138">
        <v>203</v>
      </c>
      <c r="I251" s="139"/>
      <c r="J251" s="139"/>
      <c r="K251" s="140"/>
      <c r="L251" s="32"/>
      <c r="M251" s="141"/>
      <c r="N251" s="142"/>
      <c r="O251" s="143"/>
      <c r="P251" s="143"/>
      <c r="Q251" s="143"/>
      <c r="R251" s="143"/>
      <c r="S251" s="143"/>
      <c r="T251" s="144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45" t="s">
        <v>332</v>
      </c>
      <c r="AT251" s="145" t="s">
        <v>143</v>
      </c>
      <c r="AU251" s="145" t="s">
        <v>73</v>
      </c>
      <c r="AY251" s="18" t="s">
        <v>141</v>
      </c>
      <c r="BE251" s="146">
        <f t="shared" si="30"/>
        <v>0</v>
      </c>
      <c r="BF251" s="146">
        <f t="shared" si="31"/>
        <v>0</v>
      </c>
      <c r="BG251" s="146">
        <f t="shared" si="32"/>
        <v>0</v>
      </c>
      <c r="BH251" s="146">
        <f t="shared" si="33"/>
        <v>0</v>
      </c>
      <c r="BI251" s="146">
        <f t="shared" si="34"/>
        <v>0</v>
      </c>
      <c r="BJ251" s="18" t="s">
        <v>73</v>
      </c>
      <c r="BK251" s="146">
        <f t="shared" si="35"/>
        <v>0</v>
      </c>
      <c r="BL251" s="18" t="s">
        <v>332</v>
      </c>
      <c r="BM251" s="145" t="s">
        <v>2348</v>
      </c>
    </row>
    <row r="252" spans="1:65" s="2" customFormat="1" ht="21.75" customHeight="1" x14ac:dyDescent="0.2">
      <c r="A252" s="31"/>
      <c r="B252" s="133"/>
      <c r="C252" s="168" t="s">
        <v>508</v>
      </c>
      <c r="D252" s="168" t="s">
        <v>159</v>
      </c>
      <c r="E252" s="169" t="s">
        <v>2349</v>
      </c>
      <c r="F252" s="170" t="s">
        <v>3322</v>
      </c>
      <c r="G252" s="171" t="s">
        <v>161</v>
      </c>
      <c r="H252" s="172">
        <v>203</v>
      </c>
      <c r="I252" s="173"/>
      <c r="J252" s="173"/>
      <c r="K252" s="174"/>
      <c r="L252" s="175"/>
      <c r="M252" s="176"/>
      <c r="N252" s="177"/>
      <c r="O252" s="143"/>
      <c r="P252" s="143"/>
      <c r="Q252" s="143"/>
      <c r="R252" s="143"/>
      <c r="S252" s="143"/>
      <c r="T252" s="144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45" t="s">
        <v>504</v>
      </c>
      <c r="AT252" s="145" t="s">
        <v>159</v>
      </c>
      <c r="AU252" s="145" t="s">
        <v>73</v>
      </c>
      <c r="AY252" s="18" t="s">
        <v>141</v>
      </c>
      <c r="BE252" s="146">
        <f t="shared" si="30"/>
        <v>0</v>
      </c>
      <c r="BF252" s="146">
        <f t="shared" si="31"/>
        <v>0</v>
      </c>
      <c r="BG252" s="146">
        <f t="shared" si="32"/>
        <v>0</v>
      </c>
      <c r="BH252" s="146">
        <f t="shared" si="33"/>
        <v>0</v>
      </c>
      <c r="BI252" s="146">
        <f t="shared" si="34"/>
        <v>0</v>
      </c>
      <c r="BJ252" s="18" t="s">
        <v>73</v>
      </c>
      <c r="BK252" s="146">
        <f t="shared" si="35"/>
        <v>0</v>
      </c>
      <c r="BL252" s="18" t="s">
        <v>332</v>
      </c>
      <c r="BM252" s="145" t="s">
        <v>2350</v>
      </c>
    </row>
    <row r="253" spans="1:65" s="2" customFormat="1" ht="16.5" customHeight="1" x14ac:dyDescent="0.2">
      <c r="A253" s="31"/>
      <c r="B253" s="133"/>
      <c r="C253" s="134" t="s">
        <v>2202</v>
      </c>
      <c r="D253" s="134" t="s">
        <v>143</v>
      </c>
      <c r="E253" s="135" t="s">
        <v>2351</v>
      </c>
      <c r="F253" s="136" t="s">
        <v>2352</v>
      </c>
      <c r="G253" s="137" t="s">
        <v>161</v>
      </c>
      <c r="H253" s="138">
        <v>406</v>
      </c>
      <c r="I253" s="139"/>
      <c r="J253" s="139"/>
      <c r="K253" s="140"/>
      <c r="L253" s="32"/>
      <c r="M253" s="141"/>
      <c r="N253" s="142"/>
      <c r="O253" s="143"/>
      <c r="P253" s="143"/>
      <c r="Q253" s="143"/>
      <c r="R253" s="143"/>
      <c r="S253" s="143"/>
      <c r="T253" s="144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45" t="s">
        <v>332</v>
      </c>
      <c r="AT253" s="145" t="s">
        <v>143</v>
      </c>
      <c r="AU253" s="145" t="s">
        <v>73</v>
      </c>
      <c r="AY253" s="18" t="s">
        <v>141</v>
      </c>
      <c r="BE253" s="146">
        <f t="shared" si="30"/>
        <v>0</v>
      </c>
      <c r="BF253" s="146">
        <f t="shared" si="31"/>
        <v>0</v>
      </c>
      <c r="BG253" s="146">
        <f t="shared" si="32"/>
        <v>0</v>
      </c>
      <c r="BH253" s="146">
        <f t="shared" si="33"/>
        <v>0</v>
      </c>
      <c r="BI253" s="146">
        <f t="shared" si="34"/>
        <v>0</v>
      </c>
      <c r="BJ253" s="18" t="s">
        <v>73</v>
      </c>
      <c r="BK253" s="146">
        <f t="shared" si="35"/>
        <v>0</v>
      </c>
      <c r="BL253" s="18" t="s">
        <v>332</v>
      </c>
      <c r="BM253" s="145" t="s">
        <v>2353</v>
      </c>
    </row>
    <row r="254" spans="1:65" s="2" customFormat="1" ht="21.75" customHeight="1" x14ac:dyDescent="0.2">
      <c r="A254" s="31"/>
      <c r="B254" s="133"/>
      <c r="C254" s="168" t="s">
        <v>2354</v>
      </c>
      <c r="D254" s="168" t="s">
        <v>159</v>
      </c>
      <c r="E254" s="169" t="s">
        <v>2355</v>
      </c>
      <c r="F254" s="170" t="s">
        <v>3323</v>
      </c>
      <c r="G254" s="171" t="s">
        <v>161</v>
      </c>
      <c r="H254" s="172">
        <v>203</v>
      </c>
      <c r="I254" s="173"/>
      <c r="J254" s="173"/>
      <c r="K254" s="174"/>
      <c r="L254" s="175"/>
      <c r="M254" s="176"/>
      <c r="N254" s="177"/>
      <c r="O254" s="143"/>
      <c r="P254" s="143"/>
      <c r="Q254" s="143"/>
      <c r="R254" s="143"/>
      <c r="S254" s="143"/>
      <c r="T254" s="144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45" t="s">
        <v>504</v>
      </c>
      <c r="AT254" s="145" t="s">
        <v>159</v>
      </c>
      <c r="AU254" s="145" t="s">
        <v>73</v>
      </c>
      <c r="AY254" s="18" t="s">
        <v>141</v>
      </c>
      <c r="BE254" s="146">
        <f t="shared" si="30"/>
        <v>0</v>
      </c>
      <c r="BF254" s="146">
        <f t="shared" si="31"/>
        <v>0</v>
      </c>
      <c r="BG254" s="146">
        <f t="shared" si="32"/>
        <v>0</v>
      </c>
      <c r="BH254" s="146">
        <f t="shared" si="33"/>
        <v>0</v>
      </c>
      <c r="BI254" s="146">
        <f t="shared" si="34"/>
        <v>0</v>
      </c>
      <c r="BJ254" s="18" t="s">
        <v>73</v>
      </c>
      <c r="BK254" s="146">
        <f t="shared" si="35"/>
        <v>0</v>
      </c>
      <c r="BL254" s="18" t="s">
        <v>332</v>
      </c>
      <c r="BM254" s="145" t="s">
        <v>2356</v>
      </c>
    </row>
    <row r="255" spans="1:65" s="2" customFormat="1" ht="21.75" customHeight="1" x14ac:dyDescent="0.2">
      <c r="A255" s="31"/>
      <c r="B255" s="133"/>
      <c r="C255" s="168" t="s">
        <v>2204</v>
      </c>
      <c r="D255" s="168" t="s">
        <v>159</v>
      </c>
      <c r="E255" s="169" t="s">
        <v>2357</v>
      </c>
      <c r="F255" s="170" t="s">
        <v>3324</v>
      </c>
      <c r="G255" s="171" t="s">
        <v>161</v>
      </c>
      <c r="H255" s="172">
        <v>203</v>
      </c>
      <c r="I255" s="173"/>
      <c r="J255" s="173"/>
      <c r="K255" s="174"/>
      <c r="L255" s="175"/>
      <c r="M255" s="176"/>
      <c r="N255" s="177"/>
      <c r="O255" s="143"/>
      <c r="P255" s="143"/>
      <c r="Q255" s="143"/>
      <c r="R255" s="143"/>
      <c r="S255" s="143"/>
      <c r="T255" s="144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45" t="s">
        <v>504</v>
      </c>
      <c r="AT255" s="145" t="s">
        <v>159</v>
      </c>
      <c r="AU255" s="145" t="s">
        <v>73</v>
      </c>
      <c r="AY255" s="18" t="s">
        <v>141</v>
      </c>
      <c r="BE255" s="146">
        <f t="shared" si="30"/>
        <v>0</v>
      </c>
      <c r="BF255" s="146">
        <f t="shared" si="31"/>
        <v>0</v>
      </c>
      <c r="BG255" s="146">
        <f t="shared" si="32"/>
        <v>0</v>
      </c>
      <c r="BH255" s="146">
        <f t="shared" si="33"/>
        <v>0</v>
      </c>
      <c r="BI255" s="146">
        <f t="shared" si="34"/>
        <v>0</v>
      </c>
      <c r="BJ255" s="18" t="s">
        <v>73</v>
      </c>
      <c r="BK255" s="146">
        <f t="shared" si="35"/>
        <v>0</v>
      </c>
      <c r="BL255" s="18" t="s">
        <v>332</v>
      </c>
      <c r="BM255" s="145" t="s">
        <v>2358</v>
      </c>
    </row>
    <row r="256" spans="1:65" s="2" customFormat="1" ht="21.75" customHeight="1" x14ac:dyDescent="0.2">
      <c r="A256" s="31"/>
      <c r="B256" s="133"/>
      <c r="C256" s="134" t="s">
        <v>2359</v>
      </c>
      <c r="D256" s="134" t="s">
        <v>143</v>
      </c>
      <c r="E256" s="135" t="s">
        <v>2360</v>
      </c>
      <c r="F256" s="136" t="s">
        <v>2361</v>
      </c>
      <c r="G256" s="137" t="s">
        <v>161</v>
      </c>
      <c r="H256" s="138">
        <v>86</v>
      </c>
      <c r="I256" s="139"/>
      <c r="J256" s="139"/>
      <c r="K256" s="140"/>
      <c r="L256" s="32"/>
      <c r="M256" s="141"/>
      <c r="N256" s="142"/>
      <c r="O256" s="143"/>
      <c r="P256" s="143"/>
      <c r="Q256" s="143"/>
      <c r="R256" s="143"/>
      <c r="S256" s="143"/>
      <c r="T256" s="144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45" t="s">
        <v>332</v>
      </c>
      <c r="AT256" s="145" t="s">
        <v>143</v>
      </c>
      <c r="AU256" s="145" t="s">
        <v>73</v>
      </c>
      <c r="AY256" s="18" t="s">
        <v>141</v>
      </c>
      <c r="BE256" s="146">
        <f t="shared" si="30"/>
        <v>0</v>
      </c>
      <c r="BF256" s="146">
        <f t="shared" si="31"/>
        <v>0</v>
      </c>
      <c r="BG256" s="146">
        <f t="shared" si="32"/>
        <v>0</v>
      </c>
      <c r="BH256" s="146">
        <f t="shared" si="33"/>
        <v>0</v>
      </c>
      <c r="BI256" s="146">
        <f t="shared" si="34"/>
        <v>0</v>
      </c>
      <c r="BJ256" s="18" t="s">
        <v>73</v>
      </c>
      <c r="BK256" s="146">
        <f t="shared" si="35"/>
        <v>0</v>
      </c>
      <c r="BL256" s="18" t="s">
        <v>332</v>
      </c>
      <c r="BM256" s="145" t="s">
        <v>2362</v>
      </c>
    </row>
    <row r="257" spans="1:65" s="2" customFormat="1" ht="21.75" customHeight="1" x14ac:dyDescent="0.2">
      <c r="A257" s="31"/>
      <c r="B257" s="133"/>
      <c r="C257" s="168" t="s">
        <v>2207</v>
      </c>
      <c r="D257" s="168" t="s">
        <v>159</v>
      </c>
      <c r="E257" s="169" t="s">
        <v>2363</v>
      </c>
      <c r="F257" s="170" t="s">
        <v>2364</v>
      </c>
      <c r="G257" s="171" t="s">
        <v>161</v>
      </c>
      <c r="H257" s="172">
        <v>86</v>
      </c>
      <c r="I257" s="173"/>
      <c r="J257" s="173"/>
      <c r="K257" s="174"/>
      <c r="L257" s="175"/>
      <c r="M257" s="176"/>
      <c r="N257" s="177"/>
      <c r="O257" s="143"/>
      <c r="P257" s="143"/>
      <c r="Q257" s="143"/>
      <c r="R257" s="143"/>
      <c r="S257" s="143"/>
      <c r="T257" s="144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45" t="s">
        <v>504</v>
      </c>
      <c r="AT257" s="145" t="s">
        <v>159</v>
      </c>
      <c r="AU257" s="145" t="s">
        <v>73</v>
      </c>
      <c r="AY257" s="18" t="s">
        <v>141</v>
      </c>
      <c r="BE257" s="146">
        <f t="shared" si="30"/>
        <v>0</v>
      </c>
      <c r="BF257" s="146">
        <f t="shared" si="31"/>
        <v>0</v>
      </c>
      <c r="BG257" s="146">
        <f t="shared" si="32"/>
        <v>0</v>
      </c>
      <c r="BH257" s="146">
        <f t="shared" si="33"/>
        <v>0</v>
      </c>
      <c r="BI257" s="146">
        <f t="shared" si="34"/>
        <v>0</v>
      </c>
      <c r="BJ257" s="18" t="s">
        <v>73</v>
      </c>
      <c r="BK257" s="146">
        <f t="shared" si="35"/>
        <v>0</v>
      </c>
      <c r="BL257" s="18" t="s">
        <v>332</v>
      </c>
      <c r="BM257" s="145" t="s">
        <v>2365</v>
      </c>
    </row>
    <row r="258" spans="1:65" s="2" customFormat="1" ht="21.75" customHeight="1" x14ac:dyDescent="0.2">
      <c r="A258" s="31"/>
      <c r="B258" s="133"/>
      <c r="C258" s="134" t="s">
        <v>2366</v>
      </c>
      <c r="D258" s="134" t="s">
        <v>143</v>
      </c>
      <c r="E258" s="135" t="s">
        <v>2367</v>
      </c>
      <c r="F258" s="136" t="s">
        <v>2368</v>
      </c>
      <c r="G258" s="137" t="s">
        <v>161</v>
      </c>
      <c r="H258" s="138">
        <v>22</v>
      </c>
      <c r="I258" s="139"/>
      <c r="J258" s="139"/>
      <c r="K258" s="140"/>
      <c r="L258" s="32"/>
      <c r="M258" s="141"/>
      <c r="N258" s="142"/>
      <c r="O258" s="143"/>
      <c r="P258" s="143"/>
      <c r="Q258" s="143"/>
      <c r="R258" s="143"/>
      <c r="S258" s="143"/>
      <c r="T258" s="144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45" t="s">
        <v>332</v>
      </c>
      <c r="AT258" s="145" t="s">
        <v>143</v>
      </c>
      <c r="AU258" s="145" t="s">
        <v>73</v>
      </c>
      <c r="AY258" s="18" t="s">
        <v>141</v>
      </c>
      <c r="BE258" s="146">
        <f t="shared" si="30"/>
        <v>0</v>
      </c>
      <c r="BF258" s="146">
        <f t="shared" si="31"/>
        <v>0</v>
      </c>
      <c r="BG258" s="146">
        <f t="shared" si="32"/>
        <v>0</v>
      </c>
      <c r="BH258" s="146">
        <f t="shared" si="33"/>
        <v>0</v>
      </c>
      <c r="BI258" s="146">
        <f t="shared" si="34"/>
        <v>0</v>
      </c>
      <c r="BJ258" s="18" t="s">
        <v>73</v>
      </c>
      <c r="BK258" s="146">
        <f t="shared" si="35"/>
        <v>0</v>
      </c>
      <c r="BL258" s="18" t="s">
        <v>332</v>
      </c>
      <c r="BM258" s="145" t="s">
        <v>2369</v>
      </c>
    </row>
    <row r="259" spans="1:65" s="2" customFormat="1" ht="21.75" customHeight="1" x14ac:dyDescent="0.2">
      <c r="A259" s="31"/>
      <c r="B259" s="133"/>
      <c r="C259" s="168" t="s">
        <v>2209</v>
      </c>
      <c r="D259" s="168" t="s">
        <v>159</v>
      </c>
      <c r="E259" s="169" t="s">
        <v>2370</v>
      </c>
      <c r="F259" s="170" t="s">
        <v>2371</v>
      </c>
      <c r="G259" s="171" t="s">
        <v>161</v>
      </c>
      <c r="H259" s="172">
        <v>22</v>
      </c>
      <c r="I259" s="173"/>
      <c r="J259" s="173"/>
      <c r="K259" s="174"/>
      <c r="L259" s="175"/>
      <c r="M259" s="176"/>
      <c r="N259" s="177"/>
      <c r="O259" s="143"/>
      <c r="P259" s="143"/>
      <c r="Q259" s="143"/>
      <c r="R259" s="143"/>
      <c r="S259" s="143"/>
      <c r="T259" s="144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45" t="s">
        <v>504</v>
      </c>
      <c r="AT259" s="145" t="s">
        <v>159</v>
      </c>
      <c r="AU259" s="145" t="s">
        <v>73</v>
      </c>
      <c r="AY259" s="18" t="s">
        <v>141</v>
      </c>
      <c r="BE259" s="146">
        <f t="shared" si="30"/>
        <v>0</v>
      </c>
      <c r="BF259" s="146">
        <f t="shared" si="31"/>
        <v>0</v>
      </c>
      <c r="BG259" s="146">
        <f t="shared" si="32"/>
        <v>0</v>
      </c>
      <c r="BH259" s="146">
        <f t="shared" si="33"/>
        <v>0</v>
      </c>
      <c r="BI259" s="146">
        <f t="shared" si="34"/>
        <v>0</v>
      </c>
      <c r="BJ259" s="18" t="s">
        <v>73</v>
      </c>
      <c r="BK259" s="146">
        <f t="shared" si="35"/>
        <v>0</v>
      </c>
      <c r="BL259" s="18" t="s">
        <v>332</v>
      </c>
      <c r="BM259" s="145" t="s">
        <v>2372</v>
      </c>
    </row>
    <row r="260" spans="1:65" s="2" customFormat="1" ht="16.5" customHeight="1" x14ac:dyDescent="0.2">
      <c r="A260" s="31"/>
      <c r="B260" s="133"/>
      <c r="C260" s="134" t="s">
        <v>2373</v>
      </c>
      <c r="D260" s="134" t="s">
        <v>143</v>
      </c>
      <c r="E260" s="135" t="s">
        <v>2374</v>
      </c>
      <c r="F260" s="136" t="s">
        <v>2375</v>
      </c>
      <c r="G260" s="137" t="s">
        <v>161</v>
      </c>
      <c r="H260" s="138">
        <v>4</v>
      </c>
      <c r="I260" s="139"/>
      <c r="J260" s="139"/>
      <c r="K260" s="140"/>
      <c r="L260" s="32"/>
      <c r="M260" s="141"/>
      <c r="N260" s="142"/>
      <c r="O260" s="143"/>
      <c r="P260" s="143"/>
      <c r="Q260" s="143"/>
      <c r="R260" s="143"/>
      <c r="S260" s="143"/>
      <c r="T260" s="144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45" t="s">
        <v>332</v>
      </c>
      <c r="AT260" s="145" t="s">
        <v>143</v>
      </c>
      <c r="AU260" s="145" t="s">
        <v>73</v>
      </c>
      <c r="AY260" s="18" t="s">
        <v>141</v>
      </c>
      <c r="BE260" s="146">
        <f t="shared" si="30"/>
        <v>0</v>
      </c>
      <c r="BF260" s="146">
        <f t="shared" si="31"/>
        <v>0</v>
      </c>
      <c r="BG260" s="146">
        <f t="shared" si="32"/>
        <v>0</v>
      </c>
      <c r="BH260" s="146">
        <f t="shared" si="33"/>
        <v>0</v>
      </c>
      <c r="BI260" s="146">
        <f t="shared" si="34"/>
        <v>0</v>
      </c>
      <c r="BJ260" s="18" t="s">
        <v>73</v>
      </c>
      <c r="BK260" s="146">
        <f t="shared" si="35"/>
        <v>0</v>
      </c>
      <c r="BL260" s="18" t="s">
        <v>332</v>
      </c>
      <c r="BM260" s="145" t="s">
        <v>2376</v>
      </c>
    </row>
    <row r="261" spans="1:65" s="2" customFormat="1" ht="21.75" customHeight="1" x14ac:dyDescent="0.2">
      <c r="A261" s="31"/>
      <c r="B261" s="133"/>
      <c r="C261" s="168" t="s">
        <v>2212</v>
      </c>
      <c r="D261" s="168" t="s">
        <v>159</v>
      </c>
      <c r="E261" s="169" t="s">
        <v>2031</v>
      </c>
      <c r="F261" s="170" t="s">
        <v>3325</v>
      </c>
      <c r="G261" s="171" t="s">
        <v>161</v>
      </c>
      <c r="H261" s="172">
        <v>4</v>
      </c>
      <c r="I261" s="173"/>
      <c r="J261" s="173"/>
      <c r="K261" s="174"/>
      <c r="L261" s="175"/>
      <c r="M261" s="176"/>
      <c r="N261" s="177"/>
      <c r="O261" s="143"/>
      <c r="P261" s="143"/>
      <c r="Q261" s="143"/>
      <c r="R261" s="143"/>
      <c r="S261" s="143"/>
      <c r="T261" s="144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45" t="s">
        <v>504</v>
      </c>
      <c r="AT261" s="145" t="s">
        <v>159</v>
      </c>
      <c r="AU261" s="145" t="s">
        <v>73</v>
      </c>
      <c r="AY261" s="18" t="s">
        <v>141</v>
      </c>
      <c r="BE261" s="146">
        <f t="shared" si="30"/>
        <v>0</v>
      </c>
      <c r="BF261" s="146">
        <f t="shared" si="31"/>
        <v>0</v>
      </c>
      <c r="BG261" s="146">
        <f t="shared" si="32"/>
        <v>0</v>
      </c>
      <c r="BH261" s="146">
        <f t="shared" si="33"/>
        <v>0</v>
      </c>
      <c r="BI261" s="146">
        <f t="shared" si="34"/>
        <v>0</v>
      </c>
      <c r="BJ261" s="18" t="s">
        <v>73</v>
      </c>
      <c r="BK261" s="146">
        <f t="shared" si="35"/>
        <v>0</v>
      </c>
      <c r="BL261" s="18" t="s">
        <v>332</v>
      </c>
      <c r="BM261" s="145" t="s">
        <v>2377</v>
      </c>
    </row>
    <row r="262" spans="1:65" s="2" customFormat="1" ht="16.5" customHeight="1" x14ac:dyDescent="0.2">
      <c r="A262" s="31"/>
      <c r="B262" s="133"/>
      <c r="C262" s="134" t="s">
        <v>2378</v>
      </c>
      <c r="D262" s="134" t="s">
        <v>143</v>
      </c>
      <c r="E262" s="135" t="s">
        <v>2379</v>
      </c>
      <c r="F262" s="136" t="s">
        <v>2380</v>
      </c>
      <c r="G262" s="137" t="s">
        <v>161</v>
      </c>
      <c r="H262" s="138">
        <v>2</v>
      </c>
      <c r="I262" s="139"/>
      <c r="J262" s="139"/>
      <c r="K262" s="140"/>
      <c r="L262" s="32"/>
      <c r="M262" s="141"/>
      <c r="N262" s="142"/>
      <c r="O262" s="143"/>
      <c r="P262" s="143"/>
      <c r="Q262" s="143"/>
      <c r="R262" s="143"/>
      <c r="S262" s="143"/>
      <c r="T262" s="144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45" t="s">
        <v>332</v>
      </c>
      <c r="AT262" s="145" t="s">
        <v>143</v>
      </c>
      <c r="AU262" s="145" t="s">
        <v>73</v>
      </c>
      <c r="AY262" s="18" t="s">
        <v>141</v>
      </c>
      <c r="BE262" s="146">
        <f t="shared" si="30"/>
        <v>0</v>
      </c>
      <c r="BF262" s="146">
        <f t="shared" si="31"/>
        <v>0</v>
      </c>
      <c r="BG262" s="146">
        <f t="shared" si="32"/>
        <v>0</v>
      </c>
      <c r="BH262" s="146">
        <f t="shared" si="33"/>
        <v>0</v>
      </c>
      <c r="BI262" s="146">
        <f t="shared" si="34"/>
        <v>0</v>
      </c>
      <c r="BJ262" s="18" t="s">
        <v>73</v>
      </c>
      <c r="BK262" s="146">
        <f t="shared" si="35"/>
        <v>0</v>
      </c>
      <c r="BL262" s="18" t="s">
        <v>332</v>
      </c>
      <c r="BM262" s="145" t="s">
        <v>2381</v>
      </c>
    </row>
    <row r="263" spans="1:65" s="2" customFormat="1" ht="21.75" customHeight="1" x14ac:dyDescent="0.2">
      <c r="A263" s="31"/>
      <c r="B263" s="133"/>
      <c r="C263" s="168" t="s">
        <v>2217</v>
      </c>
      <c r="D263" s="168" t="s">
        <v>159</v>
      </c>
      <c r="E263" s="169" t="s">
        <v>2382</v>
      </c>
      <c r="F263" s="170" t="s">
        <v>3326</v>
      </c>
      <c r="G263" s="171" t="s">
        <v>161</v>
      </c>
      <c r="H263" s="172">
        <v>2</v>
      </c>
      <c r="I263" s="173"/>
      <c r="J263" s="173"/>
      <c r="K263" s="174"/>
      <c r="L263" s="175"/>
      <c r="M263" s="176"/>
      <c r="N263" s="177"/>
      <c r="O263" s="143"/>
      <c r="P263" s="143"/>
      <c r="Q263" s="143"/>
      <c r="R263" s="143"/>
      <c r="S263" s="143"/>
      <c r="T263" s="144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45" t="s">
        <v>504</v>
      </c>
      <c r="AT263" s="145" t="s">
        <v>159</v>
      </c>
      <c r="AU263" s="145" t="s">
        <v>73</v>
      </c>
      <c r="AY263" s="18" t="s">
        <v>141</v>
      </c>
      <c r="BE263" s="146">
        <f t="shared" si="30"/>
        <v>0</v>
      </c>
      <c r="BF263" s="146">
        <f t="shared" si="31"/>
        <v>0</v>
      </c>
      <c r="BG263" s="146">
        <f t="shared" si="32"/>
        <v>0</v>
      </c>
      <c r="BH263" s="146">
        <f t="shared" si="33"/>
        <v>0</v>
      </c>
      <c r="BI263" s="146">
        <f t="shared" si="34"/>
        <v>0</v>
      </c>
      <c r="BJ263" s="18" t="s">
        <v>73</v>
      </c>
      <c r="BK263" s="146">
        <f t="shared" si="35"/>
        <v>0</v>
      </c>
      <c r="BL263" s="18" t="s">
        <v>332</v>
      </c>
      <c r="BM263" s="145" t="s">
        <v>2383</v>
      </c>
    </row>
    <row r="264" spans="1:65" s="2" customFormat="1" ht="16.5" customHeight="1" x14ac:dyDescent="0.2">
      <c r="A264" s="31"/>
      <c r="B264" s="133"/>
      <c r="C264" s="134" t="s">
        <v>2384</v>
      </c>
      <c r="D264" s="134" t="s">
        <v>143</v>
      </c>
      <c r="E264" s="135" t="s">
        <v>2385</v>
      </c>
      <c r="F264" s="136" t="s">
        <v>2053</v>
      </c>
      <c r="G264" s="137" t="s">
        <v>161</v>
      </c>
      <c r="H264" s="138">
        <v>8</v>
      </c>
      <c r="I264" s="139"/>
      <c r="J264" s="139"/>
      <c r="K264" s="140"/>
      <c r="L264" s="32"/>
      <c r="M264" s="141"/>
      <c r="N264" s="142"/>
      <c r="O264" s="143"/>
      <c r="P264" s="143"/>
      <c r="Q264" s="143"/>
      <c r="R264" s="143"/>
      <c r="S264" s="143"/>
      <c r="T264" s="144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45" t="s">
        <v>332</v>
      </c>
      <c r="AT264" s="145" t="s">
        <v>143</v>
      </c>
      <c r="AU264" s="145" t="s">
        <v>73</v>
      </c>
      <c r="AY264" s="18" t="s">
        <v>141</v>
      </c>
      <c r="BE264" s="146">
        <f t="shared" si="30"/>
        <v>0</v>
      </c>
      <c r="BF264" s="146">
        <f t="shared" si="31"/>
        <v>0</v>
      </c>
      <c r="BG264" s="146">
        <f t="shared" si="32"/>
        <v>0</v>
      </c>
      <c r="BH264" s="146">
        <f t="shared" si="33"/>
        <v>0</v>
      </c>
      <c r="BI264" s="146">
        <f t="shared" si="34"/>
        <v>0</v>
      </c>
      <c r="BJ264" s="18" t="s">
        <v>73</v>
      </c>
      <c r="BK264" s="146">
        <f t="shared" si="35"/>
        <v>0</v>
      </c>
      <c r="BL264" s="18" t="s">
        <v>332</v>
      </c>
      <c r="BM264" s="145" t="s">
        <v>2386</v>
      </c>
    </row>
    <row r="265" spans="1:65" s="2" customFormat="1" ht="16.5" customHeight="1" x14ac:dyDescent="0.2">
      <c r="A265" s="31"/>
      <c r="B265" s="133"/>
      <c r="C265" s="168" t="s">
        <v>2220</v>
      </c>
      <c r="D265" s="168" t="s">
        <v>159</v>
      </c>
      <c r="E265" s="169" t="s">
        <v>2055</v>
      </c>
      <c r="F265" s="170" t="s">
        <v>2056</v>
      </c>
      <c r="G265" s="171" t="s">
        <v>161</v>
      </c>
      <c r="H265" s="172">
        <v>8</v>
      </c>
      <c r="I265" s="173"/>
      <c r="J265" s="173"/>
      <c r="K265" s="174"/>
      <c r="L265" s="175"/>
      <c r="M265" s="176"/>
      <c r="N265" s="177"/>
      <c r="O265" s="143"/>
      <c r="P265" s="143"/>
      <c r="Q265" s="143"/>
      <c r="R265" s="143"/>
      <c r="S265" s="143"/>
      <c r="T265" s="144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45" t="s">
        <v>504</v>
      </c>
      <c r="AT265" s="145" t="s">
        <v>159</v>
      </c>
      <c r="AU265" s="145" t="s">
        <v>73</v>
      </c>
      <c r="AY265" s="18" t="s">
        <v>141</v>
      </c>
      <c r="BE265" s="146">
        <f t="shared" si="30"/>
        <v>0</v>
      </c>
      <c r="BF265" s="146">
        <f t="shared" si="31"/>
        <v>0</v>
      </c>
      <c r="BG265" s="146">
        <f t="shared" si="32"/>
        <v>0</v>
      </c>
      <c r="BH265" s="146">
        <f t="shared" si="33"/>
        <v>0</v>
      </c>
      <c r="BI265" s="146">
        <f t="shared" si="34"/>
        <v>0</v>
      </c>
      <c r="BJ265" s="18" t="s">
        <v>73</v>
      </c>
      <c r="BK265" s="146">
        <f t="shared" si="35"/>
        <v>0</v>
      </c>
      <c r="BL265" s="18" t="s">
        <v>332</v>
      </c>
      <c r="BM265" s="145" t="s">
        <v>2387</v>
      </c>
    </row>
    <row r="266" spans="1:65" s="2" customFormat="1" ht="16.5" customHeight="1" x14ac:dyDescent="0.2">
      <c r="A266" s="31"/>
      <c r="B266" s="133"/>
      <c r="C266" s="134" t="s">
        <v>2388</v>
      </c>
      <c r="D266" s="134" t="s">
        <v>143</v>
      </c>
      <c r="E266" s="135" t="s">
        <v>2389</v>
      </c>
      <c r="F266" s="136" t="s">
        <v>2059</v>
      </c>
      <c r="G266" s="137" t="s">
        <v>161</v>
      </c>
      <c r="H266" s="138">
        <v>6</v>
      </c>
      <c r="I266" s="139"/>
      <c r="J266" s="139"/>
      <c r="K266" s="140"/>
      <c r="L266" s="32"/>
      <c r="M266" s="141"/>
      <c r="N266" s="142"/>
      <c r="O266" s="143"/>
      <c r="P266" s="143"/>
      <c r="Q266" s="143"/>
      <c r="R266" s="143"/>
      <c r="S266" s="143"/>
      <c r="T266" s="144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45" t="s">
        <v>332</v>
      </c>
      <c r="AT266" s="145" t="s">
        <v>143</v>
      </c>
      <c r="AU266" s="145" t="s">
        <v>73</v>
      </c>
      <c r="AY266" s="18" t="s">
        <v>141</v>
      </c>
      <c r="BE266" s="146">
        <f t="shared" si="30"/>
        <v>0</v>
      </c>
      <c r="BF266" s="146">
        <f t="shared" si="31"/>
        <v>0</v>
      </c>
      <c r="BG266" s="146">
        <f t="shared" si="32"/>
        <v>0</v>
      </c>
      <c r="BH266" s="146">
        <f t="shared" si="33"/>
        <v>0</v>
      </c>
      <c r="BI266" s="146">
        <f t="shared" si="34"/>
        <v>0</v>
      </c>
      <c r="BJ266" s="18" t="s">
        <v>73</v>
      </c>
      <c r="BK266" s="146">
        <f t="shared" si="35"/>
        <v>0</v>
      </c>
      <c r="BL266" s="18" t="s">
        <v>332</v>
      </c>
      <c r="BM266" s="145" t="s">
        <v>2390</v>
      </c>
    </row>
    <row r="267" spans="1:65" s="2" customFormat="1" ht="16.5" customHeight="1" x14ac:dyDescent="0.2">
      <c r="A267" s="31"/>
      <c r="B267" s="133"/>
      <c r="C267" s="168" t="s">
        <v>2223</v>
      </c>
      <c r="D267" s="168" t="s">
        <v>159</v>
      </c>
      <c r="E267" s="169" t="s">
        <v>2061</v>
      </c>
      <c r="F267" s="170" t="s">
        <v>2062</v>
      </c>
      <c r="G267" s="171" t="s">
        <v>161</v>
      </c>
      <c r="H267" s="172">
        <v>6</v>
      </c>
      <c r="I267" s="173"/>
      <c r="J267" s="173"/>
      <c r="K267" s="174"/>
      <c r="L267" s="175"/>
      <c r="M267" s="176"/>
      <c r="N267" s="177"/>
      <c r="O267" s="143"/>
      <c r="P267" s="143"/>
      <c r="Q267" s="143"/>
      <c r="R267" s="143"/>
      <c r="S267" s="143"/>
      <c r="T267" s="144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45" t="s">
        <v>504</v>
      </c>
      <c r="AT267" s="145" t="s">
        <v>159</v>
      </c>
      <c r="AU267" s="145" t="s">
        <v>73</v>
      </c>
      <c r="AY267" s="18" t="s">
        <v>141</v>
      </c>
      <c r="BE267" s="146">
        <f t="shared" si="30"/>
        <v>0</v>
      </c>
      <c r="BF267" s="146">
        <f t="shared" si="31"/>
        <v>0</v>
      </c>
      <c r="BG267" s="146">
        <f t="shared" si="32"/>
        <v>0</v>
      </c>
      <c r="BH267" s="146">
        <f t="shared" si="33"/>
        <v>0</v>
      </c>
      <c r="BI267" s="146">
        <f t="shared" si="34"/>
        <v>0</v>
      </c>
      <c r="BJ267" s="18" t="s">
        <v>73</v>
      </c>
      <c r="BK267" s="146">
        <f t="shared" si="35"/>
        <v>0</v>
      </c>
      <c r="BL267" s="18" t="s">
        <v>332</v>
      </c>
      <c r="BM267" s="145" t="s">
        <v>2391</v>
      </c>
    </row>
    <row r="268" spans="1:65" s="2" customFormat="1" ht="16.5" customHeight="1" x14ac:dyDescent="0.2">
      <c r="A268" s="31"/>
      <c r="B268" s="133"/>
      <c r="C268" s="134" t="s">
        <v>2392</v>
      </c>
      <c r="D268" s="134" t="s">
        <v>143</v>
      </c>
      <c r="E268" s="135" t="s">
        <v>2393</v>
      </c>
      <c r="F268" s="136" t="s">
        <v>2071</v>
      </c>
      <c r="G268" s="137" t="s">
        <v>161</v>
      </c>
      <c r="H268" s="138">
        <v>3</v>
      </c>
      <c r="I268" s="139"/>
      <c r="J268" s="139"/>
      <c r="K268" s="140"/>
      <c r="L268" s="32"/>
      <c r="M268" s="141"/>
      <c r="N268" s="142"/>
      <c r="O268" s="143"/>
      <c r="P268" s="143"/>
      <c r="Q268" s="143"/>
      <c r="R268" s="143"/>
      <c r="S268" s="143"/>
      <c r="T268" s="144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45" t="s">
        <v>332</v>
      </c>
      <c r="AT268" s="145" t="s">
        <v>143</v>
      </c>
      <c r="AU268" s="145" t="s">
        <v>73</v>
      </c>
      <c r="AY268" s="18" t="s">
        <v>141</v>
      </c>
      <c r="BE268" s="146">
        <f t="shared" si="30"/>
        <v>0</v>
      </c>
      <c r="BF268" s="146">
        <f t="shared" si="31"/>
        <v>0</v>
      </c>
      <c r="BG268" s="146">
        <f t="shared" si="32"/>
        <v>0</v>
      </c>
      <c r="BH268" s="146">
        <f t="shared" si="33"/>
        <v>0</v>
      </c>
      <c r="BI268" s="146">
        <f t="shared" si="34"/>
        <v>0</v>
      </c>
      <c r="BJ268" s="18" t="s">
        <v>73</v>
      </c>
      <c r="BK268" s="146">
        <f t="shared" si="35"/>
        <v>0</v>
      </c>
      <c r="BL268" s="18" t="s">
        <v>332</v>
      </c>
      <c r="BM268" s="145" t="s">
        <v>2394</v>
      </c>
    </row>
    <row r="269" spans="1:65" s="2" customFormat="1" ht="16.5" customHeight="1" x14ac:dyDescent="0.2">
      <c r="A269" s="31"/>
      <c r="B269" s="133"/>
      <c r="C269" s="168" t="s">
        <v>2226</v>
      </c>
      <c r="D269" s="168" t="s">
        <v>159</v>
      </c>
      <c r="E269" s="169" t="s">
        <v>2073</v>
      </c>
      <c r="F269" s="170" t="s">
        <v>2074</v>
      </c>
      <c r="G269" s="171" t="s">
        <v>161</v>
      </c>
      <c r="H269" s="172">
        <v>3</v>
      </c>
      <c r="I269" s="173"/>
      <c r="J269" s="173"/>
      <c r="K269" s="174"/>
      <c r="L269" s="175"/>
      <c r="M269" s="176"/>
      <c r="N269" s="177"/>
      <c r="O269" s="143"/>
      <c r="P269" s="143"/>
      <c r="Q269" s="143"/>
      <c r="R269" s="143"/>
      <c r="S269" s="143"/>
      <c r="T269" s="144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45" t="s">
        <v>504</v>
      </c>
      <c r="AT269" s="145" t="s">
        <v>159</v>
      </c>
      <c r="AU269" s="145" t="s">
        <v>73</v>
      </c>
      <c r="AY269" s="18" t="s">
        <v>141</v>
      </c>
      <c r="BE269" s="146">
        <f t="shared" si="30"/>
        <v>0</v>
      </c>
      <c r="BF269" s="146">
        <f t="shared" si="31"/>
        <v>0</v>
      </c>
      <c r="BG269" s="146">
        <f t="shared" si="32"/>
        <v>0</v>
      </c>
      <c r="BH269" s="146">
        <f t="shared" si="33"/>
        <v>0</v>
      </c>
      <c r="BI269" s="146">
        <f t="shared" si="34"/>
        <v>0</v>
      </c>
      <c r="BJ269" s="18" t="s">
        <v>73</v>
      </c>
      <c r="BK269" s="146">
        <f t="shared" si="35"/>
        <v>0</v>
      </c>
      <c r="BL269" s="18" t="s">
        <v>332</v>
      </c>
      <c r="BM269" s="145" t="s">
        <v>2395</v>
      </c>
    </row>
    <row r="270" spans="1:65" s="2" customFormat="1" ht="21.75" customHeight="1" x14ac:dyDescent="0.2">
      <c r="A270" s="31"/>
      <c r="B270" s="133"/>
      <c r="C270" s="134" t="s">
        <v>2396</v>
      </c>
      <c r="D270" s="134" t="s">
        <v>143</v>
      </c>
      <c r="E270" s="135" t="s">
        <v>2397</v>
      </c>
      <c r="F270" s="136" t="s">
        <v>2398</v>
      </c>
      <c r="G270" s="137" t="s">
        <v>161</v>
      </c>
      <c r="H270" s="138">
        <v>12</v>
      </c>
      <c r="I270" s="139"/>
      <c r="J270" s="139"/>
      <c r="K270" s="140"/>
      <c r="L270" s="32"/>
      <c r="M270" s="141"/>
      <c r="N270" s="142"/>
      <c r="O270" s="143"/>
      <c r="P270" s="143"/>
      <c r="Q270" s="143"/>
      <c r="R270" s="143"/>
      <c r="S270" s="143"/>
      <c r="T270" s="144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45" t="s">
        <v>332</v>
      </c>
      <c r="AT270" s="145" t="s">
        <v>143</v>
      </c>
      <c r="AU270" s="145" t="s">
        <v>73</v>
      </c>
      <c r="AY270" s="18" t="s">
        <v>141</v>
      </c>
      <c r="BE270" s="146">
        <f t="shared" si="30"/>
        <v>0</v>
      </c>
      <c r="BF270" s="146">
        <f t="shared" si="31"/>
        <v>0</v>
      </c>
      <c r="BG270" s="146">
        <f t="shared" si="32"/>
        <v>0</v>
      </c>
      <c r="BH270" s="146">
        <f t="shared" si="33"/>
        <v>0</v>
      </c>
      <c r="BI270" s="146">
        <f t="shared" si="34"/>
        <v>0</v>
      </c>
      <c r="BJ270" s="18" t="s">
        <v>73</v>
      </c>
      <c r="BK270" s="146">
        <f t="shared" si="35"/>
        <v>0</v>
      </c>
      <c r="BL270" s="18" t="s">
        <v>332</v>
      </c>
      <c r="BM270" s="145" t="s">
        <v>2399</v>
      </c>
    </row>
    <row r="271" spans="1:65" s="2" customFormat="1" ht="16.5" customHeight="1" x14ac:dyDescent="0.2">
      <c r="A271" s="31"/>
      <c r="B271" s="133"/>
      <c r="C271" s="134" t="s">
        <v>2229</v>
      </c>
      <c r="D271" s="134" t="s">
        <v>143</v>
      </c>
      <c r="E271" s="135" t="s">
        <v>2400</v>
      </c>
      <c r="F271" s="136" t="s">
        <v>2401</v>
      </c>
      <c r="G271" s="137" t="s">
        <v>161</v>
      </c>
      <c r="H271" s="138">
        <v>4</v>
      </c>
      <c r="I271" s="139"/>
      <c r="J271" s="139"/>
      <c r="K271" s="140"/>
      <c r="L271" s="32"/>
      <c r="M271" s="141"/>
      <c r="N271" s="142"/>
      <c r="O271" s="143"/>
      <c r="P271" s="143"/>
      <c r="Q271" s="143"/>
      <c r="R271" s="143"/>
      <c r="S271" s="143"/>
      <c r="T271" s="144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45" t="s">
        <v>332</v>
      </c>
      <c r="AT271" s="145" t="s">
        <v>143</v>
      </c>
      <c r="AU271" s="145" t="s">
        <v>73</v>
      </c>
      <c r="AY271" s="18" t="s">
        <v>141</v>
      </c>
      <c r="BE271" s="146">
        <f t="shared" si="30"/>
        <v>0</v>
      </c>
      <c r="BF271" s="146">
        <f t="shared" si="31"/>
        <v>0</v>
      </c>
      <c r="BG271" s="146">
        <f t="shared" si="32"/>
        <v>0</v>
      </c>
      <c r="BH271" s="146">
        <f t="shared" si="33"/>
        <v>0</v>
      </c>
      <c r="BI271" s="146">
        <f t="shared" si="34"/>
        <v>0</v>
      </c>
      <c r="BJ271" s="18" t="s">
        <v>73</v>
      </c>
      <c r="BK271" s="146">
        <f t="shared" si="35"/>
        <v>0</v>
      </c>
      <c r="BL271" s="18" t="s">
        <v>332</v>
      </c>
      <c r="BM271" s="145" t="s">
        <v>2402</v>
      </c>
    </row>
    <row r="272" spans="1:65" s="2" customFormat="1" ht="21.75" customHeight="1" x14ac:dyDescent="0.2">
      <c r="A272" s="31"/>
      <c r="B272" s="133"/>
      <c r="C272" s="168" t="s">
        <v>2403</v>
      </c>
      <c r="D272" s="168" t="s">
        <v>159</v>
      </c>
      <c r="E272" s="169" t="s">
        <v>2404</v>
      </c>
      <c r="F272" s="170" t="s">
        <v>2405</v>
      </c>
      <c r="G272" s="171" t="s">
        <v>161</v>
      </c>
      <c r="H272" s="172">
        <v>4</v>
      </c>
      <c r="I272" s="173"/>
      <c r="J272" s="173"/>
      <c r="K272" s="174"/>
      <c r="L272" s="175"/>
      <c r="M272" s="176"/>
      <c r="N272" s="177"/>
      <c r="O272" s="143"/>
      <c r="P272" s="143"/>
      <c r="Q272" s="143"/>
      <c r="R272" s="143"/>
      <c r="S272" s="143"/>
      <c r="T272" s="144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45" t="s">
        <v>504</v>
      </c>
      <c r="AT272" s="145" t="s">
        <v>159</v>
      </c>
      <c r="AU272" s="145" t="s">
        <v>73</v>
      </c>
      <c r="AY272" s="18" t="s">
        <v>141</v>
      </c>
      <c r="BE272" s="146">
        <f t="shared" si="30"/>
        <v>0</v>
      </c>
      <c r="BF272" s="146">
        <f t="shared" si="31"/>
        <v>0</v>
      </c>
      <c r="BG272" s="146">
        <f t="shared" si="32"/>
        <v>0</v>
      </c>
      <c r="BH272" s="146">
        <f t="shared" si="33"/>
        <v>0</v>
      </c>
      <c r="BI272" s="146">
        <f t="shared" si="34"/>
        <v>0</v>
      </c>
      <c r="BJ272" s="18" t="s">
        <v>73</v>
      </c>
      <c r="BK272" s="146">
        <f t="shared" si="35"/>
        <v>0</v>
      </c>
      <c r="BL272" s="18" t="s">
        <v>332</v>
      </c>
      <c r="BM272" s="145" t="s">
        <v>2406</v>
      </c>
    </row>
    <row r="273" spans="1:65" s="2" customFormat="1" ht="16.5" customHeight="1" x14ac:dyDescent="0.2">
      <c r="A273" s="31"/>
      <c r="B273" s="133"/>
      <c r="C273" s="134" t="s">
        <v>2232</v>
      </c>
      <c r="D273" s="134" t="s">
        <v>143</v>
      </c>
      <c r="E273" s="135" t="s">
        <v>2407</v>
      </c>
      <c r="F273" s="136" t="s">
        <v>2408</v>
      </c>
      <c r="G273" s="137" t="s">
        <v>161</v>
      </c>
      <c r="H273" s="138">
        <v>2</v>
      </c>
      <c r="I273" s="139"/>
      <c r="J273" s="139"/>
      <c r="K273" s="140"/>
      <c r="L273" s="32"/>
      <c r="M273" s="141"/>
      <c r="N273" s="142"/>
      <c r="O273" s="143"/>
      <c r="P273" s="143"/>
      <c r="Q273" s="143"/>
      <c r="R273" s="143"/>
      <c r="S273" s="143"/>
      <c r="T273" s="144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45" t="s">
        <v>332</v>
      </c>
      <c r="AT273" s="145" t="s">
        <v>143</v>
      </c>
      <c r="AU273" s="145" t="s">
        <v>73</v>
      </c>
      <c r="AY273" s="18" t="s">
        <v>141</v>
      </c>
      <c r="BE273" s="146">
        <f t="shared" si="30"/>
        <v>0</v>
      </c>
      <c r="BF273" s="146">
        <f t="shared" si="31"/>
        <v>0</v>
      </c>
      <c r="BG273" s="146">
        <f t="shared" si="32"/>
        <v>0</v>
      </c>
      <c r="BH273" s="146">
        <f t="shared" si="33"/>
        <v>0</v>
      </c>
      <c r="BI273" s="146">
        <f t="shared" si="34"/>
        <v>0</v>
      </c>
      <c r="BJ273" s="18" t="s">
        <v>73</v>
      </c>
      <c r="BK273" s="146">
        <f t="shared" si="35"/>
        <v>0</v>
      </c>
      <c r="BL273" s="18" t="s">
        <v>332</v>
      </c>
      <c r="BM273" s="145" t="s">
        <v>2409</v>
      </c>
    </row>
    <row r="274" spans="1:65" s="2" customFormat="1" ht="33" customHeight="1" x14ac:dyDescent="0.2">
      <c r="A274" s="31"/>
      <c r="B274" s="133"/>
      <c r="C274" s="168" t="s">
        <v>2410</v>
      </c>
      <c r="D274" s="168" t="s">
        <v>159</v>
      </c>
      <c r="E274" s="169" t="s">
        <v>2411</v>
      </c>
      <c r="F274" s="170" t="s">
        <v>3327</v>
      </c>
      <c r="G274" s="171" t="s">
        <v>161</v>
      </c>
      <c r="H274" s="172">
        <v>2</v>
      </c>
      <c r="I274" s="173"/>
      <c r="J274" s="173"/>
      <c r="K274" s="174"/>
      <c r="L274" s="175"/>
      <c r="M274" s="176"/>
      <c r="N274" s="177"/>
      <c r="O274" s="143"/>
      <c r="P274" s="143"/>
      <c r="Q274" s="143"/>
      <c r="R274" s="143"/>
      <c r="S274" s="143"/>
      <c r="T274" s="144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45" t="s">
        <v>504</v>
      </c>
      <c r="AT274" s="145" t="s">
        <v>159</v>
      </c>
      <c r="AU274" s="145" t="s">
        <v>73</v>
      </c>
      <c r="AY274" s="18" t="s">
        <v>141</v>
      </c>
      <c r="BE274" s="146">
        <f t="shared" si="30"/>
        <v>0</v>
      </c>
      <c r="BF274" s="146">
        <f t="shared" si="31"/>
        <v>0</v>
      </c>
      <c r="BG274" s="146">
        <f t="shared" si="32"/>
        <v>0</v>
      </c>
      <c r="BH274" s="146">
        <f t="shared" si="33"/>
        <v>0</v>
      </c>
      <c r="BI274" s="146">
        <f t="shared" si="34"/>
        <v>0</v>
      </c>
      <c r="BJ274" s="18" t="s">
        <v>73</v>
      </c>
      <c r="BK274" s="146">
        <f t="shared" si="35"/>
        <v>0</v>
      </c>
      <c r="BL274" s="18" t="s">
        <v>332</v>
      </c>
      <c r="BM274" s="145" t="s">
        <v>2412</v>
      </c>
    </row>
    <row r="275" spans="1:65" s="2" customFormat="1" ht="16.5" customHeight="1" x14ac:dyDescent="0.2">
      <c r="A275" s="31"/>
      <c r="B275" s="133"/>
      <c r="C275" s="134" t="s">
        <v>2235</v>
      </c>
      <c r="D275" s="134" t="s">
        <v>143</v>
      </c>
      <c r="E275" s="135" t="s">
        <v>2413</v>
      </c>
      <c r="F275" s="136" t="s">
        <v>2414</v>
      </c>
      <c r="G275" s="137" t="s">
        <v>161</v>
      </c>
      <c r="H275" s="138">
        <v>1</v>
      </c>
      <c r="I275" s="139"/>
      <c r="J275" s="139"/>
      <c r="K275" s="140"/>
      <c r="L275" s="32"/>
      <c r="M275" s="141"/>
      <c r="N275" s="142"/>
      <c r="O275" s="143"/>
      <c r="P275" s="143"/>
      <c r="Q275" s="143"/>
      <c r="R275" s="143"/>
      <c r="S275" s="143"/>
      <c r="T275" s="144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45" t="s">
        <v>332</v>
      </c>
      <c r="AT275" s="145" t="s">
        <v>143</v>
      </c>
      <c r="AU275" s="145" t="s">
        <v>73</v>
      </c>
      <c r="AY275" s="18" t="s">
        <v>141</v>
      </c>
      <c r="BE275" s="146">
        <f t="shared" si="30"/>
        <v>0</v>
      </c>
      <c r="BF275" s="146">
        <f t="shared" si="31"/>
        <v>0</v>
      </c>
      <c r="BG275" s="146">
        <f t="shared" si="32"/>
        <v>0</v>
      </c>
      <c r="BH275" s="146">
        <f t="shared" si="33"/>
        <v>0</v>
      </c>
      <c r="BI275" s="146">
        <f t="shared" si="34"/>
        <v>0</v>
      </c>
      <c r="BJ275" s="18" t="s">
        <v>73</v>
      </c>
      <c r="BK275" s="146">
        <f t="shared" si="35"/>
        <v>0</v>
      </c>
      <c r="BL275" s="18" t="s">
        <v>332</v>
      </c>
      <c r="BM275" s="145" t="s">
        <v>2415</v>
      </c>
    </row>
    <row r="276" spans="1:65" s="2" customFormat="1" ht="33" customHeight="1" x14ac:dyDescent="0.2">
      <c r="A276" s="31"/>
      <c r="B276" s="133"/>
      <c r="C276" s="168" t="s">
        <v>2416</v>
      </c>
      <c r="D276" s="168" t="s">
        <v>159</v>
      </c>
      <c r="E276" s="169" t="s">
        <v>2417</v>
      </c>
      <c r="F276" s="170" t="s">
        <v>3328</v>
      </c>
      <c r="G276" s="171" t="s">
        <v>161</v>
      </c>
      <c r="H276" s="172">
        <v>1</v>
      </c>
      <c r="I276" s="173"/>
      <c r="J276" s="173"/>
      <c r="K276" s="174"/>
      <c r="L276" s="175"/>
      <c r="M276" s="176"/>
      <c r="N276" s="177"/>
      <c r="O276" s="143"/>
      <c r="P276" s="143"/>
      <c r="Q276" s="143"/>
      <c r="R276" s="143"/>
      <c r="S276" s="143"/>
      <c r="T276" s="144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45" t="s">
        <v>504</v>
      </c>
      <c r="AT276" s="145" t="s">
        <v>159</v>
      </c>
      <c r="AU276" s="145" t="s">
        <v>73</v>
      </c>
      <c r="AY276" s="18" t="s">
        <v>141</v>
      </c>
      <c r="BE276" s="146">
        <f t="shared" si="30"/>
        <v>0</v>
      </c>
      <c r="BF276" s="146">
        <f t="shared" si="31"/>
        <v>0</v>
      </c>
      <c r="BG276" s="146">
        <f t="shared" si="32"/>
        <v>0</v>
      </c>
      <c r="BH276" s="146">
        <f t="shared" si="33"/>
        <v>0</v>
      </c>
      <c r="BI276" s="146">
        <f t="shared" si="34"/>
        <v>0</v>
      </c>
      <c r="BJ276" s="18" t="s">
        <v>73</v>
      </c>
      <c r="BK276" s="146">
        <f t="shared" si="35"/>
        <v>0</v>
      </c>
      <c r="BL276" s="18" t="s">
        <v>332</v>
      </c>
      <c r="BM276" s="145" t="s">
        <v>2418</v>
      </c>
    </row>
    <row r="277" spans="1:65" s="2" customFormat="1" ht="16.5" customHeight="1" x14ac:dyDescent="0.2">
      <c r="A277" s="31"/>
      <c r="B277" s="133"/>
      <c r="C277" s="134" t="s">
        <v>2238</v>
      </c>
      <c r="D277" s="134" t="s">
        <v>143</v>
      </c>
      <c r="E277" s="135" t="s">
        <v>2419</v>
      </c>
      <c r="F277" s="136" t="s">
        <v>2420</v>
      </c>
      <c r="G277" s="137" t="s">
        <v>161</v>
      </c>
      <c r="H277" s="138">
        <v>6</v>
      </c>
      <c r="I277" s="139"/>
      <c r="J277" s="139"/>
      <c r="K277" s="140"/>
      <c r="L277" s="32"/>
      <c r="M277" s="141"/>
      <c r="N277" s="142"/>
      <c r="O277" s="143"/>
      <c r="P277" s="143"/>
      <c r="Q277" s="143"/>
      <c r="R277" s="143"/>
      <c r="S277" s="143"/>
      <c r="T277" s="144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R277" s="145" t="s">
        <v>332</v>
      </c>
      <c r="AT277" s="145" t="s">
        <v>143</v>
      </c>
      <c r="AU277" s="145" t="s">
        <v>73</v>
      </c>
      <c r="AY277" s="18" t="s">
        <v>141</v>
      </c>
      <c r="BE277" s="146">
        <f t="shared" si="30"/>
        <v>0</v>
      </c>
      <c r="BF277" s="146">
        <f t="shared" si="31"/>
        <v>0</v>
      </c>
      <c r="BG277" s="146">
        <f t="shared" si="32"/>
        <v>0</v>
      </c>
      <c r="BH277" s="146">
        <f t="shared" si="33"/>
        <v>0</v>
      </c>
      <c r="BI277" s="146">
        <f t="shared" si="34"/>
        <v>0</v>
      </c>
      <c r="BJ277" s="18" t="s">
        <v>73</v>
      </c>
      <c r="BK277" s="146">
        <f t="shared" si="35"/>
        <v>0</v>
      </c>
      <c r="BL277" s="18" t="s">
        <v>332</v>
      </c>
      <c r="BM277" s="145" t="s">
        <v>2421</v>
      </c>
    </row>
    <row r="278" spans="1:65" s="2" customFormat="1" ht="21.75" customHeight="1" x14ac:dyDescent="0.2">
      <c r="A278" s="31"/>
      <c r="B278" s="133"/>
      <c r="C278" s="134" t="s">
        <v>2422</v>
      </c>
      <c r="D278" s="134" t="s">
        <v>143</v>
      </c>
      <c r="E278" s="135" t="s">
        <v>2423</v>
      </c>
      <c r="F278" s="136" t="s">
        <v>2424</v>
      </c>
      <c r="G278" s="137" t="s">
        <v>161</v>
      </c>
      <c r="H278" s="138">
        <v>6</v>
      </c>
      <c r="I278" s="139"/>
      <c r="J278" s="139"/>
      <c r="K278" s="140"/>
      <c r="L278" s="32"/>
      <c r="M278" s="141"/>
      <c r="N278" s="142"/>
      <c r="O278" s="143"/>
      <c r="P278" s="143"/>
      <c r="Q278" s="143"/>
      <c r="R278" s="143"/>
      <c r="S278" s="143"/>
      <c r="T278" s="144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45" t="s">
        <v>332</v>
      </c>
      <c r="AT278" s="145" t="s">
        <v>143</v>
      </c>
      <c r="AU278" s="145" t="s">
        <v>73</v>
      </c>
      <c r="AY278" s="18" t="s">
        <v>141</v>
      </c>
      <c r="BE278" s="146">
        <f t="shared" si="30"/>
        <v>0</v>
      </c>
      <c r="BF278" s="146">
        <f t="shared" si="31"/>
        <v>0</v>
      </c>
      <c r="BG278" s="146">
        <f t="shared" si="32"/>
        <v>0</v>
      </c>
      <c r="BH278" s="146">
        <f t="shared" si="33"/>
        <v>0</v>
      </c>
      <c r="BI278" s="146">
        <f t="shared" si="34"/>
        <v>0</v>
      </c>
      <c r="BJ278" s="18" t="s">
        <v>73</v>
      </c>
      <c r="BK278" s="146">
        <f t="shared" si="35"/>
        <v>0</v>
      </c>
      <c r="BL278" s="18" t="s">
        <v>332</v>
      </c>
      <c r="BM278" s="145" t="s">
        <v>2425</v>
      </c>
    </row>
    <row r="279" spans="1:65" s="2" customFormat="1" ht="16.5" customHeight="1" x14ac:dyDescent="0.2">
      <c r="A279" s="31"/>
      <c r="B279" s="133"/>
      <c r="C279" s="134" t="s">
        <v>2241</v>
      </c>
      <c r="D279" s="134" t="s">
        <v>143</v>
      </c>
      <c r="E279" s="135" t="s">
        <v>2426</v>
      </c>
      <c r="F279" s="136" t="s">
        <v>2427</v>
      </c>
      <c r="G279" s="137" t="s">
        <v>161</v>
      </c>
      <c r="H279" s="138">
        <v>8</v>
      </c>
      <c r="I279" s="139"/>
      <c r="J279" s="139"/>
      <c r="K279" s="140"/>
      <c r="L279" s="32"/>
      <c r="M279" s="141"/>
      <c r="N279" s="142"/>
      <c r="O279" s="143"/>
      <c r="P279" s="143"/>
      <c r="Q279" s="143"/>
      <c r="R279" s="143"/>
      <c r="S279" s="143"/>
      <c r="T279" s="144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45" t="s">
        <v>332</v>
      </c>
      <c r="AT279" s="145" t="s">
        <v>143</v>
      </c>
      <c r="AU279" s="145" t="s">
        <v>73</v>
      </c>
      <c r="AY279" s="18" t="s">
        <v>141</v>
      </c>
      <c r="BE279" s="146">
        <f t="shared" si="30"/>
        <v>0</v>
      </c>
      <c r="BF279" s="146">
        <f t="shared" si="31"/>
        <v>0</v>
      </c>
      <c r="BG279" s="146">
        <f t="shared" si="32"/>
        <v>0</v>
      </c>
      <c r="BH279" s="146">
        <f t="shared" si="33"/>
        <v>0</v>
      </c>
      <c r="BI279" s="146">
        <f t="shared" si="34"/>
        <v>0</v>
      </c>
      <c r="BJ279" s="18" t="s">
        <v>73</v>
      </c>
      <c r="BK279" s="146">
        <f t="shared" si="35"/>
        <v>0</v>
      </c>
      <c r="BL279" s="18" t="s">
        <v>332</v>
      </c>
      <c r="BM279" s="145" t="s">
        <v>2428</v>
      </c>
    </row>
    <row r="280" spans="1:65" s="2" customFormat="1" ht="16.5" customHeight="1" x14ac:dyDescent="0.2">
      <c r="A280" s="31"/>
      <c r="B280" s="133"/>
      <c r="C280" s="168" t="s">
        <v>2429</v>
      </c>
      <c r="D280" s="168" t="s">
        <v>159</v>
      </c>
      <c r="E280" s="169" t="s">
        <v>2430</v>
      </c>
      <c r="F280" s="170" t="s">
        <v>2431</v>
      </c>
      <c r="G280" s="171" t="s">
        <v>161</v>
      </c>
      <c r="H280" s="172">
        <v>8</v>
      </c>
      <c r="I280" s="173"/>
      <c r="J280" s="173"/>
      <c r="K280" s="174"/>
      <c r="L280" s="175"/>
      <c r="M280" s="176"/>
      <c r="N280" s="177"/>
      <c r="O280" s="143"/>
      <c r="P280" s="143"/>
      <c r="Q280" s="143"/>
      <c r="R280" s="143"/>
      <c r="S280" s="143"/>
      <c r="T280" s="144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45" t="s">
        <v>504</v>
      </c>
      <c r="AT280" s="145" t="s">
        <v>159</v>
      </c>
      <c r="AU280" s="145" t="s">
        <v>73</v>
      </c>
      <c r="AY280" s="18" t="s">
        <v>141</v>
      </c>
      <c r="BE280" s="146">
        <f t="shared" si="30"/>
        <v>0</v>
      </c>
      <c r="BF280" s="146">
        <f t="shared" si="31"/>
        <v>0</v>
      </c>
      <c r="BG280" s="146">
        <f t="shared" si="32"/>
        <v>0</v>
      </c>
      <c r="BH280" s="146">
        <f t="shared" si="33"/>
        <v>0</v>
      </c>
      <c r="BI280" s="146">
        <f t="shared" si="34"/>
        <v>0</v>
      </c>
      <c r="BJ280" s="18" t="s">
        <v>73</v>
      </c>
      <c r="BK280" s="146">
        <f t="shared" si="35"/>
        <v>0</v>
      </c>
      <c r="BL280" s="18" t="s">
        <v>332</v>
      </c>
      <c r="BM280" s="145" t="s">
        <v>2432</v>
      </c>
    </row>
    <row r="281" spans="1:65" s="2" customFormat="1" ht="21.75" customHeight="1" x14ac:dyDescent="0.2">
      <c r="A281" s="31"/>
      <c r="B281" s="133"/>
      <c r="C281" s="134" t="s">
        <v>1857</v>
      </c>
      <c r="D281" s="134" t="s">
        <v>143</v>
      </c>
      <c r="E281" s="135" t="s">
        <v>2433</v>
      </c>
      <c r="F281" s="136" t="s">
        <v>2434</v>
      </c>
      <c r="G281" s="137" t="s">
        <v>484</v>
      </c>
      <c r="H281" s="138">
        <v>0.39300000000000002</v>
      </c>
      <c r="I281" s="139"/>
      <c r="J281" s="139"/>
      <c r="K281" s="140"/>
      <c r="L281" s="32"/>
      <c r="M281" s="141"/>
      <c r="N281" s="142"/>
      <c r="O281" s="143"/>
      <c r="P281" s="143"/>
      <c r="Q281" s="143"/>
      <c r="R281" s="143"/>
      <c r="S281" s="143"/>
      <c r="T281" s="144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45" t="s">
        <v>332</v>
      </c>
      <c r="AT281" s="145" t="s">
        <v>143</v>
      </c>
      <c r="AU281" s="145" t="s">
        <v>73</v>
      </c>
      <c r="AY281" s="18" t="s">
        <v>141</v>
      </c>
      <c r="BE281" s="146">
        <f t="shared" si="30"/>
        <v>0</v>
      </c>
      <c r="BF281" s="146">
        <f t="shared" si="31"/>
        <v>0</v>
      </c>
      <c r="BG281" s="146">
        <f t="shared" si="32"/>
        <v>0</v>
      </c>
      <c r="BH281" s="146">
        <f t="shared" si="33"/>
        <v>0</v>
      </c>
      <c r="BI281" s="146">
        <f t="shared" si="34"/>
        <v>0</v>
      </c>
      <c r="BJ281" s="18" t="s">
        <v>73</v>
      </c>
      <c r="BK281" s="146">
        <f t="shared" si="35"/>
        <v>0</v>
      </c>
      <c r="BL281" s="18" t="s">
        <v>332</v>
      </c>
      <c r="BM281" s="145" t="s">
        <v>2435</v>
      </c>
    </row>
    <row r="282" spans="1:65" s="12" customFormat="1" ht="22.9" customHeight="1" x14ac:dyDescent="0.2">
      <c r="B282" s="121"/>
      <c r="D282" s="122" t="s">
        <v>59</v>
      </c>
      <c r="E282" s="131" t="s">
        <v>2436</v>
      </c>
      <c r="F282" s="131" t="s">
        <v>2437</v>
      </c>
      <c r="J282" s="132"/>
      <c r="L282" s="121"/>
      <c r="M282" s="125"/>
      <c r="N282" s="126"/>
      <c r="O282" s="126"/>
      <c r="P282" s="127"/>
      <c r="Q282" s="126"/>
      <c r="R282" s="127"/>
      <c r="S282" s="126"/>
      <c r="T282" s="128"/>
      <c r="AR282" s="122" t="s">
        <v>73</v>
      </c>
      <c r="AT282" s="129" t="s">
        <v>59</v>
      </c>
      <c r="AU282" s="129" t="s">
        <v>67</v>
      </c>
      <c r="AY282" s="122" t="s">
        <v>141</v>
      </c>
      <c r="BK282" s="130">
        <f>SUM(BK283:BK319)</f>
        <v>0</v>
      </c>
    </row>
    <row r="283" spans="1:65" s="2" customFormat="1" ht="16.5" customHeight="1" x14ac:dyDescent="0.2">
      <c r="A283" s="31"/>
      <c r="B283" s="133"/>
      <c r="C283" s="134" t="s">
        <v>2438</v>
      </c>
      <c r="D283" s="134" t="s">
        <v>143</v>
      </c>
      <c r="E283" s="135" t="s">
        <v>2439</v>
      </c>
      <c r="F283" s="136" t="s">
        <v>2440</v>
      </c>
      <c r="G283" s="137" t="s">
        <v>145</v>
      </c>
      <c r="H283" s="138">
        <v>1267</v>
      </c>
      <c r="I283" s="139"/>
      <c r="J283" s="139"/>
      <c r="K283" s="140"/>
      <c r="L283" s="32"/>
      <c r="M283" s="141"/>
      <c r="N283" s="142"/>
      <c r="O283" s="143"/>
      <c r="P283" s="143"/>
      <c r="Q283" s="143"/>
      <c r="R283" s="143"/>
      <c r="S283" s="143"/>
      <c r="T283" s="144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45" t="s">
        <v>332</v>
      </c>
      <c r="AT283" s="145" t="s">
        <v>143</v>
      </c>
      <c r="AU283" s="145" t="s">
        <v>73</v>
      </c>
      <c r="AY283" s="18" t="s">
        <v>141</v>
      </c>
      <c r="BE283" s="146">
        <f t="shared" ref="BE283:BE319" si="36">IF(N283="základná",J283,0)</f>
        <v>0</v>
      </c>
      <c r="BF283" s="146">
        <f t="shared" ref="BF283:BF319" si="37">IF(N283="znížená",J283,0)</f>
        <v>0</v>
      </c>
      <c r="BG283" s="146">
        <f t="shared" ref="BG283:BG319" si="38">IF(N283="zákl. prenesená",J283,0)</f>
        <v>0</v>
      </c>
      <c r="BH283" s="146">
        <f t="shared" ref="BH283:BH319" si="39">IF(N283="zníž. prenesená",J283,0)</f>
        <v>0</v>
      </c>
      <c r="BI283" s="146">
        <f t="shared" ref="BI283:BI319" si="40">IF(N283="nulová",J283,0)</f>
        <v>0</v>
      </c>
      <c r="BJ283" s="18" t="s">
        <v>73</v>
      </c>
      <c r="BK283" s="146">
        <f t="shared" ref="BK283:BK319" si="41">ROUND(I283*H283,2)</f>
        <v>0</v>
      </c>
      <c r="BL283" s="18" t="s">
        <v>332</v>
      </c>
      <c r="BM283" s="145" t="s">
        <v>2441</v>
      </c>
    </row>
    <row r="284" spans="1:65" s="2" customFormat="1" ht="21.75" customHeight="1" x14ac:dyDescent="0.2">
      <c r="A284" s="31"/>
      <c r="B284" s="133"/>
      <c r="C284" s="134" t="s">
        <v>2246</v>
      </c>
      <c r="D284" s="134" t="s">
        <v>143</v>
      </c>
      <c r="E284" s="135" t="s">
        <v>2442</v>
      </c>
      <c r="F284" s="136" t="s">
        <v>2443</v>
      </c>
      <c r="G284" s="137" t="s">
        <v>161</v>
      </c>
      <c r="H284" s="138">
        <v>62</v>
      </c>
      <c r="I284" s="139"/>
      <c r="J284" s="139"/>
      <c r="K284" s="140"/>
      <c r="L284" s="32"/>
      <c r="M284" s="141"/>
      <c r="N284" s="142"/>
      <c r="O284" s="143"/>
      <c r="P284" s="143"/>
      <c r="Q284" s="143"/>
      <c r="R284" s="143"/>
      <c r="S284" s="143"/>
      <c r="T284" s="144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45" t="s">
        <v>332</v>
      </c>
      <c r="AT284" s="145" t="s">
        <v>143</v>
      </c>
      <c r="AU284" s="145" t="s">
        <v>73</v>
      </c>
      <c r="AY284" s="18" t="s">
        <v>141</v>
      </c>
      <c r="BE284" s="146">
        <f t="shared" si="36"/>
        <v>0</v>
      </c>
      <c r="BF284" s="146">
        <f t="shared" si="37"/>
        <v>0</v>
      </c>
      <c r="BG284" s="146">
        <f t="shared" si="38"/>
        <v>0</v>
      </c>
      <c r="BH284" s="146">
        <f t="shared" si="39"/>
        <v>0</v>
      </c>
      <c r="BI284" s="146">
        <f t="shared" si="40"/>
        <v>0</v>
      </c>
      <c r="BJ284" s="18" t="s">
        <v>73</v>
      </c>
      <c r="BK284" s="146">
        <f t="shared" si="41"/>
        <v>0</v>
      </c>
      <c r="BL284" s="18" t="s">
        <v>332</v>
      </c>
      <c r="BM284" s="145" t="s">
        <v>2444</v>
      </c>
    </row>
    <row r="285" spans="1:65" s="2" customFormat="1" ht="21.75" customHeight="1" x14ac:dyDescent="0.2">
      <c r="A285" s="31"/>
      <c r="B285" s="133"/>
      <c r="C285" s="134" t="s">
        <v>2445</v>
      </c>
      <c r="D285" s="134" t="s">
        <v>143</v>
      </c>
      <c r="E285" s="135" t="s">
        <v>2446</v>
      </c>
      <c r="F285" s="136" t="s">
        <v>2447</v>
      </c>
      <c r="G285" s="137" t="s">
        <v>161</v>
      </c>
      <c r="H285" s="138">
        <v>22</v>
      </c>
      <c r="I285" s="139"/>
      <c r="J285" s="139"/>
      <c r="K285" s="140"/>
      <c r="L285" s="32"/>
      <c r="M285" s="141"/>
      <c r="N285" s="142"/>
      <c r="O285" s="143"/>
      <c r="P285" s="143"/>
      <c r="Q285" s="143"/>
      <c r="R285" s="143"/>
      <c r="S285" s="143"/>
      <c r="T285" s="144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45" t="s">
        <v>332</v>
      </c>
      <c r="AT285" s="145" t="s">
        <v>143</v>
      </c>
      <c r="AU285" s="145" t="s">
        <v>73</v>
      </c>
      <c r="AY285" s="18" t="s">
        <v>141</v>
      </c>
      <c r="BE285" s="146">
        <f t="shared" si="36"/>
        <v>0</v>
      </c>
      <c r="BF285" s="146">
        <f t="shared" si="37"/>
        <v>0</v>
      </c>
      <c r="BG285" s="146">
        <f t="shared" si="38"/>
        <v>0</v>
      </c>
      <c r="BH285" s="146">
        <f t="shared" si="39"/>
        <v>0</v>
      </c>
      <c r="BI285" s="146">
        <f t="shared" si="40"/>
        <v>0</v>
      </c>
      <c r="BJ285" s="18" t="s">
        <v>73</v>
      </c>
      <c r="BK285" s="146">
        <f t="shared" si="41"/>
        <v>0</v>
      </c>
      <c r="BL285" s="18" t="s">
        <v>332</v>
      </c>
      <c r="BM285" s="145" t="s">
        <v>2448</v>
      </c>
    </row>
    <row r="286" spans="1:65" s="2" customFormat="1" ht="33" customHeight="1" x14ac:dyDescent="0.2">
      <c r="A286" s="31"/>
      <c r="B286" s="133"/>
      <c r="C286" s="168" t="s">
        <v>2249</v>
      </c>
      <c r="D286" s="168" t="s">
        <v>159</v>
      </c>
      <c r="E286" s="169" t="s">
        <v>2449</v>
      </c>
      <c r="F286" s="170" t="s">
        <v>3329</v>
      </c>
      <c r="G286" s="171" t="s">
        <v>161</v>
      </c>
      <c r="H286" s="172">
        <v>17</v>
      </c>
      <c r="I286" s="173"/>
      <c r="J286" s="173"/>
      <c r="K286" s="174"/>
      <c r="L286" s="175"/>
      <c r="M286" s="176"/>
      <c r="N286" s="177"/>
      <c r="O286" s="143"/>
      <c r="P286" s="143"/>
      <c r="Q286" s="143"/>
      <c r="R286" s="143"/>
      <c r="S286" s="143"/>
      <c r="T286" s="144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45" t="s">
        <v>504</v>
      </c>
      <c r="AT286" s="145" t="s">
        <v>159</v>
      </c>
      <c r="AU286" s="145" t="s">
        <v>73</v>
      </c>
      <c r="AY286" s="18" t="s">
        <v>141</v>
      </c>
      <c r="BE286" s="146">
        <f t="shared" si="36"/>
        <v>0</v>
      </c>
      <c r="BF286" s="146">
        <f t="shared" si="37"/>
        <v>0</v>
      </c>
      <c r="BG286" s="146">
        <f t="shared" si="38"/>
        <v>0</v>
      </c>
      <c r="BH286" s="146">
        <f t="shared" si="39"/>
        <v>0</v>
      </c>
      <c r="BI286" s="146">
        <f t="shared" si="40"/>
        <v>0</v>
      </c>
      <c r="BJ286" s="18" t="s">
        <v>73</v>
      </c>
      <c r="BK286" s="146">
        <f t="shared" si="41"/>
        <v>0</v>
      </c>
      <c r="BL286" s="18" t="s">
        <v>332</v>
      </c>
      <c r="BM286" s="145" t="s">
        <v>2450</v>
      </c>
    </row>
    <row r="287" spans="1:65" s="2" customFormat="1" ht="33" customHeight="1" x14ac:dyDescent="0.2">
      <c r="A287" s="31"/>
      <c r="B287" s="133"/>
      <c r="C287" s="168" t="s">
        <v>2451</v>
      </c>
      <c r="D287" s="168" t="s">
        <v>159</v>
      </c>
      <c r="E287" s="169" t="s">
        <v>2452</v>
      </c>
      <c r="F287" s="170" t="s">
        <v>3330</v>
      </c>
      <c r="G287" s="171" t="s">
        <v>161</v>
      </c>
      <c r="H287" s="172">
        <v>2</v>
      </c>
      <c r="I287" s="173"/>
      <c r="J287" s="173"/>
      <c r="K287" s="174"/>
      <c r="L287" s="175"/>
      <c r="M287" s="176"/>
      <c r="N287" s="177"/>
      <c r="O287" s="143"/>
      <c r="P287" s="143"/>
      <c r="Q287" s="143"/>
      <c r="R287" s="143"/>
      <c r="S287" s="143"/>
      <c r="T287" s="144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45" t="s">
        <v>504</v>
      </c>
      <c r="AT287" s="145" t="s">
        <v>159</v>
      </c>
      <c r="AU287" s="145" t="s">
        <v>73</v>
      </c>
      <c r="AY287" s="18" t="s">
        <v>141</v>
      </c>
      <c r="BE287" s="146">
        <f t="shared" si="36"/>
        <v>0</v>
      </c>
      <c r="BF287" s="146">
        <f t="shared" si="37"/>
        <v>0</v>
      </c>
      <c r="BG287" s="146">
        <f t="shared" si="38"/>
        <v>0</v>
      </c>
      <c r="BH287" s="146">
        <f t="shared" si="39"/>
        <v>0</v>
      </c>
      <c r="BI287" s="146">
        <f t="shared" si="40"/>
        <v>0</v>
      </c>
      <c r="BJ287" s="18" t="s">
        <v>73</v>
      </c>
      <c r="BK287" s="146">
        <f t="shared" si="41"/>
        <v>0</v>
      </c>
      <c r="BL287" s="18" t="s">
        <v>332</v>
      </c>
      <c r="BM287" s="145" t="s">
        <v>2453</v>
      </c>
    </row>
    <row r="288" spans="1:65" s="2" customFormat="1" ht="33" customHeight="1" x14ac:dyDescent="0.2">
      <c r="A288" s="31"/>
      <c r="B288" s="133"/>
      <c r="C288" s="168" t="s">
        <v>2252</v>
      </c>
      <c r="D288" s="168" t="s">
        <v>159</v>
      </c>
      <c r="E288" s="169" t="s">
        <v>2454</v>
      </c>
      <c r="F288" s="170" t="s">
        <v>3331</v>
      </c>
      <c r="G288" s="171" t="s">
        <v>161</v>
      </c>
      <c r="H288" s="172">
        <v>2</v>
      </c>
      <c r="I288" s="173"/>
      <c r="J288" s="173"/>
      <c r="K288" s="174"/>
      <c r="L288" s="175"/>
      <c r="M288" s="176"/>
      <c r="N288" s="177"/>
      <c r="O288" s="143"/>
      <c r="P288" s="143"/>
      <c r="Q288" s="143"/>
      <c r="R288" s="143"/>
      <c r="S288" s="143"/>
      <c r="T288" s="144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45" t="s">
        <v>504</v>
      </c>
      <c r="AT288" s="145" t="s">
        <v>159</v>
      </c>
      <c r="AU288" s="145" t="s">
        <v>73</v>
      </c>
      <c r="AY288" s="18" t="s">
        <v>141</v>
      </c>
      <c r="BE288" s="146">
        <f t="shared" si="36"/>
        <v>0</v>
      </c>
      <c r="BF288" s="146">
        <f t="shared" si="37"/>
        <v>0</v>
      </c>
      <c r="BG288" s="146">
        <f t="shared" si="38"/>
        <v>0</v>
      </c>
      <c r="BH288" s="146">
        <f t="shared" si="39"/>
        <v>0</v>
      </c>
      <c r="BI288" s="146">
        <f t="shared" si="40"/>
        <v>0</v>
      </c>
      <c r="BJ288" s="18" t="s">
        <v>73</v>
      </c>
      <c r="BK288" s="146">
        <f t="shared" si="41"/>
        <v>0</v>
      </c>
      <c r="BL288" s="18" t="s">
        <v>332</v>
      </c>
      <c r="BM288" s="145" t="s">
        <v>2455</v>
      </c>
    </row>
    <row r="289" spans="1:65" s="2" customFormat="1" ht="33" customHeight="1" x14ac:dyDescent="0.2">
      <c r="A289" s="31"/>
      <c r="B289" s="133"/>
      <c r="C289" s="168" t="s">
        <v>2456</v>
      </c>
      <c r="D289" s="168" t="s">
        <v>159</v>
      </c>
      <c r="E289" s="169" t="s">
        <v>2457</v>
      </c>
      <c r="F289" s="170" t="s">
        <v>3332</v>
      </c>
      <c r="G289" s="171" t="s">
        <v>161</v>
      </c>
      <c r="H289" s="172">
        <v>1</v>
      </c>
      <c r="I289" s="173"/>
      <c r="J289" s="173"/>
      <c r="K289" s="174"/>
      <c r="L289" s="175"/>
      <c r="M289" s="176"/>
      <c r="N289" s="177"/>
      <c r="O289" s="143"/>
      <c r="P289" s="143"/>
      <c r="Q289" s="143"/>
      <c r="R289" s="143"/>
      <c r="S289" s="143"/>
      <c r="T289" s="144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45" t="s">
        <v>504</v>
      </c>
      <c r="AT289" s="145" t="s">
        <v>159</v>
      </c>
      <c r="AU289" s="145" t="s">
        <v>73</v>
      </c>
      <c r="AY289" s="18" t="s">
        <v>141</v>
      </c>
      <c r="BE289" s="146">
        <f t="shared" si="36"/>
        <v>0</v>
      </c>
      <c r="BF289" s="146">
        <f t="shared" si="37"/>
        <v>0</v>
      </c>
      <c r="BG289" s="146">
        <f t="shared" si="38"/>
        <v>0</v>
      </c>
      <c r="BH289" s="146">
        <f t="shared" si="39"/>
        <v>0</v>
      </c>
      <c r="BI289" s="146">
        <f t="shared" si="40"/>
        <v>0</v>
      </c>
      <c r="BJ289" s="18" t="s">
        <v>73</v>
      </c>
      <c r="BK289" s="146">
        <f t="shared" si="41"/>
        <v>0</v>
      </c>
      <c r="BL289" s="18" t="s">
        <v>332</v>
      </c>
      <c r="BM289" s="145" t="s">
        <v>2458</v>
      </c>
    </row>
    <row r="290" spans="1:65" s="2" customFormat="1" ht="21.75" customHeight="1" x14ac:dyDescent="0.2">
      <c r="A290" s="31"/>
      <c r="B290" s="133"/>
      <c r="C290" s="134" t="s">
        <v>2255</v>
      </c>
      <c r="D290" s="134" t="s">
        <v>143</v>
      </c>
      <c r="E290" s="135" t="s">
        <v>2459</v>
      </c>
      <c r="F290" s="136" t="s">
        <v>2460</v>
      </c>
      <c r="G290" s="137" t="s">
        <v>161</v>
      </c>
      <c r="H290" s="138">
        <v>10</v>
      </c>
      <c r="I290" s="139"/>
      <c r="J290" s="139"/>
      <c r="K290" s="140"/>
      <c r="L290" s="32"/>
      <c r="M290" s="141"/>
      <c r="N290" s="142"/>
      <c r="O290" s="143"/>
      <c r="P290" s="143"/>
      <c r="Q290" s="143"/>
      <c r="R290" s="143"/>
      <c r="S290" s="143"/>
      <c r="T290" s="144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45" t="s">
        <v>332</v>
      </c>
      <c r="AT290" s="145" t="s">
        <v>143</v>
      </c>
      <c r="AU290" s="145" t="s">
        <v>73</v>
      </c>
      <c r="AY290" s="18" t="s">
        <v>141</v>
      </c>
      <c r="BE290" s="146">
        <f t="shared" si="36"/>
        <v>0</v>
      </c>
      <c r="BF290" s="146">
        <f t="shared" si="37"/>
        <v>0</v>
      </c>
      <c r="BG290" s="146">
        <f t="shared" si="38"/>
        <v>0</v>
      </c>
      <c r="BH290" s="146">
        <f t="shared" si="39"/>
        <v>0</v>
      </c>
      <c r="BI290" s="146">
        <f t="shared" si="40"/>
        <v>0</v>
      </c>
      <c r="BJ290" s="18" t="s">
        <v>73</v>
      </c>
      <c r="BK290" s="146">
        <f t="shared" si="41"/>
        <v>0</v>
      </c>
      <c r="BL290" s="18" t="s">
        <v>332</v>
      </c>
      <c r="BM290" s="145" t="s">
        <v>2461</v>
      </c>
    </row>
    <row r="291" spans="1:65" s="2" customFormat="1" ht="33" customHeight="1" x14ac:dyDescent="0.2">
      <c r="A291" s="31"/>
      <c r="B291" s="133"/>
      <c r="C291" s="168" t="s">
        <v>2462</v>
      </c>
      <c r="D291" s="168" t="s">
        <v>159</v>
      </c>
      <c r="E291" s="169" t="s">
        <v>2463</v>
      </c>
      <c r="F291" s="170" t="s">
        <v>3333</v>
      </c>
      <c r="G291" s="171" t="s">
        <v>161</v>
      </c>
      <c r="H291" s="172">
        <v>2</v>
      </c>
      <c r="I291" s="173"/>
      <c r="J291" s="173"/>
      <c r="K291" s="174"/>
      <c r="L291" s="175"/>
      <c r="M291" s="176"/>
      <c r="N291" s="177"/>
      <c r="O291" s="143"/>
      <c r="P291" s="143"/>
      <c r="Q291" s="143"/>
      <c r="R291" s="143"/>
      <c r="S291" s="143"/>
      <c r="T291" s="144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45" t="s">
        <v>504</v>
      </c>
      <c r="AT291" s="145" t="s">
        <v>159</v>
      </c>
      <c r="AU291" s="145" t="s">
        <v>73</v>
      </c>
      <c r="AY291" s="18" t="s">
        <v>141</v>
      </c>
      <c r="BE291" s="146">
        <f t="shared" si="36"/>
        <v>0</v>
      </c>
      <c r="BF291" s="146">
        <f t="shared" si="37"/>
        <v>0</v>
      </c>
      <c r="BG291" s="146">
        <f t="shared" si="38"/>
        <v>0</v>
      </c>
      <c r="BH291" s="146">
        <f t="shared" si="39"/>
        <v>0</v>
      </c>
      <c r="BI291" s="146">
        <f t="shared" si="40"/>
        <v>0</v>
      </c>
      <c r="BJ291" s="18" t="s">
        <v>73</v>
      </c>
      <c r="BK291" s="146">
        <f t="shared" si="41"/>
        <v>0</v>
      </c>
      <c r="BL291" s="18" t="s">
        <v>332</v>
      </c>
      <c r="BM291" s="145" t="s">
        <v>2464</v>
      </c>
    </row>
    <row r="292" spans="1:65" s="2" customFormat="1" ht="33" customHeight="1" x14ac:dyDescent="0.2">
      <c r="A292" s="31"/>
      <c r="B292" s="133"/>
      <c r="C292" s="168" t="s">
        <v>2258</v>
      </c>
      <c r="D292" s="168" t="s">
        <v>159</v>
      </c>
      <c r="E292" s="169" t="s">
        <v>2465</v>
      </c>
      <c r="F292" s="170" t="s">
        <v>3334</v>
      </c>
      <c r="G292" s="171" t="s">
        <v>161</v>
      </c>
      <c r="H292" s="172">
        <v>1</v>
      </c>
      <c r="I292" s="173"/>
      <c r="J292" s="173"/>
      <c r="K292" s="174"/>
      <c r="L292" s="175"/>
      <c r="M292" s="176"/>
      <c r="N292" s="177"/>
      <c r="O292" s="143"/>
      <c r="P292" s="143"/>
      <c r="Q292" s="143"/>
      <c r="R292" s="143"/>
      <c r="S292" s="143"/>
      <c r="T292" s="144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45" t="s">
        <v>504</v>
      </c>
      <c r="AT292" s="145" t="s">
        <v>159</v>
      </c>
      <c r="AU292" s="145" t="s">
        <v>73</v>
      </c>
      <c r="AY292" s="18" t="s">
        <v>141</v>
      </c>
      <c r="BE292" s="146">
        <f t="shared" si="36"/>
        <v>0</v>
      </c>
      <c r="BF292" s="146">
        <f t="shared" si="37"/>
        <v>0</v>
      </c>
      <c r="BG292" s="146">
        <f t="shared" si="38"/>
        <v>0</v>
      </c>
      <c r="BH292" s="146">
        <f t="shared" si="39"/>
        <v>0</v>
      </c>
      <c r="BI292" s="146">
        <f t="shared" si="40"/>
        <v>0</v>
      </c>
      <c r="BJ292" s="18" t="s">
        <v>73</v>
      </c>
      <c r="BK292" s="146">
        <f t="shared" si="41"/>
        <v>0</v>
      </c>
      <c r="BL292" s="18" t="s">
        <v>332</v>
      </c>
      <c r="BM292" s="145" t="s">
        <v>2466</v>
      </c>
    </row>
    <row r="293" spans="1:65" s="2" customFormat="1" ht="33" customHeight="1" x14ac:dyDescent="0.2">
      <c r="A293" s="31"/>
      <c r="B293" s="133"/>
      <c r="C293" s="168" t="s">
        <v>2467</v>
      </c>
      <c r="D293" s="168" t="s">
        <v>159</v>
      </c>
      <c r="E293" s="169" t="s">
        <v>2468</v>
      </c>
      <c r="F293" s="170" t="s">
        <v>3335</v>
      </c>
      <c r="G293" s="171" t="s">
        <v>161</v>
      </c>
      <c r="H293" s="172">
        <v>1</v>
      </c>
      <c r="I293" s="173"/>
      <c r="J293" s="173"/>
      <c r="K293" s="174"/>
      <c r="L293" s="175"/>
      <c r="M293" s="176"/>
      <c r="N293" s="177"/>
      <c r="O293" s="143"/>
      <c r="P293" s="143"/>
      <c r="Q293" s="143"/>
      <c r="R293" s="143"/>
      <c r="S293" s="143"/>
      <c r="T293" s="144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45" t="s">
        <v>504</v>
      </c>
      <c r="AT293" s="145" t="s">
        <v>159</v>
      </c>
      <c r="AU293" s="145" t="s">
        <v>73</v>
      </c>
      <c r="AY293" s="18" t="s">
        <v>141</v>
      </c>
      <c r="BE293" s="146">
        <f t="shared" si="36"/>
        <v>0</v>
      </c>
      <c r="BF293" s="146">
        <f t="shared" si="37"/>
        <v>0</v>
      </c>
      <c r="BG293" s="146">
        <f t="shared" si="38"/>
        <v>0</v>
      </c>
      <c r="BH293" s="146">
        <f t="shared" si="39"/>
        <v>0</v>
      </c>
      <c r="BI293" s="146">
        <f t="shared" si="40"/>
        <v>0</v>
      </c>
      <c r="BJ293" s="18" t="s">
        <v>73</v>
      </c>
      <c r="BK293" s="146">
        <f t="shared" si="41"/>
        <v>0</v>
      </c>
      <c r="BL293" s="18" t="s">
        <v>332</v>
      </c>
      <c r="BM293" s="145" t="s">
        <v>2469</v>
      </c>
    </row>
    <row r="294" spans="1:65" s="2" customFormat="1" ht="33" customHeight="1" x14ac:dyDescent="0.2">
      <c r="A294" s="31"/>
      <c r="B294" s="133"/>
      <c r="C294" s="168" t="s">
        <v>2261</v>
      </c>
      <c r="D294" s="168" t="s">
        <v>159</v>
      </c>
      <c r="E294" s="169" t="s">
        <v>2470</v>
      </c>
      <c r="F294" s="170" t="s">
        <v>3336</v>
      </c>
      <c r="G294" s="171" t="s">
        <v>161</v>
      </c>
      <c r="H294" s="172">
        <v>4</v>
      </c>
      <c r="I294" s="173"/>
      <c r="J294" s="173"/>
      <c r="K294" s="174"/>
      <c r="L294" s="175"/>
      <c r="M294" s="176"/>
      <c r="N294" s="177"/>
      <c r="O294" s="143"/>
      <c r="P294" s="143"/>
      <c r="Q294" s="143"/>
      <c r="R294" s="143"/>
      <c r="S294" s="143"/>
      <c r="T294" s="144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45" t="s">
        <v>504</v>
      </c>
      <c r="AT294" s="145" t="s">
        <v>159</v>
      </c>
      <c r="AU294" s="145" t="s">
        <v>73</v>
      </c>
      <c r="AY294" s="18" t="s">
        <v>141</v>
      </c>
      <c r="BE294" s="146">
        <f t="shared" si="36"/>
        <v>0</v>
      </c>
      <c r="BF294" s="146">
        <f t="shared" si="37"/>
        <v>0</v>
      </c>
      <c r="BG294" s="146">
        <f t="shared" si="38"/>
        <v>0</v>
      </c>
      <c r="BH294" s="146">
        <f t="shared" si="39"/>
        <v>0</v>
      </c>
      <c r="BI294" s="146">
        <f t="shared" si="40"/>
        <v>0</v>
      </c>
      <c r="BJ294" s="18" t="s">
        <v>73</v>
      </c>
      <c r="BK294" s="146">
        <f t="shared" si="41"/>
        <v>0</v>
      </c>
      <c r="BL294" s="18" t="s">
        <v>332</v>
      </c>
      <c r="BM294" s="145" t="s">
        <v>2471</v>
      </c>
    </row>
    <row r="295" spans="1:65" s="2" customFormat="1" ht="33" customHeight="1" x14ac:dyDescent="0.2">
      <c r="A295" s="31"/>
      <c r="B295" s="133"/>
      <c r="C295" s="168" t="s">
        <v>2472</v>
      </c>
      <c r="D295" s="168" t="s">
        <v>159</v>
      </c>
      <c r="E295" s="169" t="s">
        <v>2473</v>
      </c>
      <c r="F295" s="170" t="s">
        <v>3337</v>
      </c>
      <c r="G295" s="171" t="s">
        <v>161</v>
      </c>
      <c r="H295" s="172">
        <v>2</v>
      </c>
      <c r="I295" s="173"/>
      <c r="J295" s="173"/>
      <c r="K295" s="174"/>
      <c r="L295" s="175"/>
      <c r="M295" s="176"/>
      <c r="N295" s="177"/>
      <c r="O295" s="143"/>
      <c r="P295" s="143"/>
      <c r="Q295" s="143"/>
      <c r="R295" s="143"/>
      <c r="S295" s="143"/>
      <c r="T295" s="144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45" t="s">
        <v>504</v>
      </c>
      <c r="AT295" s="145" t="s">
        <v>159</v>
      </c>
      <c r="AU295" s="145" t="s">
        <v>73</v>
      </c>
      <c r="AY295" s="18" t="s">
        <v>141</v>
      </c>
      <c r="BE295" s="146">
        <f t="shared" si="36"/>
        <v>0</v>
      </c>
      <c r="BF295" s="146">
        <f t="shared" si="37"/>
        <v>0</v>
      </c>
      <c r="BG295" s="146">
        <f t="shared" si="38"/>
        <v>0</v>
      </c>
      <c r="BH295" s="146">
        <f t="shared" si="39"/>
        <v>0</v>
      </c>
      <c r="BI295" s="146">
        <f t="shared" si="40"/>
        <v>0</v>
      </c>
      <c r="BJ295" s="18" t="s">
        <v>73</v>
      </c>
      <c r="BK295" s="146">
        <f t="shared" si="41"/>
        <v>0</v>
      </c>
      <c r="BL295" s="18" t="s">
        <v>332</v>
      </c>
      <c r="BM295" s="145" t="s">
        <v>2474</v>
      </c>
    </row>
    <row r="296" spans="1:65" s="2" customFormat="1" ht="21.75" customHeight="1" x14ac:dyDescent="0.2">
      <c r="A296" s="31"/>
      <c r="B296" s="133"/>
      <c r="C296" s="134" t="s">
        <v>2264</v>
      </c>
      <c r="D296" s="134" t="s">
        <v>143</v>
      </c>
      <c r="E296" s="135" t="s">
        <v>2475</v>
      </c>
      <c r="F296" s="136" t="s">
        <v>2476</v>
      </c>
      <c r="G296" s="137" t="s">
        <v>161</v>
      </c>
      <c r="H296" s="138">
        <v>5</v>
      </c>
      <c r="I296" s="139"/>
      <c r="J296" s="139"/>
      <c r="K296" s="140"/>
      <c r="L296" s="32"/>
      <c r="M296" s="141"/>
      <c r="N296" s="142"/>
      <c r="O296" s="143"/>
      <c r="P296" s="143"/>
      <c r="Q296" s="143"/>
      <c r="R296" s="143"/>
      <c r="S296" s="143"/>
      <c r="T296" s="144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45" t="s">
        <v>332</v>
      </c>
      <c r="AT296" s="145" t="s">
        <v>143</v>
      </c>
      <c r="AU296" s="145" t="s">
        <v>73</v>
      </c>
      <c r="AY296" s="18" t="s">
        <v>141</v>
      </c>
      <c r="BE296" s="146">
        <f t="shared" si="36"/>
        <v>0</v>
      </c>
      <c r="BF296" s="146">
        <f t="shared" si="37"/>
        <v>0</v>
      </c>
      <c r="BG296" s="146">
        <f t="shared" si="38"/>
        <v>0</v>
      </c>
      <c r="BH296" s="146">
        <f t="shared" si="39"/>
        <v>0</v>
      </c>
      <c r="BI296" s="146">
        <f t="shared" si="40"/>
        <v>0</v>
      </c>
      <c r="BJ296" s="18" t="s">
        <v>73</v>
      </c>
      <c r="BK296" s="146">
        <f t="shared" si="41"/>
        <v>0</v>
      </c>
      <c r="BL296" s="18" t="s">
        <v>332</v>
      </c>
      <c r="BM296" s="145" t="s">
        <v>2477</v>
      </c>
    </row>
    <row r="297" spans="1:65" s="2" customFormat="1" ht="21.75" customHeight="1" x14ac:dyDescent="0.2">
      <c r="A297" s="31"/>
      <c r="B297" s="133"/>
      <c r="C297" s="168" t="s">
        <v>2478</v>
      </c>
      <c r="D297" s="168" t="s">
        <v>159</v>
      </c>
      <c r="E297" s="169" t="s">
        <v>2479</v>
      </c>
      <c r="F297" s="170" t="s">
        <v>3338</v>
      </c>
      <c r="G297" s="171" t="s">
        <v>161</v>
      </c>
      <c r="H297" s="172">
        <v>2</v>
      </c>
      <c r="I297" s="173"/>
      <c r="J297" s="173"/>
      <c r="K297" s="174"/>
      <c r="L297" s="175"/>
      <c r="M297" s="176"/>
      <c r="N297" s="177"/>
      <c r="O297" s="143"/>
      <c r="P297" s="143"/>
      <c r="Q297" s="143"/>
      <c r="R297" s="143"/>
      <c r="S297" s="143"/>
      <c r="T297" s="144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45" t="s">
        <v>504</v>
      </c>
      <c r="AT297" s="145" t="s">
        <v>159</v>
      </c>
      <c r="AU297" s="145" t="s">
        <v>73</v>
      </c>
      <c r="AY297" s="18" t="s">
        <v>141</v>
      </c>
      <c r="BE297" s="146">
        <f t="shared" si="36"/>
        <v>0</v>
      </c>
      <c r="BF297" s="146">
        <f t="shared" si="37"/>
        <v>0</v>
      </c>
      <c r="BG297" s="146">
        <f t="shared" si="38"/>
        <v>0</v>
      </c>
      <c r="BH297" s="146">
        <f t="shared" si="39"/>
        <v>0</v>
      </c>
      <c r="BI297" s="146">
        <f t="shared" si="40"/>
        <v>0</v>
      </c>
      <c r="BJ297" s="18" t="s">
        <v>73</v>
      </c>
      <c r="BK297" s="146">
        <f t="shared" si="41"/>
        <v>0</v>
      </c>
      <c r="BL297" s="18" t="s">
        <v>332</v>
      </c>
      <c r="BM297" s="145" t="s">
        <v>2480</v>
      </c>
    </row>
    <row r="298" spans="1:65" s="2" customFormat="1" ht="33" customHeight="1" x14ac:dyDescent="0.2">
      <c r="A298" s="31"/>
      <c r="B298" s="133"/>
      <c r="C298" s="168" t="s">
        <v>2267</v>
      </c>
      <c r="D298" s="168" t="s">
        <v>159</v>
      </c>
      <c r="E298" s="169" t="s">
        <v>2481</v>
      </c>
      <c r="F298" s="170" t="s">
        <v>3417</v>
      </c>
      <c r="G298" s="171" t="s">
        <v>161</v>
      </c>
      <c r="H298" s="172">
        <v>1</v>
      </c>
      <c r="I298" s="173"/>
      <c r="J298" s="173"/>
      <c r="K298" s="174"/>
      <c r="L298" s="175"/>
      <c r="M298" s="176"/>
      <c r="N298" s="177"/>
      <c r="O298" s="143"/>
      <c r="P298" s="143"/>
      <c r="Q298" s="143"/>
      <c r="R298" s="143"/>
      <c r="S298" s="143"/>
      <c r="T298" s="144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45" t="s">
        <v>504</v>
      </c>
      <c r="AT298" s="145" t="s">
        <v>159</v>
      </c>
      <c r="AU298" s="145" t="s">
        <v>73</v>
      </c>
      <c r="AY298" s="18" t="s">
        <v>141</v>
      </c>
      <c r="BE298" s="146">
        <f t="shared" si="36"/>
        <v>0</v>
      </c>
      <c r="BF298" s="146">
        <f t="shared" si="37"/>
        <v>0</v>
      </c>
      <c r="BG298" s="146">
        <f t="shared" si="38"/>
        <v>0</v>
      </c>
      <c r="BH298" s="146">
        <f t="shared" si="39"/>
        <v>0</v>
      </c>
      <c r="BI298" s="146">
        <f t="shared" si="40"/>
        <v>0</v>
      </c>
      <c r="BJ298" s="18" t="s">
        <v>73</v>
      </c>
      <c r="BK298" s="146">
        <f t="shared" si="41"/>
        <v>0</v>
      </c>
      <c r="BL298" s="18" t="s">
        <v>332</v>
      </c>
      <c r="BM298" s="145" t="s">
        <v>2482</v>
      </c>
    </row>
    <row r="299" spans="1:65" s="2" customFormat="1" ht="33" customHeight="1" x14ac:dyDescent="0.2">
      <c r="A299" s="31"/>
      <c r="B299" s="133"/>
      <c r="C299" s="168" t="s">
        <v>2483</v>
      </c>
      <c r="D299" s="168" t="s">
        <v>159</v>
      </c>
      <c r="E299" s="169" t="s">
        <v>2484</v>
      </c>
      <c r="F299" s="170" t="s">
        <v>3339</v>
      </c>
      <c r="G299" s="171" t="s">
        <v>161</v>
      </c>
      <c r="H299" s="172">
        <v>1</v>
      </c>
      <c r="I299" s="173"/>
      <c r="J299" s="173"/>
      <c r="K299" s="174"/>
      <c r="L299" s="175"/>
      <c r="M299" s="176"/>
      <c r="N299" s="177"/>
      <c r="O299" s="143"/>
      <c r="P299" s="143"/>
      <c r="Q299" s="143"/>
      <c r="R299" s="143"/>
      <c r="S299" s="143"/>
      <c r="T299" s="144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45" t="s">
        <v>504</v>
      </c>
      <c r="AT299" s="145" t="s">
        <v>159</v>
      </c>
      <c r="AU299" s="145" t="s">
        <v>73</v>
      </c>
      <c r="AY299" s="18" t="s">
        <v>141</v>
      </c>
      <c r="BE299" s="146">
        <f t="shared" si="36"/>
        <v>0</v>
      </c>
      <c r="BF299" s="146">
        <f t="shared" si="37"/>
        <v>0</v>
      </c>
      <c r="BG299" s="146">
        <f t="shared" si="38"/>
        <v>0</v>
      </c>
      <c r="BH299" s="146">
        <f t="shared" si="39"/>
        <v>0</v>
      </c>
      <c r="BI299" s="146">
        <f t="shared" si="40"/>
        <v>0</v>
      </c>
      <c r="BJ299" s="18" t="s">
        <v>73</v>
      </c>
      <c r="BK299" s="146">
        <f t="shared" si="41"/>
        <v>0</v>
      </c>
      <c r="BL299" s="18" t="s">
        <v>332</v>
      </c>
      <c r="BM299" s="145" t="s">
        <v>2485</v>
      </c>
    </row>
    <row r="300" spans="1:65" s="2" customFormat="1" ht="33" customHeight="1" x14ac:dyDescent="0.2">
      <c r="A300" s="31"/>
      <c r="B300" s="133"/>
      <c r="C300" s="168" t="s">
        <v>2270</v>
      </c>
      <c r="D300" s="168" t="s">
        <v>159</v>
      </c>
      <c r="E300" s="169" t="s">
        <v>2486</v>
      </c>
      <c r="F300" s="170" t="s">
        <v>3340</v>
      </c>
      <c r="G300" s="171" t="s">
        <v>161</v>
      </c>
      <c r="H300" s="172">
        <v>1</v>
      </c>
      <c r="I300" s="173"/>
      <c r="J300" s="173"/>
      <c r="K300" s="174"/>
      <c r="L300" s="175"/>
      <c r="M300" s="176"/>
      <c r="N300" s="177"/>
      <c r="O300" s="143"/>
      <c r="P300" s="143"/>
      <c r="Q300" s="143"/>
      <c r="R300" s="143"/>
      <c r="S300" s="143"/>
      <c r="T300" s="144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45" t="s">
        <v>504</v>
      </c>
      <c r="AT300" s="145" t="s">
        <v>159</v>
      </c>
      <c r="AU300" s="145" t="s">
        <v>73</v>
      </c>
      <c r="AY300" s="18" t="s">
        <v>141</v>
      </c>
      <c r="BE300" s="146">
        <f t="shared" si="36"/>
        <v>0</v>
      </c>
      <c r="BF300" s="146">
        <f t="shared" si="37"/>
        <v>0</v>
      </c>
      <c r="BG300" s="146">
        <f t="shared" si="38"/>
        <v>0</v>
      </c>
      <c r="BH300" s="146">
        <f t="shared" si="39"/>
        <v>0</v>
      </c>
      <c r="BI300" s="146">
        <f t="shared" si="40"/>
        <v>0</v>
      </c>
      <c r="BJ300" s="18" t="s">
        <v>73</v>
      </c>
      <c r="BK300" s="146">
        <f t="shared" si="41"/>
        <v>0</v>
      </c>
      <c r="BL300" s="18" t="s">
        <v>332</v>
      </c>
      <c r="BM300" s="145" t="s">
        <v>2487</v>
      </c>
    </row>
    <row r="301" spans="1:65" s="2" customFormat="1" ht="21.75" customHeight="1" x14ac:dyDescent="0.2">
      <c r="A301" s="31"/>
      <c r="B301" s="133"/>
      <c r="C301" s="134" t="s">
        <v>2488</v>
      </c>
      <c r="D301" s="134" t="s">
        <v>143</v>
      </c>
      <c r="E301" s="135" t="s">
        <v>2489</v>
      </c>
      <c r="F301" s="136" t="s">
        <v>2490</v>
      </c>
      <c r="G301" s="137" t="s">
        <v>161</v>
      </c>
      <c r="H301" s="138">
        <v>8</v>
      </c>
      <c r="I301" s="139"/>
      <c r="J301" s="139"/>
      <c r="K301" s="140"/>
      <c r="L301" s="32"/>
      <c r="M301" s="141"/>
      <c r="N301" s="142"/>
      <c r="O301" s="143"/>
      <c r="P301" s="143"/>
      <c r="Q301" s="143"/>
      <c r="R301" s="143"/>
      <c r="S301" s="143"/>
      <c r="T301" s="144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45" t="s">
        <v>332</v>
      </c>
      <c r="AT301" s="145" t="s">
        <v>143</v>
      </c>
      <c r="AU301" s="145" t="s">
        <v>73</v>
      </c>
      <c r="AY301" s="18" t="s">
        <v>141</v>
      </c>
      <c r="BE301" s="146">
        <f t="shared" si="36"/>
        <v>0</v>
      </c>
      <c r="BF301" s="146">
        <f t="shared" si="37"/>
        <v>0</v>
      </c>
      <c r="BG301" s="146">
        <f t="shared" si="38"/>
        <v>0</v>
      </c>
      <c r="BH301" s="146">
        <f t="shared" si="39"/>
        <v>0</v>
      </c>
      <c r="BI301" s="146">
        <f t="shared" si="40"/>
        <v>0</v>
      </c>
      <c r="BJ301" s="18" t="s">
        <v>73</v>
      </c>
      <c r="BK301" s="146">
        <f t="shared" si="41"/>
        <v>0</v>
      </c>
      <c r="BL301" s="18" t="s">
        <v>332</v>
      </c>
      <c r="BM301" s="145" t="s">
        <v>2491</v>
      </c>
    </row>
    <row r="302" spans="1:65" s="2" customFormat="1" ht="33" customHeight="1" x14ac:dyDescent="0.2">
      <c r="A302" s="31"/>
      <c r="B302" s="133"/>
      <c r="C302" s="168" t="s">
        <v>2273</v>
      </c>
      <c r="D302" s="168" t="s">
        <v>159</v>
      </c>
      <c r="E302" s="169" t="s">
        <v>2492</v>
      </c>
      <c r="F302" s="170" t="s">
        <v>3341</v>
      </c>
      <c r="G302" s="171" t="s">
        <v>161</v>
      </c>
      <c r="H302" s="172">
        <v>4</v>
      </c>
      <c r="I302" s="173"/>
      <c r="J302" s="173"/>
      <c r="K302" s="174"/>
      <c r="L302" s="175"/>
      <c r="M302" s="176"/>
      <c r="N302" s="177"/>
      <c r="O302" s="143"/>
      <c r="P302" s="143"/>
      <c r="Q302" s="143"/>
      <c r="R302" s="143"/>
      <c r="S302" s="143"/>
      <c r="T302" s="144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R302" s="145" t="s">
        <v>504</v>
      </c>
      <c r="AT302" s="145" t="s">
        <v>159</v>
      </c>
      <c r="AU302" s="145" t="s">
        <v>73</v>
      </c>
      <c r="AY302" s="18" t="s">
        <v>141</v>
      </c>
      <c r="BE302" s="146">
        <f t="shared" si="36"/>
        <v>0</v>
      </c>
      <c r="BF302" s="146">
        <f t="shared" si="37"/>
        <v>0</v>
      </c>
      <c r="BG302" s="146">
        <f t="shared" si="38"/>
        <v>0</v>
      </c>
      <c r="BH302" s="146">
        <f t="shared" si="39"/>
        <v>0</v>
      </c>
      <c r="BI302" s="146">
        <f t="shared" si="40"/>
        <v>0</v>
      </c>
      <c r="BJ302" s="18" t="s">
        <v>73</v>
      </c>
      <c r="BK302" s="146">
        <f t="shared" si="41"/>
        <v>0</v>
      </c>
      <c r="BL302" s="18" t="s">
        <v>332</v>
      </c>
      <c r="BM302" s="145" t="s">
        <v>2493</v>
      </c>
    </row>
    <row r="303" spans="1:65" s="2" customFormat="1" ht="33" customHeight="1" x14ac:dyDescent="0.2">
      <c r="A303" s="31"/>
      <c r="B303" s="133"/>
      <c r="C303" s="168" t="s">
        <v>2494</v>
      </c>
      <c r="D303" s="168" t="s">
        <v>159</v>
      </c>
      <c r="E303" s="169" t="s">
        <v>2495</v>
      </c>
      <c r="F303" s="170" t="s">
        <v>3343</v>
      </c>
      <c r="G303" s="171" t="s">
        <v>161</v>
      </c>
      <c r="H303" s="172">
        <v>4</v>
      </c>
      <c r="I303" s="173"/>
      <c r="J303" s="173"/>
      <c r="K303" s="174"/>
      <c r="L303" s="175"/>
      <c r="M303" s="176"/>
      <c r="N303" s="177"/>
      <c r="O303" s="143"/>
      <c r="P303" s="143"/>
      <c r="Q303" s="143"/>
      <c r="R303" s="143"/>
      <c r="S303" s="143"/>
      <c r="T303" s="144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45" t="s">
        <v>504</v>
      </c>
      <c r="AT303" s="145" t="s">
        <v>159</v>
      </c>
      <c r="AU303" s="145" t="s">
        <v>73</v>
      </c>
      <c r="AY303" s="18" t="s">
        <v>141</v>
      </c>
      <c r="BE303" s="146">
        <f t="shared" si="36"/>
        <v>0</v>
      </c>
      <c r="BF303" s="146">
        <f t="shared" si="37"/>
        <v>0</v>
      </c>
      <c r="BG303" s="146">
        <f t="shared" si="38"/>
        <v>0</v>
      </c>
      <c r="BH303" s="146">
        <f t="shared" si="39"/>
        <v>0</v>
      </c>
      <c r="BI303" s="146">
        <f t="shared" si="40"/>
        <v>0</v>
      </c>
      <c r="BJ303" s="18" t="s">
        <v>73</v>
      </c>
      <c r="BK303" s="146">
        <f t="shared" si="41"/>
        <v>0</v>
      </c>
      <c r="BL303" s="18" t="s">
        <v>332</v>
      </c>
      <c r="BM303" s="145" t="s">
        <v>2496</v>
      </c>
    </row>
    <row r="304" spans="1:65" s="2" customFormat="1" ht="21.75" customHeight="1" x14ac:dyDescent="0.2">
      <c r="A304" s="31"/>
      <c r="B304" s="133"/>
      <c r="C304" s="134" t="s">
        <v>2276</v>
      </c>
      <c r="D304" s="134" t="s">
        <v>143</v>
      </c>
      <c r="E304" s="135" t="s">
        <v>2497</v>
      </c>
      <c r="F304" s="136" t="s">
        <v>2498</v>
      </c>
      <c r="G304" s="137" t="s">
        <v>161</v>
      </c>
      <c r="H304" s="138">
        <v>122</v>
      </c>
      <c r="I304" s="139"/>
      <c r="J304" s="139"/>
      <c r="K304" s="140"/>
      <c r="L304" s="32"/>
      <c r="M304" s="141"/>
      <c r="N304" s="142"/>
      <c r="O304" s="143"/>
      <c r="P304" s="143"/>
      <c r="Q304" s="143"/>
      <c r="R304" s="143"/>
      <c r="S304" s="143"/>
      <c r="T304" s="144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R304" s="145" t="s">
        <v>332</v>
      </c>
      <c r="AT304" s="145" t="s">
        <v>143</v>
      </c>
      <c r="AU304" s="145" t="s">
        <v>73</v>
      </c>
      <c r="AY304" s="18" t="s">
        <v>141</v>
      </c>
      <c r="BE304" s="146">
        <f t="shared" si="36"/>
        <v>0</v>
      </c>
      <c r="BF304" s="146">
        <f t="shared" si="37"/>
        <v>0</v>
      </c>
      <c r="BG304" s="146">
        <f t="shared" si="38"/>
        <v>0</v>
      </c>
      <c r="BH304" s="146">
        <f t="shared" si="39"/>
        <v>0</v>
      </c>
      <c r="BI304" s="146">
        <f t="shared" si="40"/>
        <v>0</v>
      </c>
      <c r="BJ304" s="18" t="s">
        <v>73</v>
      </c>
      <c r="BK304" s="146">
        <f t="shared" si="41"/>
        <v>0</v>
      </c>
      <c r="BL304" s="18" t="s">
        <v>332</v>
      </c>
      <c r="BM304" s="145" t="s">
        <v>2499</v>
      </c>
    </row>
    <row r="305" spans="1:65" s="2" customFormat="1" ht="33" customHeight="1" x14ac:dyDescent="0.2">
      <c r="A305" s="31"/>
      <c r="B305" s="133"/>
      <c r="C305" s="168" t="s">
        <v>2500</v>
      </c>
      <c r="D305" s="168" t="s">
        <v>159</v>
      </c>
      <c r="E305" s="169" t="s">
        <v>2501</v>
      </c>
      <c r="F305" s="170" t="s">
        <v>3342</v>
      </c>
      <c r="G305" s="171" t="s">
        <v>161</v>
      </c>
      <c r="H305" s="172">
        <v>55</v>
      </c>
      <c r="I305" s="173"/>
      <c r="J305" s="173"/>
      <c r="K305" s="174"/>
      <c r="L305" s="175"/>
      <c r="M305" s="176"/>
      <c r="N305" s="177"/>
      <c r="O305" s="143"/>
      <c r="P305" s="143"/>
      <c r="Q305" s="143"/>
      <c r="R305" s="143"/>
      <c r="S305" s="143"/>
      <c r="T305" s="144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R305" s="145" t="s">
        <v>504</v>
      </c>
      <c r="AT305" s="145" t="s">
        <v>159</v>
      </c>
      <c r="AU305" s="145" t="s">
        <v>73</v>
      </c>
      <c r="AY305" s="18" t="s">
        <v>141</v>
      </c>
      <c r="BE305" s="146">
        <f t="shared" si="36"/>
        <v>0</v>
      </c>
      <c r="BF305" s="146">
        <f t="shared" si="37"/>
        <v>0</v>
      </c>
      <c r="BG305" s="146">
        <f t="shared" si="38"/>
        <v>0</v>
      </c>
      <c r="BH305" s="146">
        <f t="shared" si="39"/>
        <v>0</v>
      </c>
      <c r="BI305" s="146">
        <f t="shared" si="40"/>
        <v>0</v>
      </c>
      <c r="BJ305" s="18" t="s">
        <v>73</v>
      </c>
      <c r="BK305" s="146">
        <f t="shared" si="41"/>
        <v>0</v>
      </c>
      <c r="BL305" s="18" t="s">
        <v>332</v>
      </c>
      <c r="BM305" s="145" t="s">
        <v>2502</v>
      </c>
    </row>
    <row r="306" spans="1:65" s="2" customFormat="1" ht="33" customHeight="1" x14ac:dyDescent="0.2">
      <c r="A306" s="31"/>
      <c r="B306" s="133"/>
      <c r="C306" s="168" t="s">
        <v>2279</v>
      </c>
      <c r="D306" s="168" t="s">
        <v>159</v>
      </c>
      <c r="E306" s="169" t="s">
        <v>2503</v>
      </c>
      <c r="F306" s="170" t="s">
        <v>3344</v>
      </c>
      <c r="G306" s="171" t="s">
        <v>161</v>
      </c>
      <c r="H306" s="172">
        <v>56</v>
      </c>
      <c r="I306" s="173"/>
      <c r="J306" s="173"/>
      <c r="K306" s="174"/>
      <c r="L306" s="175"/>
      <c r="M306" s="176"/>
      <c r="N306" s="177"/>
      <c r="O306" s="143"/>
      <c r="P306" s="143"/>
      <c r="Q306" s="143"/>
      <c r="R306" s="143"/>
      <c r="S306" s="143"/>
      <c r="T306" s="144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45" t="s">
        <v>504</v>
      </c>
      <c r="AT306" s="145" t="s">
        <v>159</v>
      </c>
      <c r="AU306" s="145" t="s">
        <v>73</v>
      </c>
      <c r="AY306" s="18" t="s">
        <v>141</v>
      </c>
      <c r="BE306" s="146">
        <f t="shared" si="36"/>
        <v>0</v>
      </c>
      <c r="BF306" s="146">
        <f t="shared" si="37"/>
        <v>0</v>
      </c>
      <c r="BG306" s="146">
        <f t="shared" si="38"/>
        <v>0</v>
      </c>
      <c r="BH306" s="146">
        <f t="shared" si="39"/>
        <v>0</v>
      </c>
      <c r="BI306" s="146">
        <f t="shared" si="40"/>
        <v>0</v>
      </c>
      <c r="BJ306" s="18" t="s">
        <v>73</v>
      </c>
      <c r="BK306" s="146">
        <f t="shared" si="41"/>
        <v>0</v>
      </c>
      <c r="BL306" s="18" t="s">
        <v>332</v>
      </c>
      <c r="BM306" s="145" t="s">
        <v>2504</v>
      </c>
    </row>
    <row r="307" spans="1:65" s="2" customFormat="1" ht="33" customHeight="1" x14ac:dyDescent="0.2">
      <c r="A307" s="31"/>
      <c r="B307" s="133"/>
      <c r="C307" s="168" t="s">
        <v>2505</v>
      </c>
      <c r="D307" s="168" t="s">
        <v>159</v>
      </c>
      <c r="E307" s="169" t="s">
        <v>2506</v>
      </c>
      <c r="F307" s="170" t="s">
        <v>3345</v>
      </c>
      <c r="G307" s="171" t="s">
        <v>161</v>
      </c>
      <c r="H307" s="172">
        <v>11</v>
      </c>
      <c r="I307" s="173"/>
      <c r="J307" s="173"/>
      <c r="K307" s="174"/>
      <c r="L307" s="175"/>
      <c r="M307" s="176"/>
      <c r="N307" s="177"/>
      <c r="O307" s="143"/>
      <c r="P307" s="143"/>
      <c r="Q307" s="143"/>
      <c r="R307" s="143"/>
      <c r="S307" s="143"/>
      <c r="T307" s="144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45" t="s">
        <v>504</v>
      </c>
      <c r="AT307" s="145" t="s">
        <v>159</v>
      </c>
      <c r="AU307" s="145" t="s">
        <v>73</v>
      </c>
      <c r="AY307" s="18" t="s">
        <v>141</v>
      </c>
      <c r="BE307" s="146">
        <f t="shared" si="36"/>
        <v>0</v>
      </c>
      <c r="BF307" s="146">
        <f t="shared" si="37"/>
        <v>0</v>
      </c>
      <c r="BG307" s="146">
        <f t="shared" si="38"/>
        <v>0</v>
      </c>
      <c r="BH307" s="146">
        <f t="shared" si="39"/>
        <v>0</v>
      </c>
      <c r="BI307" s="146">
        <f t="shared" si="40"/>
        <v>0</v>
      </c>
      <c r="BJ307" s="18" t="s">
        <v>73</v>
      </c>
      <c r="BK307" s="146">
        <f t="shared" si="41"/>
        <v>0</v>
      </c>
      <c r="BL307" s="18" t="s">
        <v>332</v>
      </c>
      <c r="BM307" s="145" t="s">
        <v>2507</v>
      </c>
    </row>
    <row r="308" spans="1:65" s="2" customFormat="1" ht="21.75" customHeight="1" x14ac:dyDescent="0.2">
      <c r="A308" s="31"/>
      <c r="B308" s="133"/>
      <c r="C308" s="134" t="s">
        <v>2282</v>
      </c>
      <c r="D308" s="134" t="s">
        <v>143</v>
      </c>
      <c r="E308" s="135" t="s">
        <v>2508</v>
      </c>
      <c r="F308" s="136" t="s">
        <v>2509</v>
      </c>
      <c r="G308" s="137" t="s">
        <v>161</v>
      </c>
      <c r="H308" s="138">
        <v>30</v>
      </c>
      <c r="I308" s="139"/>
      <c r="J308" s="139"/>
      <c r="K308" s="140"/>
      <c r="L308" s="32"/>
      <c r="M308" s="141"/>
      <c r="N308" s="142"/>
      <c r="O308" s="143"/>
      <c r="P308" s="143"/>
      <c r="Q308" s="143"/>
      <c r="R308" s="143"/>
      <c r="S308" s="143"/>
      <c r="T308" s="144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45" t="s">
        <v>332</v>
      </c>
      <c r="AT308" s="145" t="s">
        <v>143</v>
      </c>
      <c r="AU308" s="145" t="s">
        <v>73</v>
      </c>
      <c r="AY308" s="18" t="s">
        <v>141</v>
      </c>
      <c r="BE308" s="146">
        <f t="shared" si="36"/>
        <v>0</v>
      </c>
      <c r="BF308" s="146">
        <f t="shared" si="37"/>
        <v>0</v>
      </c>
      <c r="BG308" s="146">
        <f t="shared" si="38"/>
        <v>0</v>
      </c>
      <c r="BH308" s="146">
        <f t="shared" si="39"/>
        <v>0</v>
      </c>
      <c r="BI308" s="146">
        <f t="shared" si="40"/>
        <v>0</v>
      </c>
      <c r="BJ308" s="18" t="s">
        <v>73</v>
      </c>
      <c r="BK308" s="146">
        <f t="shared" si="41"/>
        <v>0</v>
      </c>
      <c r="BL308" s="18" t="s">
        <v>332</v>
      </c>
      <c r="BM308" s="145" t="s">
        <v>2510</v>
      </c>
    </row>
    <row r="309" spans="1:65" s="2" customFormat="1" ht="33" customHeight="1" x14ac:dyDescent="0.2">
      <c r="A309" s="31"/>
      <c r="B309" s="133"/>
      <c r="C309" s="168" t="s">
        <v>2511</v>
      </c>
      <c r="D309" s="168" t="s">
        <v>159</v>
      </c>
      <c r="E309" s="169" t="s">
        <v>2512</v>
      </c>
      <c r="F309" s="170" t="s">
        <v>3346</v>
      </c>
      <c r="G309" s="171" t="s">
        <v>161</v>
      </c>
      <c r="H309" s="172">
        <v>21</v>
      </c>
      <c r="I309" s="173"/>
      <c r="J309" s="173"/>
      <c r="K309" s="174"/>
      <c r="L309" s="175"/>
      <c r="M309" s="176"/>
      <c r="N309" s="177"/>
      <c r="O309" s="143"/>
      <c r="P309" s="143"/>
      <c r="Q309" s="143"/>
      <c r="R309" s="143"/>
      <c r="S309" s="143"/>
      <c r="T309" s="144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45" t="s">
        <v>504</v>
      </c>
      <c r="AT309" s="145" t="s">
        <v>159</v>
      </c>
      <c r="AU309" s="145" t="s">
        <v>73</v>
      </c>
      <c r="AY309" s="18" t="s">
        <v>141</v>
      </c>
      <c r="BE309" s="146">
        <f t="shared" si="36"/>
        <v>0</v>
      </c>
      <c r="BF309" s="146">
        <f t="shared" si="37"/>
        <v>0</v>
      </c>
      <c r="BG309" s="146">
        <f t="shared" si="38"/>
        <v>0</v>
      </c>
      <c r="BH309" s="146">
        <f t="shared" si="39"/>
        <v>0</v>
      </c>
      <c r="BI309" s="146">
        <f t="shared" si="40"/>
        <v>0</v>
      </c>
      <c r="BJ309" s="18" t="s">
        <v>73</v>
      </c>
      <c r="BK309" s="146">
        <f t="shared" si="41"/>
        <v>0</v>
      </c>
      <c r="BL309" s="18" t="s">
        <v>332</v>
      </c>
      <c r="BM309" s="145" t="s">
        <v>2513</v>
      </c>
    </row>
    <row r="310" spans="1:65" s="2" customFormat="1" ht="33" customHeight="1" x14ac:dyDescent="0.2">
      <c r="A310" s="31"/>
      <c r="B310" s="133"/>
      <c r="C310" s="168" t="s">
        <v>2285</v>
      </c>
      <c r="D310" s="168" t="s">
        <v>159</v>
      </c>
      <c r="E310" s="169" t="s">
        <v>2514</v>
      </c>
      <c r="F310" s="170" t="s">
        <v>3348</v>
      </c>
      <c r="G310" s="171" t="s">
        <v>161</v>
      </c>
      <c r="H310" s="172">
        <v>7</v>
      </c>
      <c r="I310" s="173"/>
      <c r="J310" s="173"/>
      <c r="K310" s="174"/>
      <c r="L310" s="175"/>
      <c r="M310" s="176"/>
      <c r="N310" s="177"/>
      <c r="O310" s="143"/>
      <c r="P310" s="143"/>
      <c r="Q310" s="143"/>
      <c r="R310" s="143"/>
      <c r="S310" s="143"/>
      <c r="T310" s="144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45" t="s">
        <v>504</v>
      </c>
      <c r="AT310" s="145" t="s">
        <v>159</v>
      </c>
      <c r="AU310" s="145" t="s">
        <v>73</v>
      </c>
      <c r="AY310" s="18" t="s">
        <v>141</v>
      </c>
      <c r="BE310" s="146">
        <f t="shared" si="36"/>
        <v>0</v>
      </c>
      <c r="BF310" s="146">
        <f t="shared" si="37"/>
        <v>0</v>
      </c>
      <c r="BG310" s="146">
        <f t="shared" si="38"/>
        <v>0</v>
      </c>
      <c r="BH310" s="146">
        <f t="shared" si="39"/>
        <v>0</v>
      </c>
      <c r="BI310" s="146">
        <f t="shared" si="40"/>
        <v>0</v>
      </c>
      <c r="BJ310" s="18" t="s">
        <v>73</v>
      </c>
      <c r="BK310" s="146">
        <f t="shared" si="41"/>
        <v>0</v>
      </c>
      <c r="BL310" s="18" t="s">
        <v>332</v>
      </c>
      <c r="BM310" s="145" t="s">
        <v>2515</v>
      </c>
    </row>
    <row r="311" spans="1:65" s="2" customFormat="1" ht="33" customHeight="1" x14ac:dyDescent="0.2">
      <c r="A311" s="31"/>
      <c r="B311" s="133"/>
      <c r="C311" s="168" t="s">
        <v>2516</v>
      </c>
      <c r="D311" s="168" t="s">
        <v>159</v>
      </c>
      <c r="E311" s="169" t="s">
        <v>2517</v>
      </c>
      <c r="F311" s="170" t="s">
        <v>3347</v>
      </c>
      <c r="G311" s="171" t="s">
        <v>161</v>
      </c>
      <c r="H311" s="172">
        <v>2</v>
      </c>
      <c r="I311" s="173"/>
      <c r="J311" s="173"/>
      <c r="K311" s="174"/>
      <c r="L311" s="175"/>
      <c r="M311" s="176"/>
      <c r="N311" s="177"/>
      <c r="O311" s="143"/>
      <c r="P311" s="143"/>
      <c r="Q311" s="143"/>
      <c r="R311" s="143"/>
      <c r="S311" s="143"/>
      <c r="T311" s="144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45" t="s">
        <v>504</v>
      </c>
      <c r="AT311" s="145" t="s">
        <v>159</v>
      </c>
      <c r="AU311" s="145" t="s">
        <v>73</v>
      </c>
      <c r="AY311" s="18" t="s">
        <v>141</v>
      </c>
      <c r="BE311" s="146">
        <f t="shared" si="36"/>
        <v>0</v>
      </c>
      <c r="BF311" s="146">
        <f t="shared" si="37"/>
        <v>0</v>
      </c>
      <c r="BG311" s="146">
        <f t="shared" si="38"/>
        <v>0</v>
      </c>
      <c r="BH311" s="146">
        <f t="shared" si="39"/>
        <v>0</v>
      </c>
      <c r="BI311" s="146">
        <f t="shared" si="40"/>
        <v>0</v>
      </c>
      <c r="BJ311" s="18" t="s">
        <v>73</v>
      </c>
      <c r="BK311" s="146">
        <f t="shared" si="41"/>
        <v>0</v>
      </c>
      <c r="BL311" s="18" t="s">
        <v>332</v>
      </c>
      <c r="BM311" s="145" t="s">
        <v>2518</v>
      </c>
    </row>
    <row r="312" spans="1:65" s="2" customFormat="1" ht="21.75" customHeight="1" x14ac:dyDescent="0.2">
      <c r="A312" s="31"/>
      <c r="B312" s="133"/>
      <c r="C312" s="134" t="s">
        <v>2288</v>
      </c>
      <c r="D312" s="134" t="s">
        <v>143</v>
      </c>
      <c r="E312" s="135" t="s">
        <v>2519</v>
      </c>
      <c r="F312" s="136" t="s">
        <v>2520</v>
      </c>
      <c r="G312" s="137" t="s">
        <v>161</v>
      </c>
      <c r="H312" s="138">
        <v>4</v>
      </c>
      <c r="I312" s="139"/>
      <c r="J312" s="139"/>
      <c r="K312" s="140"/>
      <c r="L312" s="32"/>
      <c r="M312" s="141"/>
      <c r="N312" s="142"/>
      <c r="O312" s="143"/>
      <c r="P312" s="143"/>
      <c r="Q312" s="143"/>
      <c r="R312" s="143"/>
      <c r="S312" s="143"/>
      <c r="T312" s="144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45" t="s">
        <v>332</v>
      </c>
      <c r="AT312" s="145" t="s">
        <v>143</v>
      </c>
      <c r="AU312" s="145" t="s">
        <v>73</v>
      </c>
      <c r="AY312" s="18" t="s">
        <v>141</v>
      </c>
      <c r="BE312" s="146">
        <f t="shared" si="36"/>
        <v>0</v>
      </c>
      <c r="BF312" s="146">
        <f t="shared" si="37"/>
        <v>0</v>
      </c>
      <c r="BG312" s="146">
        <f t="shared" si="38"/>
        <v>0</v>
      </c>
      <c r="BH312" s="146">
        <f t="shared" si="39"/>
        <v>0</v>
      </c>
      <c r="BI312" s="146">
        <f t="shared" si="40"/>
        <v>0</v>
      </c>
      <c r="BJ312" s="18" t="s">
        <v>73</v>
      </c>
      <c r="BK312" s="146">
        <f t="shared" si="41"/>
        <v>0</v>
      </c>
      <c r="BL312" s="18" t="s">
        <v>332</v>
      </c>
      <c r="BM312" s="145" t="s">
        <v>2521</v>
      </c>
    </row>
    <row r="313" spans="1:65" s="2" customFormat="1" ht="33" customHeight="1" x14ac:dyDescent="0.2">
      <c r="A313" s="31"/>
      <c r="B313" s="133"/>
      <c r="C313" s="168" t="s">
        <v>2522</v>
      </c>
      <c r="D313" s="168" t="s">
        <v>159</v>
      </c>
      <c r="E313" s="169" t="s">
        <v>2523</v>
      </c>
      <c r="F313" s="170" t="s">
        <v>3349</v>
      </c>
      <c r="G313" s="171" t="s">
        <v>161</v>
      </c>
      <c r="H313" s="172">
        <v>3</v>
      </c>
      <c r="I313" s="173"/>
      <c r="J313" s="173"/>
      <c r="K313" s="174"/>
      <c r="L313" s="175"/>
      <c r="M313" s="176"/>
      <c r="N313" s="177"/>
      <c r="O313" s="143"/>
      <c r="P313" s="143"/>
      <c r="Q313" s="143"/>
      <c r="R313" s="143"/>
      <c r="S313" s="143"/>
      <c r="T313" s="144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45" t="s">
        <v>504</v>
      </c>
      <c r="AT313" s="145" t="s">
        <v>159</v>
      </c>
      <c r="AU313" s="145" t="s">
        <v>73</v>
      </c>
      <c r="AY313" s="18" t="s">
        <v>141</v>
      </c>
      <c r="BE313" s="146">
        <f t="shared" si="36"/>
        <v>0</v>
      </c>
      <c r="BF313" s="146">
        <f t="shared" si="37"/>
        <v>0</v>
      </c>
      <c r="BG313" s="146">
        <f t="shared" si="38"/>
        <v>0</v>
      </c>
      <c r="BH313" s="146">
        <f t="shared" si="39"/>
        <v>0</v>
      </c>
      <c r="BI313" s="146">
        <f t="shared" si="40"/>
        <v>0</v>
      </c>
      <c r="BJ313" s="18" t="s">
        <v>73</v>
      </c>
      <c r="BK313" s="146">
        <f t="shared" si="41"/>
        <v>0</v>
      </c>
      <c r="BL313" s="18" t="s">
        <v>332</v>
      </c>
      <c r="BM313" s="145" t="s">
        <v>2524</v>
      </c>
    </row>
    <row r="314" spans="1:65" s="2" customFormat="1" ht="33" customHeight="1" x14ac:dyDescent="0.2">
      <c r="A314" s="31"/>
      <c r="B314" s="133"/>
      <c r="C314" s="168" t="s">
        <v>2291</v>
      </c>
      <c r="D314" s="168" t="s">
        <v>159</v>
      </c>
      <c r="E314" s="169" t="s">
        <v>2525</v>
      </c>
      <c r="F314" s="170" t="s">
        <v>3350</v>
      </c>
      <c r="G314" s="171" t="s">
        <v>161</v>
      </c>
      <c r="H314" s="172">
        <v>1</v>
      </c>
      <c r="I314" s="173"/>
      <c r="J314" s="173"/>
      <c r="K314" s="174"/>
      <c r="L314" s="175"/>
      <c r="M314" s="176"/>
      <c r="N314" s="177"/>
      <c r="O314" s="143"/>
      <c r="P314" s="143"/>
      <c r="Q314" s="143"/>
      <c r="R314" s="143"/>
      <c r="S314" s="143"/>
      <c r="T314" s="144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45" t="s">
        <v>504</v>
      </c>
      <c r="AT314" s="145" t="s">
        <v>159</v>
      </c>
      <c r="AU314" s="145" t="s">
        <v>73</v>
      </c>
      <c r="AY314" s="18" t="s">
        <v>141</v>
      </c>
      <c r="BE314" s="146">
        <f t="shared" si="36"/>
        <v>0</v>
      </c>
      <c r="BF314" s="146">
        <f t="shared" si="37"/>
        <v>0</v>
      </c>
      <c r="BG314" s="146">
        <f t="shared" si="38"/>
        <v>0</v>
      </c>
      <c r="BH314" s="146">
        <f t="shared" si="39"/>
        <v>0</v>
      </c>
      <c r="BI314" s="146">
        <f t="shared" si="40"/>
        <v>0</v>
      </c>
      <c r="BJ314" s="18" t="s">
        <v>73</v>
      </c>
      <c r="BK314" s="146">
        <f t="shared" si="41"/>
        <v>0</v>
      </c>
      <c r="BL314" s="18" t="s">
        <v>332</v>
      </c>
      <c r="BM314" s="145" t="s">
        <v>2526</v>
      </c>
    </row>
    <row r="315" spans="1:65" s="2" customFormat="1" ht="21.75" customHeight="1" x14ac:dyDescent="0.2">
      <c r="A315" s="31"/>
      <c r="B315" s="133"/>
      <c r="C315" s="134" t="s">
        <v>2527</v>
      </c>
      <c r="D315" s="134" t="s">
        <v>143</v>
      </c>
      <c r="E315" s="135" t="s">
        <v>2528</v>
      </c>
      <c r="F315" s="136" t="s">
        <v>2529</v>
      </c>
      <c r="G315" s="137" t="s">
        <v>161</v>
      </c>
      <c r="H315" s="138">
        <v>2</v>
      </c>
      <c r="I315" s="139"/>
      <c r="J315" s="139"/>
      <c r="K315" s="140"/>
      <c r="L315" s="32"/>
      <c r="M315" s="141"/>
      <c r="N315" s="142"/>
      <c r="O315" s="143"/>
      <c r="P315" s="143"/>
      <c r="Q315" s="143"/>
      <c r="R315" s="143"/>
      <c r="S315" s="143"/>
      <c r="T315" s="144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45" t="s">
        <v>332</v>
      </c>
      <c r="AT315" s="145" t="s">
        <v>143</v>
      </c>
      <c r="AU315" s="145" t="s">
        <v>73</v>
      </c>
      <c r="AY315" s="18" t="s">
        <v>141</v>
      </c>
      <c r="BE315" s="146">
        <f t="shared" si="36"/>
        <v>0</v>
      </c>
      <c r="BF315" s="146">
        <f t="shared" si="37"/>
        <v>0</v>
      </c>
      <c r="BG315" s="146">
        <f t="shared" si="38"/>
        <v>0</v>
      </c>
      <c r="BH315" s="146">
        <f t="shared" si="39"/>
        <v>0</v>
      </c>
      <c r="BI315" s="146">
        <f t="shared" si="40"/>
        <v>0</v>
      </c>
      <c r="BJ315" s="18" t="s">
        <v>73</v>
      </c>
      <c r="BK315" s="146">
        <f t="shared" si="41"/>
        <v>0</v>
      </c>
      <c r="BL315" s="18" t="s">
        <v>332</v>
      </c>
      <c r="BM315" s="145" t="s">
        <v>2530</v>
      </c>
    </row>
    <row r="316" spans="1:65" s="2" customFormat="1" ht="33" customHeight="1" x14ac:dyDescent="0.2">
      <c r="A316" s="31"/>
      <c r="B316" s="133"/>
      <c r="C316" s="168" t="s">
        <v>2294</v>
      </c>
      <c r="D316" s="168" t="s">
        <v>159</v>
      </c>
      <c r="E316" s="169" t="s">
        <v>2531</v>
      </c>
      <c r="F316" s="170" t="s">
        <v>3351</v>
      </c>
      <c r="G316" s="171" t="s">
        <v>161</v>
      </c>
      <c r="H316" s="172">
        <v>2</v>
      </c>
      <c r="I316" s="173"/>
      <c r="J316" s="173"/>
      <c r="K316" s="174"/>
      <c r="L316" s="175"/>
      <c r="M316" s="176"/>
      <c r="N316" s="177"/>
      <c r="O316" s="143"/>
      <c r="P316" s="143"/>
      <c r="Q316" s="143"/>
      <c r="R316" s="143"/>
      <c r="S316" s="143"/>
      <c r="T316" s="144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45" t="s">
        <v>504</v>
      </c>
      <c r="AT316" s="145" t="s">
        <v>159</v>
      </c>
      <c r="AU316" s="145" t="s">
        <v>73</v>
      </c>
      <c r="AY316" s="18" t="s">
        <v>141</v>
      </c>
      <c r="BE316" s="146">
        <f t="shared" si="36"/>
        <v>0</v>
      </c>
      <c r="BF316" s="146">
        <f t="shared" si="37"/>
        <v>0</v>
      </c>
      <c r="BG316" s="146">
        <f t="shared" si="38"/>
        <v>0</v>
      </c>
      <c r="BH316" s="146">
        <f t="shared" si="39"/>
        <v>0</v>
      </c>
      <c r="BI316" s="146">
        <f t="shared" si="40"/>
        <v>0</v>
      </c>
      <c r="BJ316" s="18" t="s">
        <v>73</v>
      </c>
      <c r="BK316" s="146">
        <f t="shared" si="41"/>
        <v>0</v>
      </c>
      <c r="BL316" s="18" t="s">
        <v>332</v>
      </c>
      <c r="BM316" s="145" t="s">
        <v>2532</v>
      </c>
    </row>
    <row r="317" spans="1:65" s="2" customFormat="1" ht="21.75" customHeight="1" x14ac:dyDescent="0.2">
      <c r="A317" s="31"/>
      <c r="B317" s="133"/>
      <c r="C317" s="134" t="s">
        <v>2533</v>
      </c>
      <c r="D317" s="134" t="s">
        <v>143</v>
      </c>
      <c r="E317" s="135" t="s">
        <v>2534</v>
      </c>
      <c r="F317" s="136" t="s">
        <v>2535</v>
      </c>
      <c r="G317" s="137" t="s">
        <v>161</v>
      </c>
      <c r="H317" s="138">
        <v>386</v>
      </c>
      <c r="I317" s="139"/>
      <c r="J317" s="139"/>
      <c r="K317" s="140"/>
      <c r="L317" s="32"/>
      <c r="M317" s="141"/>
      <c r="N317" s="142"/>
      <c r="O317" s="143"/>
      <c r="P317" s="143"/>
      <c r="Q317" s="143"/>
      <c r="R317" s="143"/>
      <c r="S317" s="143"/>
      <c r="T317" s="144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45" t="s">
        <v>332</v>
      </c>
      <c r="AT317" s="145" t="s">
        <v>143</v>
      </c>
      <c r="AU317" s="145" t="s">
        <v>73</v>
      </c>
      <c r="AY317" s="18" t="s">
        <v>141</v>
      </c>
      <c r="BE317" s="146">
        <f t="shared" si="36"/>
        <v>0</v>
      </c>
      <c r="BF317" s="146">
        <f t="shared" si="37"/>
        <v>0</v>
      </c>
      <c r="BG317" s="146">
        <f t="shared" si="38"/>
        <v>0</v>
      </c>
      <c r="BH317" s="146">
        <f t="shared" si="39"/>
        <v>0</v>
      </c>
      <c r="BI317" s="146">
        <f t="shared" si="40"/>
        <v>0</v>
      </c>
      <c r="BJ317" s="18" t="s">
        <v>73</v>
      </c>
      <c r="BK317" s="146">
        <f t="shared" si="41"/>
        <v>0</v>
      </c>
      <c r="BL317" s="18" t="s">
        <v>332</v>
      </c>
      <c r="BM317" s="145" t="s">
        <v>2536</v>
      </c>
    </row>
    <row r="318" spans="1:65" s="2" customFormat="1" ht="21.75" customHeight="1" x14ac:dyDescent="0.2">
      <c r="A318" s="31"/>
      <c r="B318" s="133"/>
      <c r="C318" s="134" t="s">
        <v>2297</v>
      </c>
      <c r="D318" s="134" t="s">
        <v>143</v>
      </c>
      <c r="E318" s="135" t="s">
        <v>2537</v>
      </c>
      <c r="F318" s="136" t="s">
        <v>2538</v>
      </c>
      <c r="G318" s="137" t="s">
        <v>145</v>
      </c>
      <c r="H318" s="138">
        <v>1487</v>
      </c>
      <c r="I318" s="139"/>
      <c r="J318" s="139"/>
      <c r="K318" s="140"/>
      <c r="L318" s="32"/>
      <c r="M318" s="141"/>
      <c r="N318" s="142"/>
      <c r="O318" s="143"/>
      <c r="P318" s="143"/>
      <c r="Q318" s="143"/>
      <c r="R318" s="143"/>
      <c r="S318" s="143"/>
      <c r="T318" s="144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45" t="s">
        <v>332</v>
      </c>
      <c r="AT318" s="145" t="s">
        <v>143</v>
      </c>
      <c r="AU318" s="145" t="s">
        <v>73</v>
      </c>
      <c r="AY318" s="18" t="s">
        <v>141</v>
      </c>
      <c r="BE318" s="146">
        <f t="shared" si="36"/>
        <v>0</v>
      </c>
      <c r="BF318" s="146">
        <f t="shared" si="37"/>
        <v>0</v>
      </c>
      <c r="BG318" s="146">
        <f t="shared" si="38"/>
        <v>0</v>
      </c>
      <c r="BH318" s="146">
        <f t="shared" si="39"/>
        <v>0</v>
      </c>
      <c r="BI318" s="146">
        <f t="shared" si="40"/>
        <v>0</v>
      </c>
      <c r="BJ318" s="18" t="s">
        <v>73</v>
      </c>
      <c r="BK318" s="146">
        <f t="shared" si="41"/>
        <v>0</v>
      </c>
      <c r="BL318" s="18" t="s">
        <v>332</v>
      </c>
      <c r="BM318" s="145" t="s">
        <v>2539</v>
      </c>
    </row>
    <row r="319" spans="1:65" s="2" customFormat="1" ht="21.75" customHeight="1" x14ac:dyDescent="0.2">
      <c r="A319" s="31"/>
      <c r="B319" s="133"/>
      <c r="C319" s="134" t="s">
        <v>2540</v>
      </c>
      <c r="D319" s="134" t="s">
        <v>143</v>
      </c>
      <c r="E319" s="196" t="s">
        <v>2541</v>
      </c>
      <c r="F319" s="192" t="s">
        <v>2542</v>
      </c>
      <c r="G319" s="193" t="s">
        <v>543</v>
      </c>
      <c r="H319" s="194"/>
      <c r="I319" s="195"/>
      <c r="J319" s="195"/>
      <c r="K319" s="140"/>
      <c r="L319" s="32"/>
      <c r="M319" s="141"/>
      <c r="N319" s="142"/>
      <c r="O319" s="143"/>
      <c r="P319" s="143"/>
      <c r="Q319" s="143"/>
      <c r="R319" s="143"/>
      <c r="S319" s="143"/>
      <c r="T319" s="144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45" t="s">
        <v>332</v>
      </c>
      <c r="AT319" s="145" t="s">
        <v>143</v>
      </c>
      <c r="AU319" s="145" t="s">
        <v>73</v>
      </c>
      <c r="AY319" s="18" t="s">
        <v>141</v>
      </c>
      <c r="BE319" s="146">
        <f t="shared" si="36"/>
        <v>0</v>
      </c>
      <c r="BF319" s="146">
        <f t="shared" si="37"/>
        <v>0</v>
      </c>
      <c r="BG319" s="146">
        <f t="shared" si="38"/>
        <v>0</v>
      </c>
      <c r="BH319" s="146">
        <f t="shared" si="39"/>
        <v>0</v>
      </c>
      <c r="BI319" s="146">
        <f t="shared" si="40"/>
        <v>0</v>
      </c>
      <c r="BJ319" s="18" t="s">
        <v>73</v>
      </c>
      <c r="BK319" s="146">
        <f t="shared" si="41"/>
        <v>0</v>
      </c>
      <c r="BL319" s="18" t="s">
        <v>332</v>
      </c>
      <c r="BM319" s="145" t="s">
        <v>2543</v>
      </c>
    </row>
    <row r="320" spans="1:65" s="12" customFormat="1" ht="22.9" customHeight="1" x14ac:dyDescent="0.2">
      <c r="B320" s="121"/>
      <c r="D320" s="122" t="s">
        <v>59</v>
      </c>
      <c r="E320" s="131" t="s">
        <v>545</v>
      </c>
      <c r="F320" s="131" t="s">
        <v>2544</v>
      </c>
      <c r="J320" s="132"/>
      <c r="L320" s="121"/>
      <c r="M320" s="125"/>
      <c r="N320" s="126"/>
      <c r="O320" s="126"/>
      <c r="P320" s="127"/>
      <c r="Q320" s="126"/>
      <c r="R320" s="127"/>
      <c r="S320" s="126"/>
      <c r="T320" s="128"/>
      <c r="AR320" s="122" t="s">
        <v>73</v>
      </c>
      <c r="AT320" s="129" t="s">
        <v>59</v>
      </c>
      <c r="AU320" s="129" t="s">
        <v>67</v>
      </c>
      <c r="AY320" s="122" t="s">
        <v>141</v>
      </c>
      <c r="BK320" s="130">
        <f>SUM(BK321:BK325)</f>
        <v>0</v>
      </c>
    </row>
    <row r="321" spans="1:65" s="2" customFormat="1" ht="16.5" customHeight="1" x14ac:dyDescent="0.2">
      <c r="A321" s="31"/>
      <c r="B321" s="133"/>
      <c r="C321" s="134" t="s">
        <v>2300</v>
      </c>
      <c r="D321" s="134" t="s">
        <v>143</v>
      </c>
      <c r="E321" s="135" t="s">
        <v>2545</v>
      </c>
      <c r="F321" s="136" t="s">
        <v>2546</v>
      </c>
      <c r="G321" s="137" t="s">
        <v>145</v>
      </c>
      <c r="H321" s="138">
        <v>38.46</v>
      </c>
      <c r="I321" s="139"/>
      <c r="J321" s="139"/>
      <c r="K321" s="140"/>
      <c r="L321" s="32"/>
      <c r="M321" s="141"/>
      <c r="N321" s="142"/>
      <c r="O321" s="143"/>
      <c r="P321" s="143"/>
      <c r="Q321" s="143"/>
      <c r="R321" s="143"/>
      <c r="S321" s="143"/>
      <c r="T321" s="144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45" t="s">
        <v>332</v>
      </c>
      <c r="AT321" s="145" t="s">
        <v>143</v>
      </c>
      <c r="AU321" s="145" t="s">
        <v>73</v>
      </c>
      <c r="AY321" s="18" t="s">
        <v>141</v>
      </c>
      <c r="BE321" s="146">
        <f>IF(N321="základná",J321,0)</f>
        <v>0</v>
      </c>
      <c r="BF321" s="146">
        <f>IF(N321="znížená",J321,0)</f>
        <v>0</v>
      </c>
      <c r="BG321" s="146">
        <f>IF(N321="zákl. prenesená",J321,0)</f>
        <v>0</v>
      </c>
      <c r="BH321" s="146">
        <f>IF(N321="zníž. prenesená",J321,0)</f>
        <v>0</v>
      </c>
      <c r="BI321" s="146">
        <f>IF(N321="nulová",J321,0)</f>
        <v>0</v>
      </c>
      <c r="BJ321" s="18" t="s">
        <v>73</v>
      </c>
      <c r="BK321" s="146">
        <f>ROUND(I321*H321,2)</f>
        <v>0</v>
      </c>
      <c r="BL321" s="18" t="s">
        <v>332</v>
      </c>
      <c r="BM321" s="145" t="s">
        <v>2547</v>
      </c>
    </row>
    <row r="322" spans="1:65" s="2" customFormat="1" ht="33" customHeight="1" x14ac:dyDescent="0.2">
      <c r="A322" s="31"/>
      <c r="B322" s="133"/>
      <c r="C322" s="134" t="s">
        <v>2548</v>
      </c>
      <c r="D322" s="134" t="s">
        <v>143</v>
      </c>
      <c r="E322" s="135" t="s">
        <v>2549</v>
      </c>
      <c r="F322" s="136" t="s">
        <v>3352</v>
      </c>
      <c r="G322" s="137" t="s">
        <v>145</v>
      </c>
      <c r="H322" s="138">
        <v>16.260000000000002</v>
      </c>
      <c r="I322" s="139"/>
      <c r="J322" s="139"/>
      <c r="K322" s="140"/>
      <c r="L322" s="32"/>
      <c r="M322" s="141"/>
      <c r="N322" s="142"/>
      <c r="O322" s="143"/>
      <c r="P322" s="143"/>
      <c r="Q322" s="143"/>
      <c r="R322" s="143"/>
      <c r="S322" s="143"/>
      <c r="T322" s="144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45" t="s">
        <v>332</v>
      </c>
      <c r="AT322" s="145" t="s">
        <v>143</v>
      </c>
      <c r="AU322" s="145" t="s">
        <v>73</v>
      </c>
      <c r="AY322" s="18" t="s">
        <v>141</v>
      </c>
      <c r="BE322" s="146">
        <f>IF(N322="základná",J322,0)</f>
        <v>0</v>
      </c>
      <c r="BF322" s="146">
        <f>IF(N322="znížená",J322,0)</f>
        <v>0</v>
      </c>
      <c r="BG322" s="146">
        <f>IF(N322="zákl. prenesená",J322,0)</f>
        <v>0</v>
      </c>
      <c r="BH322" s="146">
        <f>IF(N322="zníž. prenesená",J322,0)</f>
        <v>0</v>
      </c>
      <c r="BI322" s="146">
        <f>IF(N322="nulová",J322,0)</f>
        <v>0</v>
      </c>
      <c r="BJ322" s="18" t="s">
        <v>73</v>
      </c>
      <c r="BK322" s="146">
        <f>ROUND(I322*H322,2)</f>
        <v>0</v>
      </c>
      <c r="BL322" s="18" t="s">
        <v>332</v>
      </c>
      <c r="BM322" s="145" t="s">
        <v>2550</v>
      </c>
    </row>
    <row r="323" spans="1:65" s="2" customFormat="1" ht="33" customHeight="1" x14ac:dyDescent="0.2">
      <c r="A323" s="31"/>
      <c r="B323" s="133"/>
      <c r="C323" s="134" t="s">
        <v>2303</v>
      </c>
      <c r="D323" s="134" t="s">
        <v>143</v>
      </c>
      <c r="E323" s="135" t="s">
        <v>2551</v>
      </c>
      <c r="F323" s="136" t="s">
        <v>3353</v>
      </c>
      <c r="G323" s="137" t="s">
        <v>145</v>
      </c>
      <c r="H323" s="138">
        <v>426</v>
      </c>
      <c r="I323" s="139"/>
      <c r="J323" s="139"/>
      <c r="K323" s="140"/>
      <c r="L323" s="32"/>
      <c r="M323" s="141"/>
      <c r="N323" s="142"/>
      <c r="O323" s="143"/>
      <c r="P323" s="143"/>
      <c r="Q323" s="143"/>
      <c r="R323" s="143"/>
      <c r="S323" s="143"/>
      <c r="T323" s="144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45" t="s">
        <v>332</v>
      </c>
      <c r="AT323" s="145" t="s">
        <v>143</v>
      </c>
      <c r="AU323" s="145" t="s">
        <v>73</v>
      </c>
      <c r="AY323" s="18" t="s">
        <v>141</v>
      </c>
      <c r="BE323" s="146">
        <f>IF(N323="základná",J323,0)</f>
        <v>0</v>
      </c>
      <c r="BF323" s="146">
        <f>IF(N323="znížená",J323,0)</f>
        <v>0</v>
      </c>
      <c r="BG323" s="146">
        <f>IF(N323="zákl. prenesená",J323,0)</f>
        <v>0</v>
      </c>
      <c r="BH323" s="146">
        <f>IF(N323="zníž. prenesená",J323,0)</f>
        <v>0</v>
      </c>
      <c r="BI323" s="146">
        <f>IF(N323="nulová",J323,0)</f>
        <v>0</v>
      </c>
      <c r="BJ323" s="18" t="s">
        <v>73</v>
      </c>
      <c r="BK323" s="146">
        <f>ROUND(I323*H323,2)</f>
        <v>0</v>
      </c>
      <c r="BL323" s="18" t="s">
        <v>332</v>
      </c>
      <c r="BM323" s="145" t="s">
        <v>2552</v>
      </c>
    </row>
    <row r="324" spans="1:65" s="2" customFormat="1" ht="21.75" customHeight="1" x14ac:dyDescent="0.2">
      <c r="A324" s="31"/>
      <c r="B324" s="133"/>
      <c r="C324" s="134" t="s">
        <v>2553</v>
      </c>
      <c r="D324" s="134" t="s">
        <v>143</v>
      </c>
      <c r="E324" s="135" t="s">
        <v>2554</v>
      </c>
      <c r="F324" s="136" t="s">
        <v>2555</v>
      </c>
      <c r="G324" s="137" t="s">
        <v>145</v>
      </c>
      <c r="H324" s="138">
        <v>190</v>
      </c>
      <c r="I324" s="139"/>
      <c r="J324" s="139"/>
      <c r="K324" s="140"/>
      <c r="L324" s="32"/>
      <c r="M324" s="141"/>
      <c r="N324" s="142"/>
      <c r="O324" s="143"/>
      <c r="P324" s="143"/>
      <c r="Q324" s="143"/>
      <c r="R324" s="143"/>
      <c r="S324" s="143"/>
      <c r="T324" s="144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R324" s="145" t="s">
        <v>332</v>
      </c>
      <c r="AT324" s="145" t="s">
        <v>143</v>
      </c>
      <c r="AU324" s="145" t="s">
        <v>73</v>
      </c>
      <c r="AY324" s="18" t="s">
        <v>141</v>
      </c>
      <c r="BE324" s="146">
        <f>IF(N324="základná",J324,0)</f>
        <v>0</v>
      </c>
      <c r="BF324" s="146">
        <f>IF(N324="znížená",J324,0)</f>
        <v>0</v>
      </c>
      <c r="BG324" s="146">
        <f>IF(N324="zákl. prenesená",J324,0)</f>
        <v>0</v>
      </c>
      <c r="BH324" s="146">
        <f>IF(N324="zníž. prenesená",J324,0)</f>
        <v>0</v>
      </c>
      <c r="BI324" s="146">
        <f>IF(N324="nulová",J324,0)</f>
        <v>0</v>
      </c>
      <c r="BJ324" s="18" t="s">
        <v>73</v>
      </c>
      <c r="BK324" s="146">
        <f>ROUND(I324*H324,2)</f>
        <v>0</v>
      </c>
      <c r="BL324" s="18" t="s">
        <v>332</v>
      </c>
      <c r="BM324" s="145" t="s">
        <v>2556</v>
      </c>
    </row>
    <row r="325" spans="1:65" s="2" customFormat="1" ht="21.75" customHeight="1" x14ac:dyDescent="0.2">
      <c r="A325" s="31"/>
      <c r="B325" s="133"/>
      <c r="C325" s="134" t="s">
        <v>2306</v>
      </c>
      <c r="D325" s="134" t="s">
        <v>143</v>
      </c>
      <c r="E325" s="135" t="s">
        <v>2557</v>
      </c>
      <c r="F325" s="192" t="s">
        <v>2558</v>
      </c>
      <c r="G325" s="193" t="s">
        <v>543</v>
      </c>
      <c r="H325" s="194"/>
      <c r="I325" s="195"/>
      <c r="J325" s="195"/>
      <c r="K325" s="140"/>
      <c r="L325" s="32"/>
      <c r="M325" s="141"/>
      <c r="N325" s="142"/>
      <c r="O325" s="143"/>
      <c r="P325" s="143"/>
      <c r="Q325" s="143"/>
      <c r="R325" s="143"/>
      <c r="S325" s="143"/>
      <c r="T325" s="144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45" t="s">
        <v>332</v>
      </c>
      <c r="AT325" s="145" t="s">
        <v>143</v>
      </c>
      <c r="AU325" s="145" t="s">
        <v>73</v>
      </c>
      <c r="AY325" s="18" t="s">
        <v>141</v>
      </c>
      <c r="BE325" s="146">
        <f>IF(N325="základná",J325,0)</f>
        <v>0</v>
      </c>
      <c r="BF325" s="146">
        <f>IF(N325="znížená",J325,0)</f>
        <v>0</v>
      </c>
      <c r="BG325" s="146">
        <f>IF(N325="zákl. prenesená",J325,0)</f>
        <v>0</v>
      </c>
      <c r="BH325" s="146">
        <f>IF(N325="zníž. prenesená",J325,0)</f>
        <v>0</v>
      </c>
      <c r="BI325" s="146">
        <f>IF(N325="nulová",J325,0)</f>
        <v>0</v>
      </c>
      <c r="BJ325" s="18" t="s">
        <v>73</v>
      </c>
      <c r="BK325" s="146">
        <f>ROUND(I325*H325,2)</f>
        <v>0</v>
      </c>
      <c r="BL325" s="18" t="s">
        <v>332</v>
      </c>
      <c r="BM325" s="145" t="s">
        <v>2559</v>
      </c>
    </row>
    <row r="326" spans="1:65" s="12" customFormat="1" ht="22.9" customHeight="1" x14ac:dyDescent="0.2">
      <c r="B326" s="121"/>
      <c r="D326" s="122" t="s">
        <v>59</v>
      </c>
      <c r="E326" s="131" t="s">
        <v>2560</v>
      </c>
      <c r="F326" s="131" t="s">
        <v>2561</v>
      </c>
      <c r="J326" s="132"/>
      <c r="L326" s="121"/>
      <c r="M326" s="125"/>
      <c r="N326" s="126"/>
      <c r="O326" s="126"/>
      <c r="P326" s="127"/>
      <c r="Q326" s="126"/>
      <c r="R326" s="127"/>
      <c r="S326" s="126"/>
      <c r="T326" s="128"/>
      <c r="AR326" s="122" t="s">
        <v>73</v>
      </c>
      <c r="AT326" s="129" t="s">
        <v>59</v>
      </c>
      <c r="AU326" s="129" t="s">
        <v>67</v>
      </c>
      <c r="AY326" s="122" t="s">
        <v>141</v>
      </c>
      <c r="BK326" s="130">
        <f>SUM(BK327:BK331)</f>
        <v>0</v>
      </c>
    </row>
    <row r="327" spans="1:65" s="2" customFormat="1" ht="33" customHeight="1" x14ac:dyDescent="0.2">
      <c r="A327" s="31"/>
      <c r="B327" s="133"/>
      <c r="C327" s="134" t="s">
        <v>2562</v>
      </c>
      <c r="D327" s="134" t="s">
        <v>143</v>
      </c>
      <c r="E327" s="135" t="s">
        <v>2563</v>
      </c>
      <c r="F327" s="136" t="s">
        <v>3354</v>
      </c>
      <c r="G327" s="137" t="s">
        <v>145</v>
      </c>
      <c r="H327" s="138">
        <v>56.28</v>
      </c>
      <c r="I327" s="139"/>
      <c r="J327" s="139"/>
      <c r="K327" s="140"/>
      <c r="L327" s="32"/>
      <c r="M327" s="141"/>
      <c r="N327" s="142"/>
      <c r="O327" s="143"/>
      <c r="P327" s="143"/>
      <c r="Q327" s="143"/>
      <c r="R327" s="143"/>
      <c r="S327" s="143"/>
      <c r="T327" s="144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R327" s="145" t="s">
        <v>332</v>
      </c>
      <c r="AT327" s="145" t="s">
        <v>143</v>
      </c>
      <c r="AU327" s="145" t="s">
        <v>73</v>
      </c>
      <c r="AY327" s="18" t="s">
        <v>141</v>
      </c>
      <c r="BE327" s="146">
        <f>IF(N327="základná",J327,0)</f>
        <v>0</v>
      </c>
      <c r="BF327" s="146">
        <f>IF(N327="znížená",J327,0)</f>
        <v>0</v>
      </c>
      <c r="BG327" s="146">
        <f>IF(N327="zákl. prenesená",J327,0)</f>
        <v>0</v>
      </c>
      <c r="BH327" s="146">
        <f>IF(N327="zníž. prenesená",J327,0)</f>
        <v>0</v>
      </c>
      <c r="BI327" s="146">
        <f>IF(N327="nulová",J327,0)</f>
        <v>0</v>
      </c>
      <c r="BJ327" s="18" t="s">
        <v>73</v>
      </c>
      <c r="BK327" s="146">
        <f>ROUND(I327*H327,2)</f>
        <v>0</v>
      </c>
      <c r="BL327" s="18" t="s">
        <v>332</v>
      </c>
      <c r="BM327" s="145" t="s">
        <v>2564</v>
      </c>
    </row>
    <row r="328" spans="1:65" s="2" customFormat="1" ht="21.75" customHeight="1" x14ac:dyDescent="0.2">
      <c r="A328" s="31"/>
      <c r="B328" s="133"/>
      <c r="C328" s="168" t="s">
        <v>2309</v>
      </c>
      <c r="D328" s="168" t="s">
        <v>159</v>
      </c>
      <c r="E328" s="169" t="s">
        <v>2565</v>
      </c>
      <c r="F328" s="170" t="s">
        <v>2566</v>
      </c>
      <c r="G328" s="171" t="s">
        <v>145</v>
      </c>
      <c r="H328" s="172">
        <v>57.405999999999999</v>
      </c>
      <c r="I328" s="173"/>
      <c r="J328" s="173"/>
      <c r="K328" s="174"/>
      <c r="L328" s="175"/>
      <c r="M328" s="176"/>
      <c r="N328" s="177"/>
      <c r="O328" s="143"/>
      <c r="P328" s="143"/>
      <c r="Q328" s="143"/>
      <c r="R328" s="143"/>
      <c r="S328" s="143"/>
      <c r="T328" s="144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45" t="s">
        <v>504</v>
      </c>
      <c r="AT328" s="145" t="s">
        <v>159</v>
      </c>
      <c r="AU328" s="145" t="s">
        <v>73</v>
      </c>
      <c r="AY328" s="18" t="s">
        <v>141</v>
      </c>
      <c r="BE328" s="146">
        <f>IF(N328="základná",J328,0)</f>
        <v>0</v>
      </c>
      <c r="BF328" s="146">
        <f>IF(N328="znížená",J328,0)</f>
        <v>0</v>
      </c>
      <c r="BG328" s="146">
        <f>IF(N328="zákl. prenesená",J328,0)</f>
        <v>0</v>
      </c>
      <c r="BH328" s="146">
        <f>IF(N328="zníž. prenesená",J328,0)</f>
        <v>0</v>
      </c>
      <c r="BI328" s="146">
        <f>IF(N328="nulová",J328,0)</f>
        <v>0</v>
      </c>
      <c r="BJ328" s="18" t="s">
        <v>73</v>
      </c>
      <c r="BK328" s="146">
        <f>ROUND(I328*H328,2)</f>
        <v>0</v>
      </c>
      <c r="BL328" s="18" t="s">
        <v>332</v>
      </c>
      <c r="BM328" s="145" t="s">
        <v>2567</v>
      </c>
    </row>
    <row r="329" spans="1:65" s="2" customFormat="1" ht="21.75" customHeight="1" x14ac:dyDescent="0.2">
      <c r="A329" s="31"/>
      <c r="B329" s="133"/>
      <c r="C329" s="134" t="s">
        <v>2568</v>
      </c>
      <c r="D329" s="134" t="s">
        <v>143</v>
      </c>
      <c r="E329" s="135" t="s">
        <v>2569</v>
      </c>
      <c r="F329" s="136" t="s">
        <v>2570</v>
      </c>
      <c r="G329" s="137" t="s">
        <v>357</v>
      </c>
      <c r="H329" s="138">
        <v>62</v>
      </c>
      <c r="I329" s="139"/>
      <c r="J329" s="139"/>
      <c r="K329" s="140"/>
      <c r="L329" s="32"/>
      <c r="M329" s="141"/>
      <c r="N329" s="142"/>
      <c r="O329" s="143"/>
      <c r="P329" s="143"/>
      <c r="Q329" s="143"/>
      <c r="R329" s="143"/>
      <c r="S329" s="143"/>
      <c r="T329" s="144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45" t="s">
        <v>332</v>
      </c>
      <c r="AT329" s="145" t="s">
        <v>143</v>
      </c>
      <c r="AU329" s="145" t="s">
        <v>73</v>
      </c>
      <c r="AY329" s="18" t="s">
        <v>141</v>
      </c>
      <c r="BE329" s="146">
        <f>IF(N329="základná",J329,0)</f>
        <v>0</v>
      </c>
      <c r="BF329" s="146">
        <f>IF(N329="znížená",J329,0)</f>
        <v>0</v>
      </c>
      <c r="BG329" s="146">
        <f>IF(N329="zákl. prenesená",J329,0)</f>
        <v>0</v>
      </c>
      <c r="BH329" s="146">
        <f>IF(N329="zníž. prenesená",J329,0)</f>
        <v>0</v>
      </c>
      <c r="BI329" s="146">
        <f>IF(N329="nulová",J329,0)</f>
        <v>0</v>
      </c>
      <c r="BJ329" s="18" t="s">
        <v>73</v>
      </c>
      <c r="BK329" s="146">
        <f>ROUND(I329*H329,2)</f>
        <v>0</v>
      </c>
      <c r="BL329" s="18" t="s">
        <v>332</v>
      </c>
      <c r="BM329" s="145" t="s">
        <v>2571</v>
      </c>
    </row>
    <row r="330" spans="1:65" s="2" customFormat="1" ht="21.75" customHeight="1" x14ac:dyDescent="0.2">
      <c r="A330" s="31"/>
      <c r="B330" s="133"/>
      <c r="C330" s="134" t="s">
        <v>2312</v>
      </c>
      <c r="D330" s="134" t="s">
        <v>143</v>
      </c>
      <c r="E330" s="135" t="s">
        <v>2572</v>
      </c>
      <c r="F330" s="136" t="s">
        <v>2573</v>
      </c>
      <c r="G330" s="137" t="s">
        <v>357</v>
      </c>
      <c r="H330" s="138">
        <v>38</v>
      </c>
      <c r="I330" s="139"/>
      <c r="J330" s="139"/>
      <c r="K330" s="140"/>
      <c r="L330" s="32"/>
      <c r="M330" s="141"/>
      <c r="N330" s="142"/>
      <c r="O330" s="143"/>
      <c r="P330" s="143"/>
      <c r="Q330" s="143"/>
      <c r="R330" s="143"/>
      <c r="S330" s="143"/>
      <c r="T330" s="144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45" t="s">
        <v>332</v>
      </c>
      <c r="AT330" s="145" t="s">
        <v>143</v>
      </c>
      <c r="AU330" s="145" t="s">
        <v>73</v>
      </c>
      <c r="AY330" s="18" t="s">
        <v>141</v>
      </c>
      <c r="BE330" s="146">
        <f>IF(N330="základná",J330,0)</f>
        <v>0</v>
      </c>
      <c r="BF330" s="146">
        <f>IF(N330="znížená",J330,0)</f>
        <v>0</v>
      </c>
      <c r="BG330" s="146">
        <f>IF(N330="zákl. prenesená",J330,0)</f>
        <v>0</v>
      </c>
      <c r="BH330" s="146">
        <f>IF(N330="zníž. prenesená",J330,0)</f>
        <v>0</v>
      </c>
      <c r="BI330" s="146">
        <f>IF(N330="nulová",J330,0)</f>
        <v>0</v>
      </c>
      <c r="BJ330" s="18" t="s">
        <v>73</v>
      </c>
      <c r="BK330" s="146">
        <f>ROUND(I330*H330,2)</f>
        <v>0</v>
      </c>
      <c r="BL330" s="18" t="s">
        <v>332</v>
      </c>
      <c r="BM330" s="145" t="s">
        <v>2574</v>
      </c>
    </row>
    <row r="331" spans="1:65" s="2" customFormat="1" ht="21.75" customHeight="1" x14ac:dyDescent="0.2">
      <c r="A331" s="31"/>
      <c r="B331" s="133"/>
      <c r="C331" s="134" t="s">
        <v>2575</v>
      </c>
      <c r="D331" s="134" t="s">
        <v>143</v>
      </c>
      <c r="E331" s="135" t="s">
        <v>2576</v>
      </c>
      <c r="F331" s="192" t="s">
        <v>2577</v>
      </c>
      <c r="G331" s="193" t="s">
        <v>543</v>
      </c>
      <c r="H331" s="194"/>
      <c r="I331" s="195"/>
      <c r="J331" s="195"/>
      <c r="K331" s="140"/>
      <c r="L331" s="32"/>
      <c r="M331" s="141"/>
      <c r="N331" s="142"/>
      <c r="O331" s="143"/>
      <c r="P331" s="143"/>
      <c r="Q331" s="143"/>
      <c r="R331" s="143"/>
      <c r="S331" s="143"/>
      <c r="T331" s="144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45" t="s">
        <v>332</v>
      </c>
      <c r="AT331" s="145" t="s">
        <v>143</v>
      </c>
      <c r="AU331" s="145" t="s">
        <v>73</v>
      </c>
      <c r="AY331" s="18" t="s">
        <v>141</v>
      </c>
      <c r="BE331" s="146">
        <f>IF(N331="základná",J331,0)</f>
        <v>0</v>
      </c>
      <c r="BF331" s="146">
        <f>IF(N331="znížená",J331,0)</f>
        <v>0</v>
      </c>
      <c r="BG331" s="146">
        <f>IF(N331="zákl. prenesená",J331,0)</f>
        <v>0</v>
      </c>
      <c r="BH331" s="146">
        <f>IF(N331="zníž. prenesená",J331,0)</f>
        <v>0</v>
      </c>
      <c r="BI331" s="146">
        <f>IF(N331="nulová",J331,0)</f>
        <v>0</v>
      </c>
      <c r="BJ331" s="18" t="s">
        <v>73</v>
      </c>
      <c r="BK331" s="146">
        <f>ROUND(I331*H331,2)</f>
        <v>0</v>
      </c>
      <c r="BL331" s="18" t="s">
        <v>332</v>
      </c>
      <c r="BM331" s="145" t="s">
        <v>2578</v>
      </c>
    </row>
    <row r="332" spans="1:65" s="12" customFormat="1" ht="22.9" customHeight="1" x14ac:dyDescent="0.2">
      <c r="B332" s="121"/>
      <c r="D332" s="122" t="s">
        <v>59</v>
      </c>
      <c r="E332" s="131" t="s">
        <v>1811</v>
      </c>
      <c r="F332" s="131" t="s">
        <v>2579</v>
      </c>
      <c r="J332" s="132"/>
      <c r="L332" s="121"/>
      <c r="M332" s="125"/>
      <c r="N332" s="126"/>
      <c r="O332" s="126"/>
      <c r="P332" s="127"/>
      <c r="Q332" s="126"/>
      <c r="R332" s="127"/>
      <c r="S332" s="126"/>
      <c r="T332" s="128"/>
      <c r="AR332" s="122" t="s">
        <v>73</v>
      </c>
      <c r="AT332" s="129" t="s">
        <v>59</v>
      </c>
      <c r="AU332" s="129" t="s">
        <v>67</v>
      </c>
      <c r="AY332" s="122" t="s">
        <v>141</v>
      </c>
      <c r="BK332" s="130">
        <f>SUM(BK333:BK334)</f>
        <v>0</v>
      </c>
    </row>
    <row r="333" spans="1:65" s="2" customFormat="1" ht="33" customHeight="1" x14ac:dyDescent="0.2">
      <c r="A333" s="31"/>
      <c r="B333" s="133"/>
      <c r="C333" s="134" t="s">
        <v>2315</v>
      </c>
      <c r="D333" s="134" t="s">
        <v>143</v>
      </c>
      <c r="E333" s="135" t="s">
        <v>2580</v>
      </c>
      <c r="F333" s="136" t="s">
        <v>2581</v>
      </c>
      <c r="G333" s="137" t="s">
        <v>161</v>
      </c>
      <c r="H333" s="138">
        <v>2034</v>
      </c>
      <c r="I333" s="139"/>
      <c r="J333" s="139"/>
      <c r="K333" s="140"/>
      <c r="L333" s="32"/>
      <c r="M333" s="141"/>
      <c r="N333" s="142"/>
      <c r="O333" s="143"/>
      <c r="P333" s="143"/>
      <c r="Q333" s="143"/>
      <c r="R333" s="143"/>
      <c r="S333" s="143"/>
      <c r="T333" s="144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45" t="s">
        <v>332</v>
      </c>
      <c r="AT333" s="145" t="s">
        <v>143</v>
      </c>
      <c r="AU333" s="145" t="s">
        <v>73</v>
      </c>
      <c r="AY333" s="18" t="s">
        <v>141</v>
      </c>
      <c r="BE333" s="146">
        <f>IF(N333="základná",J333,0)</f>
        <v>0</v>
      </c>
      <c r="BF333" s="146">
        <f>IF(N333="znížená",J333,0)</f>
        <v>0</v>
      </c>
      <c r="BG333" s="146">
        <f>IF(N333="zákl. prenesená",J333,0)</f>
        <v>0</v>
      </c>
      <c r="BH333" s="146">
        <f>IF(N333="zníž. prenesená",J333,0)</f>
        <v>0</v>
      </c>
      <c r="BI333" s="146">
        <f>IF(N333="nulová",J333,0)</f>
        <v>0</v>
      </c>
      <c r="BJ333" s="18" t="s">
        <v>73</v>
      </c>
      <c r="BK333" s="146">
        <f>ROUND(I333*H333,2)</f>
        <v>0</v>
      </c>
      <c r="BL333" s="18" t="s">
        <v>332</v>
      </c>
      <c r="BM333" s="145" t="s">
        <v>2582</v>
      </c>
    </row>
    <row r="334" spans="1:65" s="2" customFormat="1" ht="21.75" customHeight="1" x14ac:dyDescent="0.2">
      <c r="A334" s="31"/>
      <c r="B334" s="133"/>
      <c r="C334" s="134" t="s">
        <v>2583</v>
      </c>
      <c r="D334" s="134" t="s">
        <v>143</v>
      </c>
      <c r="E334" s="135" t="s">
        <v>2584</v>
      </c>
      <c r="F334" s="136" t="s">
        <v>2585</v>
      </c>
      <c r="G334" s="137" t="s">
        <v>161</v>
      </c>
      <c r="H334" s="138">
        <v>2034</v>
      </c>
      <c r="I334" s="139"/>
      <c r="J334" s="139"/>
      <c r="K334" s="140"/>
      <c r="L334" s="32"/>
      <c r="M334" s="141"/>
      <c r="N334" s="142"/>
      <c r="O334" s="143"/>
      <c r="P334" s="143"/>
      <c r="Q334" s="143"/>
      <c r="R334" s="143"/>
      <c r="S334" s="143"/>
      <c r="T334" s="144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45" t="s">
        <v>332</v>
      </c>
      <c r="AT334" s="145" t="s">
        <v>143</v>
      </c>
      <c r="AU334" s="145" t="s">
        <v>73</v>
      </c>
      <c r="AY334" s="18" t="s">
        <v>141</v>
      </c>
      <c r="BE334" s="146">
        <f>IF(N334="základná",J334,0)</f>
        <v>0</v>
      </c>
      <c r="BF334" s="146">
        <f>IF(N334="znížená",J334,0)</f>
        <v>0</v>
      </c>
      <c r="BG334" s="146">
        <f>IF(N334="zákl. prenesená",J334,0)</f>
        <v>0</v>
      </c>
      <c r="BH334" s="146">
        <f>IF(N334="zníž. prenesená",J334,0)</f>
        <v>0</v>
      </c>
      <c r="BI334" s="146">
        <f>IF(N334="nulová",J334,0)</f>
        <v>0</v>
      </c>
      <c r="BJ334" s="18" t="s">
        <v>73</v>
      </c>
      <c r="BK334" s="146">
        <f>ROUND(I334*H334,2)</f>
        <v>0</v>
      </c>
      <c r="BL334" s="18" t="s">
        <v>332</v>
      </c>
      <c r="BM334" s="145" t="s">
        <v>2586</v>
      </c>
    </row>
    <row r="335" spans="1:65" s="12" customFormat="1" ht="25.9" customHeight="1" x14ac:dyDescent="0.2">
      <c r="B335" s="121"/>
      <c r="D335" s="122" t="s">
        <v>59</v>
      </c>
      <c r="E335" s="123" t="s">
        <v>2587</v>
      </c>
      <c r="F335" s="123" t="s">
        <v>2588</v>
      </c>
      <c r="J335" s="124"/>
      <c r="L335" s="121"/>
      <c r="M335" s="125"/>
      <c r="N335" s="126"/>
      <c r="O335" s="126"/>
      <c r="P335" s="127"/>
      <c r="Q335" s="126"/>
      <c r="R335" s="127"/>
      <c r="S335" s="126"/>
      <c r="T335" s="128"/>
      <c r="AR335" s="122" t="s">
        <v>146</v>
      </c>
      <c r="AT335" s="129" t="s">
        <v>59</v>
      </c>
      <c r="AU335" s="129" t="s">
        <v>60</v>
      </c>
      <c r="AY335" s="122" t="s">
        <v>141</v>
      </c>
      <c r="BK335" s="130">
        <f>BK336</f>
        <v>0</v>
      </c>
    </row>
    <row r="336" spans="1:65" s="2" customFormat="1" ht="33" customHeight="1" x14ac:dyDescent="0.2">
      <c r="A336" s="31"/>
      <c r="B336" s="133"/>
      <c r="C336" s="134" t="s">
        <v>2318</v>
      </c>
      <c r="D336" s="134" t="s">
        <v>143</v>
      </c>
      <c r="E336" s="135" t="s">
        <v>2589</v>
      </c>
      <c r="F336" s="136" t="s">
        <v>2590</v>
      </c>
      <c r="G336" s="137" t="s">
        <v>2591</v>
      </c>
      <c r="H336" s="138">
        <v>72</v>
      </c>
      <c r="I336" s="139"/>
      <c r="J336" s="139"/>
      <c r="K336" s="140"/>
      <c r="L336" s="32"/>
      <c r="M336" s="185"/>
      <c r="N336" s="186"/>
      <c r="O336" s="187"/>
      <c r="P336" s="187"/>
      <c r="Q336" s="187"/>
      <c r="R336" s="187"/>
      <c r="S336" s="187"/>
      <c r="T336" s="188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45" t="s">
        <v>2592</v>
      </c>
      <c r="AT336" s="145" t="s">
        <v>143</v>
      </c>
      <c r="AU336" s="145" t="s">
        <v>67</v>
      </c>
      <c r="AY336" s="18" t="s">
        <v>141</v>
      </c>
      <c r="BE336" s="146">
        <f>IF(N336="základná",J336,0)</f>
        <v>0</v>
      </c>
      <c r="BF336" s="146">
        <f>IF(N336="znížená",J336,0)</f>
        <v>0</v>
      </c>
      <c r="BG336" s="146">
        <f>IF(N336="zákl. prenesená",J336,0)</f>
        <v>0</v>
      </c>
      <c r="BH336" s="146">
        <f>IF(N336="zníž. prenesená",J336,0)</f>
        <v>0</v>
      </c>
      <c r="BI336" s="146">
        <f>IF(N336="nulová",J336,0)</f>
        <v>0</v>
      </c>
      <c r="BJ336" s="18" t="s">
        <v>73</v>
      </c>
      <c r="BK336" s="146">
        <f>ROUND(I336*H336,2)</f>
        <v>0</v>
      </c>
      <c r="BL336" s="18" t="s">
        <v>2592</v>
      </c>
      <c r="BM336" s="145" t="s">
        <v>2593</v>
      </c>
    </row>
    <row r="337" spans="1:31" s="2" customFormat="1" ht="6.95" customHeight="1" x14ac:dyDescent="0.2">
      <c r="A337" s="31"/>
      <c r="B337" s="46"/>
      <c r="C337" s="47"/>
      <c r="D337" s="47"/>
      <c r="E337" s="47"/>
      <c r="F337" s="47"/>
      <c r="G337" s="47"/>
      <c r="H337" s="47"/>
      <c r="I337" s="47"/>
      <c r="J337" s="47"/>
      <c r="K337" s="47"/>
      <c r="L337" s="32"/>
      <c r="M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</row>
  </sheetData>
  <autoFilter ref="C142:K336" xr:uid="{00000000-0009-0000-0000-000006000000}"/>
  <mergeCells count="14">
    <mergeCell ref="E133:H133"/>
    <mergeCell ref="E131:H131"/>
    <mergeCell ref="E135:H135"/>
    <mergeCell ref="L2:V2"/>
    <mergeCell ref="E85:H85"/>
    <mergeCell ref="E89:H89"/>
    <mergeCell ref="E87:H87"/>
    <mergeCell ref="E91:H91"/>
    <mergeCell ref="E129:H129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M181"/>
  <sheetViews>
    <sheetView showGridLines="0" workbookViewId="0">
      <selection activeCell="I168" sqref="I168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95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2594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/>
      <c r="F22" s="31"/>
      <c r="G22" s="31"/>
      <c r="H22" s="31"/>
      <c r="I22" s="26" t="s">
        <v>23</v>
      </c>
      <c r="J22" s="24"/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ROUND((SUM(BG112:BG113) + SUM(BG137:BG180)),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ROUND((SUM(BH112:BH113) + SUM(BH137:BH180)),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ROUND((SUM(BI112:BI113) + SUM(BI137:BI180)),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D4 - Chladenie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2" customHeight="1" x14ac:dyDescent="0.2">
      <c r="A96" s="31"/>
      <c r="B96" s="32"/>
      <c r="C96" s="26" t="s">
        <v>24</v>
      </c>
      <c r="D96" s="31"/>
      <c r="E96" s="31"/>
      <c r="F96" s="24" t="str">
        <f>IF(E22="","",E22)</f>
        <v/>
      </c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2101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2102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2103</v>
      </c>
      <c r="E103" s="106"/>
      <c r="F103" s="106"/>
      <c r="G103" s="106"/>
      <c r="H103" s="106"/>
      <c r="I103" s="106"/>
      <c r="J103" s="107"/>
      <c r="L103" s="104"/>
    </row>
    <row r="104" spans="1:47" s="10" customFormat="1" ht="19.899999999999999" customHeight="1" x14ac:dyDescent="0.2">
      <c r="B104" s="104"/>
      <c r="D104" s="105" t="s">
        <v>2104</v>
      </c>
      <c r="E104" s="106"/>
      <c r="F104" s="106"/>
      <c r="G104" s="106"/>
      <c r="H104" s="106"/>
      <c r="I104" s="106"/>
      <c r="J104" s="107"/>
      <c r="L104" s="104"/>
    </row>
    <row r="105" spans="1:47" s="9" customFormat="1" ht="24.95" customHeight="1" x14ac:dyDescent="0.2">
      <c r="B105" s="100"/>
      <c r="D105" s="101" t="s">
        <v>2105</v>
      </c>
      <c r="E105" s="102"/>
      <c r="F105" s="102"/>
      <c r="G105" s="102"/>
      <c r="H105" s="102"/>
      <c r="I105" s="102"/>
      <c r="J105" s="103"/>
      <c r="L105" s="100"/>
    </row>
    <row r="106" spans="1:47" s="10" customFormat="1" ht="19.899999999999999" customHeight="1" x14ac:dyDescent="0.2">
      <c r="B106" s="104"/>
      <c r="D106" s="105" t="s">
        <v>2106</v>
      </c>
      <c r="E106" s="106"/>
      <c r="F106" s="106"/>
      <c r="G106" s="106"/>
      <c r="H106" s="106"/>
      <c r="I106" s="106"/>
      <c r="J106" s="107"/>
      <c r="L106" s="104"/>
    </row>
    <row r="107" spans="1:47" s="10" customFormat="1" ht="19.899999999999999" customHeight="1" x14ac:dyDescent="0.2">
      <c r="B107" s="104"/>
      <c r="D107" s="105" t="s">
        <v>2109</v>
      </c>
      <c r="E107" s="106"/>
      <c r="F107" s="106"/>
      <c r="G107" s="106"/>
      <c r="H107" s="106"/>
      <c r="I107" s="106"/>
      <c r="J107" s="107"/>
      <c r="L107" s="104"/>
    </row>
    <row r="108" spans="1:47" s="10" customFormat="1" ht="19.899999999999999" customHeight="1" x14ac:dyDescent="0.2">
      <c r="B108" s="104"/>
      <c r="D108" s="105" t="s">
        <v>2595</v>
      </c>
      <c r="E108" s="106"/>
      <c r="F108" s="106"/>
      <c r="G108" s="106"/>
      <c r="H108" s="106"/>
      <c r="I108" s="106"/>
      <c r="J108" s="107"/>
      <c r="L108" s="104"/>
    </row>
    <row r="109" spans="1:47" s="9" customFormat="1" ht="24.95" customHeight="1" x14ac:dyDescent="0.2">
      <c r="B109" s="100"/>
      <c r="D109" s="101" t="s">
        <v>2115</v>
      </c>
      <c r="E109" s="102"/>
      <c r="F109" s="102"/>
      <c r="G109" s="102"/>
      <c r="H109" s="102"/>
      <c r="I109" s="102"/>
      <c r="J109" s="103"/>
      <c r="L109" s="100"/>
    </row>
    <row r="110" spans="1:47" s="2" customFormat="1" ht="21.75" customHeight="1" x14ac:dyDescent="0.2">
      <c r="A110" s="31"/>
      <c r="B110" s="32"/>
      <c r="C110" s="31"/>
      <c r="D110" s="31"/>
      <c r="E110" s="31"/>
      <c r="F110" s="31"/>
      <c r="G110" s="31"/>
      <c r="H110" s="31"/>
      <c r="I110" s="31"/>
      <c r="J110" s="31"/>
      <c r="K110" s="31"/>
      <c r="L110" s="4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47" s="2" customFormat="1" ht="6.95" customHeight="1" x14ac:dyDescent="0.2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47" s="2" customFormat="1" ht="29.25" customHeight="1" x14ac:dyDescent="0.2">
      <c r="A112" s="31"/>
      <c r="B112" s="32"/>
      <c r="C112" s="99" t="s">
        <v>132</v>
      </c>
      <c r="D112" s="31"/>
      <c r="E112" s="31"/>
      <c r="F112" s="31"/>
      <c r="G112" s="31"/>
      <c r="H112" s="31"/>
      <c r="I112" s="31"/>
      <c r="J112" s="108"/>
      <c r="K112" s="31"/>
      <c r="L112" s="41"/>
      <c r="N112" s="109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31" s="2" customFormat="1" ht="18" customHeight="1" x14ac:dyDescent="0.2">
      <c r="A113" s="31"/>
      <c r="B113" s="32"/>
      <c r="C113" s="31"/>
      <c r="D113" s="31"/>
      <c r="E113" s="31"/>
      <c r="F113" s="31"/>
      <c r="G113" s="31"/>
      <c r="H113" s="31"/>
      <c r="I113" s="31"/>
      <c r="J113" s="31"/>
      <c r="K113" s="31"/>
      <c r="L113" s="4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31" s="2" customFormat="1" ht="29.25" customHeight="1" x14ac:dyDescent="0.2">
      <c r="A114" s="31"/>
      <c r="B114" s="32"/>
      <c r="C114" s="78" t="s">
        <v>109</v>
      </c>
      <c r="D114" s="79"/>
      <c r="E114" s="79"/>
      <c r="F114" s="79"/>
      <c r="G114" s="79"/>
      <c r="H114" s="79"/>
      <c r="I114" s="79"/>
      <c r="J114" s="80"/>
      <c r="K114" s="79"/>
      <c r="L114" s="4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31" s="2" customFormat="1" ht="6.95" customHeight="1" x14ac:dyDescent="0.2">
      <c r="A115" s="31"/>
      <c r="B115" s="46"/>
      <c r="C115" s="47"/>
      <c r="D115" s="47"/>
      <c r="E115" s="47"/>
      <c r="F115" s="47"/>
      <c r="G115" s="47"/>
      <c r="H115" s="47"/>
      <c r="I115" s="47"/>
      <c r="J115" s="47"/>
      <c r="K115" s="47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9" spans="1:31" s="2" customFormat="1" ht="6.95" customHeight="1" x14ac:dyDescent="0.2">
      <c r="A119" s="31"/>
      <c r="B119" s="48"/>
      <c r="C119" s="49"/>
      <c r="D119" s="49"/>
      <c r="E119" s="49"/>
      <c r="F119" s="49"/>
      <c r="G119" s="49"/>
      <c r="H119" s="49"/>
      <c r="I119" s="49"/>
      <c r="J119" s="49"/>
      <c r="K119" s="49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24.95" customHeight="1" x14ac:dyDescent="0.2">
      <c r="A120" s="31"/>
      <c r="B120" s="32"/>
      <c r="C120" s="22" t="s">
        <v>133</v>
      </c>
      <c r="D120" s="31"/>
      <c r="E120" s="31"/>
      <c r="F120" s="31"/>
      <c r="G120" s="31"/>
      <c r="H120" s="31"/>
      <c r="I120" s="31"/>
      <c r="J120" s="31"/>
      <c r="K120" s="31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31" s="2" customFormat="1" ht="6.95" customHeight="1" x14ac:dyDescent="0.2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31" s="2" customFormat="1" ht="12" customHeight="1" x14ac:dyDescent="0.2">
      <c r="A122" s="31"/>
      <c r="B122" s="32"/>
      <c r="C122" s="26" t="s">
        <v>10</v>
      </c>
      <c r="D122" s="31"/>
      <c r="E122" s="31"/>
      <c r="F122" s="31"/>
      <c r="G122" s="31"/>
      <c r="H122" s="31"/>
      <c r="I122" s="31"/>
      <c r="J122" s="31"/>
      <c r="K122" s="31"/>
      <c r="L122" s="4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16.5" customHeight="1" x14ac:dyDescent="0.2">
      <c r="A123" s="31"/>
      <c r="B123" s="32"/>
      <c r="C123" s="31"/>
      <c r="D123" s="31"/>
      <c r="E123" s="292" t="str">
        <f>E7</f>
        <v>Dunajská Streda OR PZ,  rekonštrukcia a modernizácia objektu</v>
      </c>
      <c r="F123" s="293"/>
      <c r="G123" s="293"/>
      <c r="H123" s="293"/>
      <c r="I123" s="31"/>
      <c r="J123" s="31"/>
      <c r="K123" s="31"/>
      <c r="L123" s="4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s="1" customFormat="1" ht="12" customHeight="1" x14ac:dyDescent="0.2">
      <c r="B124" s="21"/>
      <c r="C124" s="26" t="s">
        <v>111</v>
      </c>
      <c r="L124" s="21"/>
    </row>
    <row r="125" spans="1:31" s="1" customFormat="1" ht="16.5" customHeight="1" x14ac:dyDescent="0.2">
      <c r="B125" s="21"/>
      <c r="E125" s="292" t="s">
        <v>112</v>
      </c>
      <c r="F125" s="275"/>
      <c r="G125" s="275"/>
      <c r="H125" s="275"/>
      <c r="L125" s="21"/>
    </row>
    <row r="126" spans="1:31" s="1" customFormat="1" ht="12" customHeight="1" x14ac:dyDescent="0.2">
      <c r="B126" s="21"/>
      <c r="C126" s="26" t="s">
        <v>113</v>
      </c>
      <c r="L126" s="21"/>
    </row>
    <row r="127" spans="1:31" s="2" customFormat="1" ht="16.5" customHeight="1" x14ac:dyDescent="0.2">
      <c r="A127" s="31"/>
      <c r="B127" s="32"/>
      <c r="C127" s="31"/>
      <c r="D127" s="31"/>
      <c r="E127" s="295" t="s">
        <v>1245</v>
      </c>
      <c r="F127" s="291"/>
      <c r="G127" s="291"/>
      <c r="H127" s="29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2" customHeight="1" x14ac:dyDescent="0.2">
      <c r="A128" s="31"/>
      <c r="B128" s="32"/>
      <c r="C128" s="26" t="s">
        <v>1246</v>
      </c>
      <c r="D128" s="31"/>
      <c r="E128" s="31"/>
      <c r="F128" s="31"/>
      <c r="G128" s="31"/>
      <c r="H128" s="31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16.5" customHeight="1" x14ac:dyDescent="0.2">
      <c r="A129" s="31"/>
      <c r="B129" s="32"/>
      <c r="C129" s="31"/>
      <c r="D129" s="31"/>
      <c r="E129" s="283" t="str">
        <f>E13</f>
        <v>D4 - Chladenie</v>
      </c>
      <c r="F129" s="291"/>
      <c r="G129" s="291"/>
      <c r="H129" s="291"/>
      <c r="I129" s="31"/>
      <c r="J129" s="31"/>
      <c r="K129" s="31"/>
      <c r="L129" s="4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6.95" customHeight="1" x14ac:dyDescent="0.2">
      <c r="A130" s="31"/>
      <c r="B130" s="32"/>
      <c r="C130" s="31"/>
      <c r="D130" s="31"/>
      <c r="E130" s="31"/>
      <c r="F130" s="31"/>
      <c r="G130" s="31"/>
      <c r="H130" s="31"/>
      <c r="I130" s="31"/>
      <c r="J130" s="31"/>
      <c r="K130" s="31"/>
      <c r="L130" s="4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2" customHeight="1" x14ac:dyDescent="0.2">
      <c r="A131" s="31"/>
      <c r="B131" s="32"/>
      <c r="C131" s="26" t="s">
        <v>16</v>
      </c>
      <c r="D131" s="31"/>
      <c r="E131" s="31"/>
      <c r="F131" s="24" t="str">
        <f>F16</f>
        <v>Dunajská Streda, Muzejná 231/6,  parc.č. 2421/8; 1</v>
      </c>
      <c r="G131" s="31"/>
      <c r="H131" s="31"/>
      <c r="I131" s="26" t="s">
        <v>18</v>
      </c>
      <c r="J131" s="54" t="str">
        <f>IF(J16="","",J16)</f>
        <v/>
      </c>
      <c r="K131" s="31"/>
      <c r="L131" s="4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6.95" customHeight="1" x14ac:dyDescent="0.2">
      <c r="A132" s="31"/>
      <c r="B132" s="32"/>
      <c r="C132" s="31"/>
      <c r="D132" s="31"/>
      <c r="E132" s="31"/>
      <c r="F132" s="31"/>
      <c r="G132" s="31"/>
      <c r="H132" s="3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40.15" customHeight="1" x14ac:dyDescent="0.2">
      <c r="A133" s="31"/>
      <c r="B133" s="32"/>
      <c r="C133" s="26" t="s">
        <v>19</v>
      </c>
      <c r="D133" s="31"/>
      <c r="E133" s="31"/>
      <c r="F133" s="24" t="str">
        <f>E19</f>
        <v>Ministerstvo vnútra SR, Pribinova 2,  Bratislava</v>
      </c>
      <c r="G133" s="31"/>
      <c r="H133" s="31"/>
      <c r="I133" s="26" t="s">
        <v>26</v>
      </c>
      <c r="J133" s="27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15.2" customHeight="1" x14ac:dyDescent="0.2">
      <c r="A134" s="31"/>
      <c r="B134" s="32"/>
      <c r="C134" s="26" t="s">
        <v>24</v>
      </c>
      <c r="D134" s="31"/>
      <c r="E134" s="31"/>
      <c r="F134" s="24" t="str">
        <f>IF(E22="","",E22)</f>
        <v/>
      </c>
      <c r="G134" s="31"/>
      <c r="H134" s="31"/>
      <c r="I134" s="26" t="s">
        <v>28</v>
      </c>
      <c r="J134" s="27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0.35" customHeight="1" x14ac:dyDescent="0.2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11" customFormat="1" ht="29.25" customHeight="1" x14ac:dyDescent="0.2">
      <c r="A136" s="110"/>
      <c r="B136" s="111"/>
      <c r="C136" s="112" t="s">
        <v>134</v>
      </c>
      <c r="D136" s="113" t="s">
        <v>57</v>
      </c>
      <c r="E136" s="113" t="s">
        <v>53</v>
      </c>
      <c r="F136" s="113" t="s">
        <v>54</v>
      </c>
      <c r="G136" s="113" t="s">
        <v>135</v>
      </c>
      <c r="H136" s="113" t="s">
        <v>136</v>
      </c>
      <c r="I136" s="113" t="s">
        <v>137</v>
      </c>
      <c r="J136" s="114" t="s">
        <v>119</v>
      </c>
      <c r="K136" s="115" t="s">
        <v>138</v>
      </c>
      <c r="L136" s="116"/>
      <c r="M136" s="58"/>
      <c r="N136" s="59"/>
      <c r="O136" s="59"/>
      <c r="P136" s="59"/>
      <c r="Q136" s="59"/>
      <c r="R136" s="59"/>
      <c r="S136" s="59"/>
      <c r="T136" s="60"/>
      <c r="U136" s="110"/>
      <c r="V136" s="110"/>
      <c r="W136" s="110"/>
      <c r="X136" s="110"/>
      <c r="Y136" s="110"/>
      <c r="Z136" s="110"/>
      <c r="AA136" s="110"/>
      <c r="AB136" s="110"/>
      <c r="AC136" s="110"/>
      <c r="AD136" s="110"/>
      <c r="AE136" s="110"/>
    </row>
    <row r="137" spans="1:65" s="2" customFormat="1" ht="22.9" customHeight="1" x14ac:dyDescent="0.25">
      <c r="A137" s="31"/>
      <c r="B137" s="32"/>
      <c r="C137" s="64" t="s">
        <v>115</v>
      </c>
      <c r="D137" s="31"/>
      <c r="E137" s="31"/>
      <c r="F137" s="31"/>
      <c r="G137" s="31"/>
      <c r="H137" s="31"/>
      <c r="I137" s="31"/>
      <c r="J137" s="117"/>
      <c r="K137" s="31"/>
      <c r="L137" s="32"/>
      <c r="M137" s="61"/>
      <c r="N137" s="55"/>
      <c r="O137" s="62"/>
      <c r="P137" s="118"/>
      <c r="Q137" s="62"/>
      <c r="R137" s="118"/>
      <c r="S137" s="62"/>
      <c r="T137" s="119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T137" s="18" t="s">
        <v>59</v>
      </c>
      <c r="AU137" s="18" t="s">
        <v>121</v>
      </c>
      <c r="BK137" s="120">
        <f>BK138+BK157+BK179</f>
        <v>0</v>
      </c>
    </row>
    <row r="138" spans="1:65" s="12" customFormat="1" ht="25.9" customHeight="1" x14ac:dyDescent="0.2">
      <c r="B138" s="121"/>
      <c r="D138" s="122" t="s">
        <v>59</v>
      </c>
      <c r="E138" s="123" t="s">
        <v>139</v>
      </c>
      <c r="F138" s="123" t="s">
        <v>2116</v>
      </c>
      <c r="J138" s="124"/>
      <c r="L138" s="121"/>
      <c r="M138" s="125"/>
      <c r="N138" s="126"/>
      <c r="O138" s="126"/>
      <c r="P138" s="127"/>
      <c r="Q138" s="126"/>
      <c r="R138" s="127"/>
      <c r="S138" s="126"/>
      <c r="T138" s="128"/>
      <c r="AR138" s="122" t="s">
        <v>67</v>
      </c>
      <c r="AT138" s="129" t="s">
        <v>59</v>
      </c>
      <c r="AU138" s="129" t="s">
        <v>60</v>
      </c>
      <c r="AY138" s="122" t="s">
        <v>141</v>
      </c>
      <c r="BK138" s="130">
        <f>BK139+BK141+BK155</f>
        <v>0</v>
      </c>
    </row>
    <row r="139" spans="1:65" s="12" customFormat="1" ht="22.9" customHeight="1" x14ac:dyDescent="0.2">
      <c r="B139" s="121"/>
      <c r="D139" s="122" t="s">
        <v>59</v>
      </c>
      <c r="E139" s="131" t="s">
        <v>165</v>
      </c>
      <c r="F139" s="131" t="s">
        <v>2117</v>
      </c>
      <c r="J139" s="132"/>
      <c r="L139" s="121"/>
      <c r="M139" s="125"/>
      <c r="N139" s="126"/>
      <c r="O139" s="126"/>
      <c r="P139" s="127"/>
      <c r="Q139" s="126"/>
      <c r="R139" s="127"/>
      <c r="S139" s="126"/>
      <c r="T139" s="128"/>
      <c r="AR139" s="122" t="s">
        <v>67</v>
      </c>
      <c r="AT139" s="129" t="s">
        <v>59</v>
      </c>
      <c r="AU139" s="129" t="s">
        <v>67</v>
      </c>
      <c r="AY139" s="122" t="s">
        <v>141</v>
      </c>
      <c r="BK139" s="130">
        <f>BK140</f>
        <v>0</v>
      </c>
    </row>
    <row r="140" spans="1:65" s="2" customFormat="1" ht="21.75" customHeight="1" x14ac:dyDescent="0.2">
      <c r="A140" s="31"/>
      <c r="B140" s="133"/>
      <c r="C140" s="134" t="s">
        <v>67</v>
      </c>
      <c r="D140" s="134" t="s">
        <v>143</v>
      </c>
      <c r="E140" s="135" t="s">
        <v>2118</v>
      </c>
      <c r="F140" s="136" t="s">
        <v>2119</v>
      </c>
      <c r="G140" s="137" t="s">
        <v>145</v>
      </c>
      <c r="H140" s="138">
        <v>1.42</v>
      </c>
      <c r="I140" s="139"/>
      <c r="J140" s="139"/>
      <c r="K140" s="140"/>
      <c r="L140" s="32"/>
      <c r="M140" s="141"/>
      <c r="N140" s="142"/>
      <c r="O140" s="143"/>
      <c r="P140" s="143"/>
      <c r="Q140" s="143"/>
      <c r="R140" s="143"/>
      <c r="S140" s="143"/>
      <c r="T140" s="144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45" t="s">
        <v>146</v>
      </c>
      <c r="AT140" s="145" t="s">
        <v>143</v>
      </c>
      <c r="AU140" s="145" t="s">
        <v>73</v>
      </c>
      <c r="AY140" s="18" t="s">
        <v>141</v>
      </c>
      <c r="BE140" s="146">
        <f>IF(N140="základná",J140,0)</f>
        <v>0</v>
      </c>
      <c r="BF140" s="146">
        <f>IF(N140="znížená",J140,0)</f>
        <v>0</v>
      </c>
      <c r="BG140" s="146">
        <f>IF(N140="zákl. prenesená",J140,0)</f>
        <v>0</v>
      </c>
      <c r="BH140" s="146">
        <f>IF(N140="zníž. prenesená",J140,0)</f>
        <v>0</v>
      </c>
      <c r="BI140" s="146">
        <f>IF(N140="nulová",J140,0)</f>
        <v>0</v>
      </c>
      <c r="BJ140" s="18" t="s">
        <v>73</v>
      </c>
      <c r="BK140" s="146">
        <f>ROUND(I140*H140,2)</f>
        <v>0</v>
      </c>
      <c r="BL140" s="18" t="s">
        <v>146</v>
      </c>
      <c r="BM140" s="145" t="s">
        <v>73</v>
      </c>
    </row>
    <row r="141" spans="1:65" s="12" customFormat="1" ht="22.9" customHeight="1" x14ac:dyDescent="0.2">
      <c r="B141" s="121"/>
      <c r="D141" s="122" t="s">
        <v>59</v>
      </c>
      <c r="E141" s="131" t="s">
        <v>248</v>
      </c>
      <c r="F141" s="131" t="s">
        <v>2120</v>
      </c>
      <c r="J141" s="132"/>
      <c r="L141" s="121"/>
      <c r="M141" s="125"/>
      <c r="N141" s="126"/>
      <c r="O141" s="126"/>
      <c r="P141" s="127"/>
      <c r="Q141" s="126"/>
      <c r="R141" s="127"/>
      <c r="S141" s="126"/>
      <c r="T141" s="128"/>
      <c r="AR141" s="122" t="s">
        <v>67</v>
      </c>
      <c r="AT141" s="129" t="s">
        <v>59</v>
      </c>
      <c r="AU141" s="129" t="s">
        <v>67</v>
      </c>
      <c r="AY141" s="122" t="s">
        <v>141</v>
      </c>
      <c r="BK141" s="130">
        <f>SUM(BK142:BK154)</f>
        <v>0</v>
      </c>
    </row>
    <row r="142" spans="1:65" s="2" customFormat="1" ht="21.75" customHeight="1" x14ac:dyDescent="0.2">
      <c r="A142" s="31"/>
      <c r="B142" s="133"/>
      <c r="C142" s="134" t="s">
        <v>73</v>
      </c>
      <c r="D142" s="134" t="s">
        <v>143</v>
      </c>
      <c r="E142" s="135" t="s">
        <v>2121</v>
      </c>
      <c r="F142" s="136" t="s">
        <v>1486</v>
      </c>
      <c r="G142" s="137" t="s">
        <v>145</v>
      </c>
      <c r="H142" s="138">
        <v>30</v>
      </c>
      <c r="I142" s="139"/>
      <c r="J142" s="139"/>
      <c r="K142" s="140"/>
      <c r="L142" s="32"/>
      <c r="M142" s="141"/>
      <c r="N142" s="142"/>
      <c r="O142" s="143"/>
      <c r="P142" s="143"/>
      <c r="Q142" s="143"/>
      <c r="R142" s="143"/>
      <c r="S142" s="143"/>
      <c r="T142" s="144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45" t="s">
        <v>146</v>
      </c>
      <c r="AT142" s="145" t="s">
        <v>143</v>
      </c>
      <c r="AU142" s="145" t="s">
        <v>73</v>
      </c>
      <c r="AY142" s="18" t="s">
        <v>141</v>
      </c>
      <c r="BE142" s="146">
        <f t="shared" ref="BE142:BE154" si="0">IF(N142="základná",J142,0)</f>
        <v>0</v>
      </c>
      <c r="BF142" s="146">
        <f t="shared" ref="BF142:BF154" si="1">IF(N142="znížená",J142,0)</f>
        <v>0</v>
      </c>
      <c r="BG142" s="146">
        <f t="shared" ref="BG142:BG154" si="2">IF(N142="zákl. prenesená",J142,0)</f>
        <v>0</v>
      </c>
      <c r="BH142" s="146">
        <f t="shared" ref="BH142:BH154" si="3">IF(N142="zníž. prenesená",J142,0)</f>
        <v>0</v>
      </c>
      <c r="BI142" s="146">
        <f t="shared" ref="BI142:BI154" si="4">IF(N142="nulová",J142,0)</f>
        <v>0</v>
      </c>
      <c r="BJ142" s="18" t="s">
        <v>73</v>
      </c>
      <c r="BK142" s="146">
        <f t="shared" ref="BK142:BK154" si="5">ROUND(I142*H142,2)</f>
        <v>0</v>
      </c>
      <c r="BL142" s="18" t="s">
        <v>146</v>
      </c>
      <c r="BM142" s="145" t="s">
        <v>146</v>
      </c>
    </row>
    <row r="143" spans="1:65" s="2" customFormat="1" ht="21.75" customHeight="1" x14ac:dyDescent="0.2">
      <c r="A143" s="31"/>
      <c r="B143" s="133"/>
      <c r="C143" s="134" t="s">
        <v>85</v>
      </c>
      <c r="D143" s="134" t="s">
        <v>143</v>
      </c>
      <c r="E143" s="135" t="s">
        <v>2124</v>
      </c>
      <c r="F143" s="136" t="s">
        <v>2125</v>
      </c>
      <c r="G143" s="137" t="s">
        <v>161</v>
      </c>
      <c r="H143" s="138">
        <v>6</v>
      </c>
      <c r="I143" s="139"/>
      <c r="J143" s="139"/>
      <c r="K143" s="140"/>
      <c r="L143" s="32"/>
      <c r="M143" s="141"/>
      <c r="N143" s="142"/>
      <c r="O143" s="143"/>
      <c r="P143" s="143"/>
      <c r="Q143" s="143"/>
      <c r="R143" s="143"/>
      <c r="S143" s="143"/>
      <c r="T143" s="144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45" t="s">
        <v>146</v>
      </c>
      <c r="AT143" s="145" t="s">
        <v>143</v>
      </c>
      <c r="AU143" s="145" t="s">
        <v>73</v>
      </c>
      <c r="AY143" s="18" t="s">
        <v>141</v>
      </c>
      <c r="BE143" s="146">
        <f t="shared" si="0"/>
        <v>0</v>
      </c>
      <c r="BF143" s="146">
        <f t="shared" si="1"/>
        <v>0</v>
      </c>
      <c r="BG143" s="146">
        <f t="shared" si="2"/>
        <v>0</v>
      </c>
      <c r="BH143" s="146">
        <f t="shared" si="3"/>
        <v>0</v>
      </c>
      <c r="BI143" s="146">
        <f t="shared" si="4"/>
        <v>0</v>
      </c>
      <c r="BJ143" s="18" t="s">
        <v>73</v>
      </c>
      <c r="BK143" s="146">
        <f t="shared" si="5"/>
        <v>0</v>
      </c>
      <c r="BL143" s="18" t="s">
        <v>146</v>
      </c>
      <c r="BM143" s="145" t="s">
        <v>165</v>
      </c>
    </row>
    <row r="144" spans="1:65" s="2" customFormat="1" ht="33" customHeight="1" x14ac:dyDescent="0.2">
      <c r="A144" s="31"/>
      <c r="B144" s="133"/>
      <c r="C144" s="134" t="s">
        <v>146</v>
      </c>
      <c r="D144" s="134" t="s">
        <v>143</v>
      </c>
      <c r="E144" s="135" t="s">
        <v>2131</v>
      </c>
      <c r="F144" s="136" t="s">
        <v>2132</v>
      </c>
      <c r="G144" s="137" t="s">
        <v>357</v>
      </c>
      <c r="H144" s="138">
        <v>18</v>
      </c>
      <c r="I144" s="139"/>
      <c r="J144" s="139"/>
      <c r="K144" s="140"/>
      <c r="L144" s="32"/>
      <c r="M144" s="141"/>
      <c r="N144" s="142"/>
      <c r="O144" s="143"/>
      <c r="P144" s="143"/>
      <c r="Q144" s="143"/>
      <c r="R144" s="143"/>
      <c r="S144" s="143"/>
      <c r="T144" s="144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45" t="s">
        <v>146</v>
      </c>
      <c r="AT144" s="145" t="s">
        <v>143</v>
      </c>
      <c r="AU144" s="145" t="s">
        <v>73</v>
      </c>
      <c r="AY144" s="18" t="s">
        <v>141</v>
      </c>
      <c r="BE144" s="146">
        <f t="shared" si="0"/>
        <v>0</v>
      </c>
      <c r="BF144" s="146">
        <f t="shared" si="1"/>
        <v>0</v>
      </c>
      <c r="BG144" s="146">
        <f t="shared" si="2"/>
        <v>0</v>
      </c>
      <c r="BH144" s="146">
        <f t="shared" si="3"/>
        <v>0</v>
      </c>
      <c r="BI144" s="146">
        <f t="shared" si="4"/>
        <v>0</v>
      </c>
      <c r="BJ144" s="18" t="s">
        <v>73</v>
      </c>
      <c r="BK144" s="146">
        <f t="shared" si="5"/>
        <v>0</v>
      </c>
      <c r="BL144" s="18" t="s">
        <v>146</v>
      </c>
      <c r="BM144" s="145" t="s">
        <v>162</v>
      </c>
    </row>
    <row r="145" spans="1:65" s="2" customFormat="1" ht="21.75" customHeight="1" x14ac:dyDescent="0.2">
      <c r="A145" s="31"/>
      <c r="B145" s="133"/>
      <c r="C145" s="134" t="s">
        <v>174</v>
      </c>
      <c r="D145" s="134" t="s">
        <v>143</v>
      </c>
      <c r="E145" s="135" t="s">
        <v>482</v>
      </c>
      <c r="F145" s="136" t="s">
        <v>483</v>
      </c>
      <c r="G145" s="137" t="s">
        <v>484</v>
      </c>
      <c r="H145" s="138">
        <v>1.83</v>
      </c>
      <c r="I145" s="139"/>
      <c r="J145" s="139"/>
      <c r="K145" s="140"/>
      <c r="L145" s="32"/>
      <c r="M145" s="141"/>
      <c r="N145" s="142"/>
      <c r="O145" s="143"/>
      <c r="P145" s="143"/>
      <c r="Q145" s="143"/>
      <c r="R145" s="143"/>
      <c r="S145" s="143"/>
      <c r="T145" s="14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45" t="s">
        <v>146</v>
      </c>
      <c r="AT145" s="145" t="s">
        <v>143</v>
      </c>
      <c r="AU145" s="145" t="s">
        <v>73</v>
      </c>
      <c r="AY145" s="18" t="s">
        <v>141</v>
      </c>
      <c r="BE145" s="146">
        <f t="shared" si="0"/>
        <v>0</v>
      </c>
      <c r="BF145" s="146">
        <f t="shared" si="1"/>
        <v>0</v>
      </c>
      <c r="BG145" s="146">
        <f t="shared" si="2"/>
        <v>0</v>
      </c>
      <c r="BH145" s="146">
        <f t="shared" si="3"/>
        <v>0</v>
      </c>
      <c r="BI145" s="146">
        <f t="shared" si="4"/>
        <v>0</v>
      </c>
      <c r="BJ145" s="18" t="s">
        <v>73</v>
      </c>
      <c r="BK145" s="146">
        <f t="shared" si="5"/>
        <v>0</v>
      </c>
      <c r="BL145" s="18" t="s">
        <v>146</v>
      </c>
      <c r="BM145" s="145" t="s">
        <v>252</v>
      </c>
    </row>
    <row r="146" spans="1:65" s="2" customFormat="1" ht="21.75" customHeight="1" x14ac:dyDescent="0.2">
      <c r="A146" s="31"/>
      <c r="B146" s="133"/>
      <c r="C146" s="134" t="s">
        <v>165</v>
      </c>
      <c r="D146" s="134" t="s">
        <v>143</v>
      </c>
      <c r="E146" s="135" t="s">
        <v>487</v>
      </c>
      <c r="F146" s="136" t="s">
        <v>488</v>
      </c>
      <c r="G146" s="137" t="s">
        <v>484</v>
      </c>
      <c r="H146" s="138">
        <v>9.15</v>
      </c>
      <c r="I146" s="139"/>
      <c r="J146" s="139"/>
      <c r="K146" s="140"/>
      <c r="L146" s="32"/>
      <c r="M146" s="141"/>
      <c r="N146" s="142"/>
      <c r="O146" s="143"/>
      <c r="P146" s="143"/>
      <c r="Q146" s="143"/>
      <c r="R146" s="143"/>
      <c r="S146" s="143"/>
      <c r="T146" s="14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5" t="s">
        <v>146</v>
      </c>
      <c r="AT146" s="145" t="s">
        <v>143</v>
      </c>
      <c r="AU146" s="145" t="s">
        <v>73</v>
      </c>
      <c r="AY146" s="18" t="s">
        <v>141</v>
      </c>
      <c r="BE146" s="146">
        <f t="shared" si="0"/>
        <v>0</v>
      </c>
      <c r="BF146" s="146">
        <f t="shared" si="1"/>
        <v>0</v>
      </c>
      <c r="BG146" s="146">
        <f t="shared" si="2"/>
        <v>0</v>
      </c>
      <c r="BH146" s="146">
        <f t="shared" si="3"/>
        <v>0</v>
      </c>
      <c r="BI146" s="146">
        <f t="shared" si="4"/>
        <v>0</v>
      </c>
      <c r="BJ146" s="18" t="s">
        <v>73</v>
      </c>
      <c r="BK146" s="146">
        <f t="shared" si="5"/>
        <v>0</v>
      </c>
      <c r="BL146" s="18" t="s">
        <v>146</v>
      </c>
      <c r="BM146" s="145" t="s">
        <v>280</v>
      </c>
    </row>
    <row r="147" spans="1:65" s="2" customFormat="1" ht="16.5" customHeight="1" x14ac:dyDescent="0.2">
      <c r="A147" s="31"/>
      <c r="B147" s="133"/>
      <c r="C147" s="134" t="s">
        <v>237</v>
      </c>
      <c r="D147" s="134" t="s">
        <v>143</v>
      </c>
      <c r="E147" s="135" t="s">
        <v>2135</v>
      </c>
      <c r="F147" s="136" t="s">
        <v>2136</v>
      </c>
      <c r="G147" s="137" t="s">
        <v>484</v>
      </c>
      <c r="H147" s="138">
        <v>1.83</v>
      </c>
      <c r="I147" s="139"/>
      <c r="J147" s="139"/>
      <c r="K147" s="140"/>
      <c r="L147" s="32"/>
      <c r="M147" s="141"/>
      <c r="N147" s="142"/>
      <c r="O147" s="143"/>
      <c r="P147" s="143"/>
      <c r="Q147" s="143"/>
      <c r="R147" s="143"/>
      <c r="S147" s="143"/>
      <c r="T147" s="144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45" t="s">
        <v>146</v>
      </c>
      <c r="AT147" s="145" t="s">
        <v>143</v>
      </c>
      <c r="AU147" s="145" t="s">
        <v>73</v>
      </c>
      <c r="AY147" s="18" t="s">
        <v>141</v>
      </c>
      <c r="BE147" s="146">
        <f t="shared" si="0"/>
        <v>0</v>
      </c>
      <c r="BF147" s="146">
        <f t="shared" si="1"/>
        <v>0</v>
      </c>
      <c r="BG147" s="146">
        <f t="shared" si="2"/>
        <v>0</v>
      </c>
      <c r="BH147" s="146">
        <f t="shared" si="3"/>
        <v>0</v>
      </c>
      <c r="BI147" s="146">
        <f t="shared" si="4"/>
        <v>0</v>
      </c>
      <c r="BJ147" s="18" t="s">
        <v>73</v>
      </c>
      <c r="BK147" s="146">
        <f t="shared" si="5"/>
        <v>0</v>
      </c>
      <c r="BL147" s="18" t="s">
        <v>146</v>
      </c>
      <c r="BM147" s="145" t="s">
        <v>312</v>
      </c>
    </row>
    <row r="148" spans="1:65" s="2" customFormat="1" ht="16.5" customHeight="1" x14ac:dyDescent="0.2">
      <c r="A148" s="31"/>
      <c r="B148" s="133"/>
      <c r="C148" s="134" t="s">
        <v>162</v>
      </c>
      <c r="D148" s="134" t="s">
        <v>143</v>
      </c>
      <c r="E148" s="135" t="s">
        <v>2137</v>
      </c>
      <c r="F148" s="136" t="s">
        <v>2138</v>
      </c>
      <c r="G148" s="137" t="s">
        <v>484</v>
      </c>
      <c r="H148" s="138">
        <v>9.15</v>
      </c>
      <c r="I148" s="139"/>
      <c r="J148" s="139"/>
      <c r="K148" s="140"/>
      <c r="L148" s="32"/>
      <c r="M148" s="141"/>
      <c r="N148" s="142"/>
      <c r="O148" s="143"/>
      <c r="P148" s="143"/>
      <c r="Q148" s="143"/>
      <c r="R148" s="143"/>
      <c r="S148" s="143"/>
      <c r="T148" s="144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45" t="s">
        <v>146</v>
      </c>
      <c r="AT148" s="145" t="s">
        <v>143</v>
      </c>
      <c r="AU148" s="145" t="s">
        <v>73</v>
      </c>
      <c r="AY148" s="18" t="s">
        <v>141</v>
      </c>
      <c r="BE148" s="146">
        <f t="shared" si="0"/>
        <v>0</v>
      </c>
      <c r="BF148" s="146">
        <f t="shared" si="1"/>
        <v>0</v>
      </c>
      <c r="BG148" s="146">
        <f t="shared" si="2"/>
        <v>0</v>
      </c>
      <c r="BH148" s="146">
        <f t="shared" si="3"/>
        <v>0</v>
      </c>
      <c r="BI148" s="146">
        <f t="shared" si="4"/>
        <v>0</v>
      </c>
      <c r="BJ148" s="18" t="s">
        <v>73</v>
      </c>
      <c r="BK148" s="146">
        <f t="shared" si="5"/>
        <v>0</v>
      </c>
      <c r="BL148" s="18" t="s">
        <v>146</v>
      </c>
      <c r="BM148" s="145" t="s">
        <v>332</v>
      </c>
    </row>
    <row r="149" spans="1:65" s="2" customFormat="1" ht="16.5" customHeight="1" x14ac:dyDescent="0.2">
      <c r="A149" s="31"/>
      <c r="B149" s="133"/>
      <c r="C149" s="134" t="s">
        <v>248</v>
      </c>
      <c r="D149" s="134" t="s">
        <v>143</v>
      </c>
      <c r="E149" s="135" t="s">
        <v>492</v>
      </c>
      <c r="F149" s="136" t="s">
        <v>493</v>
      </c>
      <c r="G149" s="137" t="s">
        <v>484</v>
      </c>
      <c r="H149" s="138">
        <v>1.83</v>
      </c>
      <c r="I149" s="139"/>
      <c r="J149" s="139"/>
      <c r="K149" s="140"/>
      <c r="L149" s="32"/>
      <c r="M149" s="141"/>
      <c r="N149" s="142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146</v>
      </c>
      <c r="AT149" s="145" t="s">
        <v>143</v>
      </c>
      <c r="AU149" s="145" t="s">
        <v>73</v>
      </c>
      <c r="AY149" s="18" t="s">
        <v>141</v>
      </c>
      <c r="BE149" s="146">
        <f t="shared" si="0"/>
        <v>0</v>
      </c>
      <c r="BF149" s="146">
        <f t="shared" si="1"/>
        <v>0</v>
      </c>
      <c r="BG149" s="146">
        <f t="shared" si="2"/>
        <v>0</v>
      </c>
      <c r="BH149" s="146">
        <f t="shared" si="3"/>
        <v>0</v>
      </c>
      <c r="BI149" s="146">
        <f t="shared" si="4"/>
        <v>0</v>
      </c>
      <c r="BJ149" s="18" t="s">
        <v>73</v>
      </c>
      <c r="BK149" s="146">
        <f t="shared" si="5"/>
        <v>0</v>
      </c>
      <c r="BL149" s="18" t="s">
        <v>146</v>
      </c>
      <c r="BM149" s="145" t="s">
        <v>354</v>
      </c>
    </row>
    <row r="150" spans="1:65" s="2" customFormat="1" ht="21.75" customHeight="1" x14ac:dyDescent="0.2">
      <c r="A150" s="31"/>
      <c r="B150" s="133"/>
      <c r="C150" s="134" t="s">
        <v>252</v>
      </c>
      <c r="D150" s="134" t="s">
        <v>143</v>
      </c>
      <c r="E150" s="135" t="s">
        <v>496</v>
      </c>
      <c r="F150" s="136" t="s">
        <v>497</v>
      </c>
      <c r="G150" s="137" t="s">
        <v>484</v>
      </c>
      <c r="H150" s="138">
        <v>54.9</v>
      </c>
      <c r="I150" s="139"/>
      <c r="J150" s="139"/>
      <c r="K150" s="140"/>
      <c r="L150" s="32"/>
      <c r="M150" s="141"/>
      <c r="N150" s="142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146</v>
      </c>
      <c r="AT150" s="145" t="s">
        <v>143</v>
      </c>
      <c r="AU150" s="145" t="s">
        <v>73</v>
      </c>
      <c r="AY150" s="18" t="s">
        <v>141</v>
      </c>
      <c r="BE150" s="146">
        <f t="shared" si="0"/>
        <v>0</v>
      </c>
      <c r="BF150" s="146">
        <f t="shared" si="1"/>
        <v>0</v>
      </c>
      <c r="BG150" s="146">
        <f t="shared" si="2"/>
        <v>0</v>
      </c>
      <c r="BH150" s="146">
        <f t="shared" si="3"/>
        <v>0</v>
      </c>
      <c r="BI150" s="146">
        <f t="shared" si="4"/>
        <v>0</v>
      </c>
      <c r="BJ150" s="18" t="s">
        <v>73</v>
      </c>
      <c r="BK150" s="146">
        <f t="shared" si="5"/>
        <v>0</v>
      </c>
      <c r="BL150" s="18" t="s">
        <v>146</v>
      </c>
      <c r="BM150" s="145" t="s">
        <v>5</v>
      </c>
    </row>
    <row r="151" spans="1:65" s="2" customFormat="1" ht="21.75" customHeight="1" x14ac:dyDescent="0.2">
      <c r="A151" s="31"/>
      <c r="B151" s="133"/>
      <c r="C151" s="134" t="s">
        <v>256</v>
      </c>
      <c r="D151" s="134" t="s">
        <v>143</v>
      </c>
      <c r="E151" s="135" t="s">
        <v>501</v>
      </c>
      <c r="F151" s="136" t="s">
        <v>502</v>
      </c>
      <c r="G151" s="137" t="s">
        <v>484</v>
      </c>
      <c r="H151" s="138">
        <v>1.83</v>
      </c>
      <c r="I151" s="139"/>
      <c r="J151" s="139"/>
      <c r="K151" s="140"/>
      <c r="L151" s="32"/>
      <c r="M151" s="141"/>
      <c r="N151" s="142"/>
      <c r="O151" s="143"/>
      <c r="P151" s="143"/>
      <c r="Q151" s="143"/>
      <c r="R151" s="143"/>
      <c r="S151" s="143"/>
      <c r="T151" s="144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45" t="s">
        <v>146</v>
      </c>
      <c r="AT151" s="145" t="s">
        <v>143</v>
      </c>
      <c r="AU151" s="145" t="s">
        <v>73</v>
      </c>
      <c r="AY151" s="18" t="s">
        <v>141</v>
      </c>
      <c r="BE151" s="146">
        <f t="shared" si="0"/>
        <v>0</v>
      </c>
      <c r="BF151" s="146">
        <f t="shared" si="1"/>
        <v>0</v>
      </c>
      <c r="BG151" s="146">
        <f t="shared" si="2"/>
        <v>0</v>
      </c>
      <c r="BH151" s="146">
        <f t="shared" si="3"/>
        <v>0</v>
      </c>
      <c r="BI151" s="146">
        <f t="shared" si="4"/>
        <v>0</v>
      </c>
      <c r="BJ151" s="18" t="s">
        <v>73</v>
      </c>
      <c r="BK151" s="146">
        <f t="shared" si="5"/>
        <v>0</v>
      </c>
      <c r="BL151" s="18" t="s">
        <v>146</v>
      </c>
      <c r="BM151" s="145" t="s">
        <v>433</v>
      </c>
    </row>
    <row r="152" spans="1:65" s="2" customFormat="1" ht="21.75" customHeight="1" x14ac:dyDescent="0.2">
      <c r="A152" s="31"/>
      <c r="B152" s="133"/>
      <c r="C152" s="134" t="s">
        <v>280</v>
      </c>
      <c r="D152" s="134" t="s">
        <v>143</v>
      </c>
      <c r="E152" s="135" t="s">
        <v>2139</v>
      </c>
      <c r="F152" s="136" t="s">
        <v>2140</v>
      </c>
      <c r="G152" s="137" t="s">
        <v>484</v>
      </c>
      <c r="H152" s="138">
        <v>18.3</v>
      </c>
      <c r="I152" s="139"/>
      <c r="J152" s="139"/>
      <c r="K152" s="140"/>
      <c r="L152" s="32"/>
      <c r="M152" s="141"/>
      <c r="N152" s="142"/>
      <c r="O152" s="143"/>
      <c r="P152" s="143"/>
      <c r="Q152" s="143"/>
      <c r="R152" s="143"/>
      <c r="S152" s="143"/>
      <c r="T152" s="144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45" t="s">
        <v>146</v>
      </c>
      <c r="AT152" s="145" t="s">
        <v>143</v>
      </c>
      <c r="AU152" s="145" t="s">
        <v>73</v>
      </c>
      <c r="AY152" s="18" t="s">
        <v>141</v>
      </c>
      <c r="BE152" s="146">
        <f t="shared" si="0"/>
        <v>0</v>
      </c>
      <c r="BF152" s="146">
        <f t="shared" si="1"/>
        <v>0</v>
      </c>
      <c r="BG152" s="146">
        <f t="shared" si="2"/>
        <v>0</v>
      </c>
      <c r="BH152" s="146">
        <f t="shared" si="3"/>
        <v>0</v>
      </c>
      <c r="BI152" s="146">
        <f t="shared" si="4"/>
        <v>0</v>
      </c>
      <c r="BJ152" s="18" t="s">
        <v>73</v>
      </c>
      <c r="BK152" s="146">
        <f t="shared" si="5"/>
        <v>0</v>
      </c>
      <c r="BL152" s="18" t="s">
        <v>146</v>
      </c>
      <c r="BM152" s="145" t="s">
        <v>443</v>
      </c>
    </row>
    <row r="153" spans="1:65" s="2" customFormat="1" ht="21.75" customHeight="1" x14ac:dyDescent="0.2">
      <c r="A153" s="31"/>
      <c r="B153" s="133"/>
      <c r="C153" s="134" t="s">
        <v>289</v>
      </c>
      <c r="D153" s="134" t="s">
        <v>143</v>
      </c>
      <c r="E153" s="135" t="s">
        <v>637</v>
      </c>
      <c r="F153" s="136" t="s">
        <v>638</v>
      </c>
      <c r="G153" s="137" t="s">
        <v>484</v>
      </c>
      <c r="H153" s="138">
        <v>1.83</v>
      </c>
      <c r="I153" s="139"/>
      <c r="J153" s="139"/>
      <c r="K153" s="140"/>
      <c r="L153" s="32"/>
      <c r="M153" s="141"/>
      <c r="N153" s="142"/>
      <c r="O153" s="143"/>
      <c r="P153" s="143"/>
      <c r="Q153" s="143"/>
      <c r="R153" s="143"/>
      <c r="S153" s="143"/>
      <c r="T153" s="14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5" t="s">
        <v>146</v>
      </c>
      <c r="AT153" s="145" t="s">
        <v>143</v>
      </c>
      <c r="AU153" s="145" t="s">
        <v>73</v>
      </c>
      <c r="AY153" s="18" t="s">
        <v>141</v>
      </c>
      <c r="BE153" s="146">
        <f t="shared" si="0"/>
        <v>0</v>
      </c>
      <c r="BF153" s="146">
        <f t="shared" si="1"/>
        <v>0</v>
      </c>
      <c r="BG153" s="146">
        <f t="shared" si="2"/>
        <v>0</v>
      </c>
      <c r="BH153" s="146">
        <f t="shared" si="3"/>
        <v>0</v>
      </c>
      <c r="BI153" s="146">
        <f t="shared" si="4"/>
        <v>0</v>
      </c>
      <c r="BJ153" s="18" t="s">
        <v>73</v>
      </c>
      <c r="BK153" s="146">
        <f t="shared" si="5"/>
        <v>0</v>
      </c>
      <c r="BL153" s="18" t="s">
        <v>146</v>
      </c>
      <c r="BM153" s="145" t="s">
        <v>476</v>
      </c>
    </row>
    <row r="154" spans="1:65" s="2" customFormat="1" ht="16.5" customHeight="1" x14ac:dyDescent="0.2">
      <c r="A154" s="31"/>
      <c r="B154" s="133"/>
      <c r="C154" s="134" t="s">
        <v>312</v>
      </c>
      <c r="D154" s="134" t="s">
        <v>143</v>
      </c>
      <c r="E154" s="135" t="s">
        <v>2141</v>
      </c>
      <c r="F154" s="136" t="s">
        <v>2142</v>
      </c>
      <c r="G154" s="137" t="s">
        <v>484</v>
      </c>
      <c r="H154" s="138">
        <v>1.83</v>
      </c>
      <c r="I154" s="139"/>
      <c r="J154" s="139"/>
      <c r="K154" s="140"/>
      <c r="L154" s="32"/>
      <c r="M154" s="141"/>
      <c r="N154" s="142"/>
      <c r="O154" s="143"/>
      <c r="P154" s="143"/>
      <c r="Q154" s="143"/>
      <c r="R154" s="143"/>
      <c r="S154" s="143"/>
      <c r="T154" s="14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45" t="s">
        <v>146</v>
      </c>
      <c r="AT154" s="145" t="s">
        <v>143</v>
      </c>
      <c r="AU154" s="145" t="s">
        <v>73</v>
      </c>
      <c r="AY154" s="18" t="s">
        <v>141</v>
      </c>
      <c r="BE154" s="146">
        <f t="shared" si="0"/>
        <v>0</v>
      </c>
      <c r="BF154" s="146">
        <f t="shared" si="1"/>
        <v>0</v>
      </c>
      <c r="BG154" s="146">
        <f t="shared" si="2"/>
        <v>0</v>
      </c>
      <c r="BH154" s="146">
        <f t="shared" si="3"/>
        <v>0</v>
      </c>
      <c r="BI154" s="146">
        <f t="shared" si="4"/>
        <v>0</v>
      </c>
      <c r="BJ154" s="18" t="s">
        <v>73</v>
      </c>
      <c r="BK154" s="146">
        <f t="shared" si="5"/>
        <v>0</v>
      </c>
      <c r="BL154" s="18" t="s">
        <v>146</v>
      </c>
      <c r="BM154" s="145" t="s">
        <v>486</v>
      </c>
    </row>
    <row r="155" spans="1:65" s="12" customFormat="1" ht="22.9" customHeight="1" x14ac:dyDescent="0.2">
      <c r="B155" s="121"/>
      <c r="D155" s="122" t="s">
        <v>59</v>
      </c>
      <c r="E155" s="131" t="s">
        <v>508</v>
      </c>
      <c r="F155" s="131" t="s">
        <v>2143</v>
      </c>
      <c r="J155" s="132"/>
      <c r="L155" s="121"/>
      <c r="M155" s="125"/>
      <c r="N155" s="126"/>
      <c r="O155" s="126"/>
      <c r="P155" s="127"/>
      <c r="Q155" s="126"/>
      <c r="R155" s="127"/>
      <c r="S155" s="126"/>
      <c r="T155" s="128"/>
      <c r="AR155" s="122" t="s">
        <v>67</v>
      </c>
      <c r="AT155" s="129" t="s">
        <v>59</v>
      </c>
      <c r="AU155" s="129" t="s">
        <v>67</v>
      </c>
      <c r="AY155" s="122" t="s">
        <v>141</v>
      </c>
      <c r="BK155" s="130">
        <f>BK156</f>
        <v>0</v>
      </c>
    </row>
    <row r="156" spans="1:65" s="2" customFormat="1" ht="21.75" customHeight="1" x14ac:dyDescent="0.2">
      <c r="A156" s="31"/>
      <c r="B156" s="133"/>
      <c r="C156" s="134" t="s">
        <v>326</v>
      </c>
      <c r="D156" s="134" t="s">
        <v>143</v>
      </c>
      <c r="E156" s="135" t="s">
        <v>511</v>
      </c>
      <c r="F156" s="136" t="s">
        <v>512</v>
      </c>
      <c r="G156" s="137" t="s">
        <v>484</v>
      </c>
      <c r="H156" s="138">
        <v>0.24399999999999999</v>
      </c>
      <c r="I156" s="139"/>
      <c r="J156" s="139"/>
      <c r="K156" s="140"/>
      <c r="L156" s="32"/>
      <c r="M156" s="141"/>
      <c r="N156" s="142"/>
      <c r="O156" s="143"/>
      <c r="P156" s="143"/>
      <c r="Q156" s="143"/>
      <c r="R156" s="143"/>
      <c r="S156" s="143"/>
      <c r="T156" s="14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5" t="s">
        <v>146</v>
      </c>
      <c r="AT156" s="145" t="s">
        <v>143</v>
      </c>
      <c r="AU156" s="145" t="s">
        <v>73</v>
      </c>
      <c r="AY156" s="18" t="s">
        <v>141</v>
      </c>
      <c r="BE156" s="146">
        <f>IF(N156="základná",J156,0)</f>
        <v>0</v>
      </c>
      <c r="BF156" s="146">
        <f>IF(N156="znížená",J156,0)</f>
        <v>0</v>
      </c>
      <c r="BG156" s="146">
        <f>IF(N156="zákl. prenesená",J156,0)</f>
        <v>0</v>
      </c>
      <c r="BH156" s="146">
        <f>IF(N156="zníž. prenesená",J156,0)</f>
        <v>0</v>
      </c>
      <c r="BI156" s="146">
        <f>IF(N156="nulová",J156,0)</f>
        <v>0</v>
      </c>
      <c r="BJ156" s="18" t="s">
        <v>73</v>
      </c>
      <c r="BK156" s="146">
        <f>ROUND(I156*H156,2)</f>
        <v>0</v>
      </c>
      <c r="BL156" s="18" t="s">
        <v>146</v>
      </c>
      <c r="BM156" s="145" t="s">
        <v>495</v>
      </c>
    </row>
    <row r="157" spans="1:65" s="12" customFormat="1" ht="25.9" customHeight="1" x14ac:dyDescent="0.2">
      <c r="B157" s="121"/>
      <c r="D157" s="122" t="s">
        <v>59</v>
      </c>
      <c r="E157" s="123" t="s">
        <v>514</v>
      </c>
      <c r="F157" s="123" t="s">
        <v>2144</v>
      </c>
      <c r="J157" s="124"/>
      <c r="L157" s="121"/>
      <c r="M157" s="125"/>
      <c r="N157" s="126"/>
      <c r="O157" s="126"/>
      <c r="P157" s="127"/>
      <c r="Q157" s="126"/>
      <c r="R157" s="127"/>
      <c r="S157" s="126"/>
      <c r="T157" s="128"/>
      <c r="AR157" s="122" t="s">
        <v>73</v>
      </c>
      <c r="AT157" s="129" t="s">
        <v>59</v>
      </c>
      <c r="AU157" s="129" t="s">
        <v>60</v>
      </c>
      <c r="AY157" s="122" t="s">
        <v>141</v>
      </c>
      <c r="BK157" s="130">
        <f>BK158+BK164+BK169</f>
        <v>0</v>
      </c>
    </row>
    <row r="158" spans="1:65" s="12" customFormat="1" ht="22.9" customHeight="1" x14ac:dyDescent="0.2">
      <c r="B158" s="121"/>
      <c r="D158" s="122" t="s">
        <v>59</v>
      </c>
      <c r="E158" s="131" t="s">
        <v>516</v>
      </c>
      <c r="F158" s="131" t="s">
        <v>2145</v>
      </c>
      <c r="J158" s="132"/>
      <c r="L158" s="121"/>
      <c r="M158" s="125"/>
      <c r="N158" s="126"/>
      <c r="O158" s="126"/>
      <c r="P158" s="127"/>
      <c r="Q158" s="126"/>
      <c r="R158" s="127"/>
      <c r="S158" s="126"/>
      <c r="T158" s="128"/>
      <c r="AR158" s="122" t="s">
        <v>73</v>
      </c>
      <c r="AT158" s="129" t="s">
        <v>59</v>
      </c>
      <c r="AU158" s="129" t="s">
        <v>67</v>
      </c>
      <c r="AY158" s="122" t="s">
        <v>141</v>
      </c>
      <c r="BK158" s="130">
        <f>SUM(BK159:BK163)</f>
        <v>0</v>
      </c>
    </row>
    <row r="159" spans="1:65" s="2" customFormat="1" ht="33" customHeight="1" x14ac:dyDescent="0.2">
      <c r="A159" s="31"/>
      <c r="B159" s="133"/>
      <c r="C159" s="134" t="s">
        <v>332</v>
      </c>
      <c r="D159" s="134" t="s">
        <v>143</v>
      </c>
      <c r="E159" s="135" t="s">
        <v>2596</v>
      </c>
      <c r="F159" s="136" t="s">
        <v>2597</v>
      </c>
      <c r="G159" s="137" t="s">
        <v>357</v>
      </c>
      <c r="H159" s="138">
        <v>18</v>
      </c>
      <c r="I159" s="139"/>
      <c r="J159" s="139"/>
      <c r="K159" s="140"/>
      <c r="L159" s="32"/>
      <c r="M159" s="141"/>
      <c r="N159" s="142"/>
      <c r="O159" s="143"/>
      <c r="P159" s="143"/>
      <c r="Q159" s="143"/>
      <c r="R159" s="143"/>
      <c r="S159" s="143"/>
      <c r="T159" s="14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45" t="s">
        <v>332</v>
      </c>
      <c r="AT159" s="145" t="s">
        <v>143</v>
      </c>
      <c r="AU159" s="145" t="s">
        <v>73</v>
      </c>
      <c r="AY159" s="18" t="s">
        <v>141</v>
      </c>
      <c r="BE159" s="146">
        <f>IF(N159="základná",J159,0)</f>
        <v>0</v>
      </c>
      <c r="BF159" s="146">
        <f>IF(N159="znížená",J159,0)</f>
        <v>0</v>
      </c>
      <c r="BG159" s="146">
        <f>IF(N159="zákl. prenesená",J159,0)</f>
        <v>0</v>
      </c>
      <c r="BH159" s="146">
        <f>IF(N159="zníž. prenesená",J159,0)</f>
        <v>0</v>
      </c>
      <c r="BI159" s="146">
        <f>IF(N159="nulová",J159,0)</f>
        <v>0</v>
      </c>
      <c r="BJ159" s="18" t="s">
        <v>73</v>
      </c>
      <c r="BK159" s="146">
        <f>ROUND(I159*H159,2)</f>
        <v>0</v>
      </c>
      <c r="BL159" s="18" t="s">
        <v>332</v>
      </c>
      <c r="BM159" s="145" t="s">
        <v>504</v>
      </c>
    </row>
    <row r="160" spans="1:65" s="2" customFormat="1" ht="21.75" customHeight="1" x14ac:dyDescent="0.2">
      <c r="A160" s="31"/>
      <c r="B160" s="133"/>
      <c r="C160" s="168" t="s">
        <v>337</v>
      </c>
      <c r="D160" s="168" t="s">
        <v>159</v>
      </c>
      <c r="E160" s="169" t="s">
        <v>2598</v>
      </c>
      <c r="F160" s="170" t="s">
        <v>3355</v>
      </c>
      <c r="G160" s="171" t="s">
        <v>357</v>
      </c>
      <c r="H160" s="172">
        <v>18.36</v>
      </c>
      <c r="I160" s="173"/>
      <c r="J160" s="173"/>
      <c r="K160" s="174"/>
      <c r="L160" s="175"/>
      <c r="M160" s="176"/>
      <c r="N160" s="177"/>
      <c r="O160" s="143"/>
      <c r="P160" s="143"/>
      <c r="Q160" s="143"/>
      <c r="R160" s="143"/>
      <c r="S160" s="143"/>
      <c r="T160" s="144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45" t="s">
        <v>504</v>
      </c>
      <c r="AT160" s="145" t="s">
        <v>159</v>
      </c>
      <c r="AU160" s="145" t="s">
        <v>73</v>
      </c>
      <c r="AY160" s="18" t="s">
        <v>141</v>
      </c>
      <c r="BE160" s="146">
        <f>IF(N160="základná",J160,0)</f>
        <v>0</v>
      </c>
      <c r="BF160" s="146">
        <f>IF(N160="znížená",J160,0)</f>
        <v>0</v>
      </c>
      <c r="BG160" s="146">
        <f>IF(N160="zákl. prenesená",J160,0)</f>
        <v>0</v>
      </c>
      <c r="BH160" s="146">
        <f>IF(N160="zníž. prenesená",J160,0)</f>
        <v>0</v>
      </c>
      <c r="BI160" s="146">
        <f>IF(N160="nulová",J160,0)</f>
        <v>0</v>
      </c>
      <c r="BJ160" s="18" t="s">
        <v>73</v>
      </c>
      <c r="BK160" s="146">
        <f>ROUND(I160*H160,2)</f>
        <v>0</v>
      </c>
      <c r="BL160" s="18" t="s">
        <v>332</v>
      </c>
      <c r="BM160" s="145" t="s">
        <v>561</v>
      </c>
    </row>
    <row r="161" spans="1:65" s="2" customFormat="1" ht="33" customHeight="1" x14ac:dyDescent="0.2">
      <c r="A161" s="31"/>
      <c r="B161" s="133"/>
      <c r="C161" s="134" t="s">
        <v>354</v>
      </c>
      <c r="D161" s="134" t="s">
        <v>143</v>
      </c>
      <c r="E161" s="135" t="s">
        <v>2599</v>
      </c>
      <c r="F161" s="136" t="s">
        <v>2600</v>
      </c>
      <c r="G161" s="137" t="s">
        <v>357</v>
      </c>
      <c r="H161" s="138">
        <v>18</v>
      </c>
      <c r="I161" s="139"/>
      <c r="J161" s="139"/>
      <c r="K161" s="140"/>
      <c r="L161" s="32"/>
      <c r="M161" s="141"/>
      <c r="N161" s="142"/>
      <c r="O161" s="143"/>
      <c r="P161" s="143"/>
      <c r="Q161" s="143"/>
      <c r="R161" s="143"/>
      <c r="S161" s="143"/>
      <c r="T161" s="14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45" t="s">
        <v>332</v>
      </c>
      <c r="AT161" s="145" t="s">
        <v>143</v>
      </c>
      <c r="AU161" s="145" t="s">
        <v>73</v>
      </c>
      <c r="AY161" s="18" t="s">
        <v>141</v>
      </c>
      <c r="BE161" s="146">
        <f>IF(N161="základná",J161,0)</f>
        <v>0</v>
      </c>
      <c r="BF161" s="146">
        <f>IF(N161="znížená",J161,0)</f>
        <v>0</v>
      </c>
      <c r="BG161" s="146">
        <f>IF(N161="zákl. prenesená",J161,0)</f>
        <v>0</v>
      </c>
      <c r="BH161" s="146">
        <f>IF(N161="zníž. prenesená",J161,0)</f>
        <v>0</v>
      </c>
      <c r="BI161" s="146">
        <f>IF(N161="nulová",J161,0)</f>
        <v>0</v>
      </c>
      <c r="BJ161" s="18" t="s">
        <v>73</v>
      </c>
      <c r="BK161" s="146">
        <f>ROUND(I161*H161,2)</f>
        <v>0</v>
      </c>
      <c r="BL161" s="18" t="s">
        <v>332</v>
      </c>
      <c r="BM161" s="145" t="s">
        <v>572</v>
      </c>
    </row>
    <row r="162" spans="1:65" s="2" customFormat="1" ht="21.75" customHeight="1" x14ac:dyDescent="0.2">
      <c r="A162" s="31"/>
      <c r="B162" s="133"/>
      <c r="C162" s="168" t="s">
        <v>365</v>
      </c>
      <c r="D162" s="168" t="s">
        <v>159</v>
      </c>
      <c r="E162" s="169" t="s">
        <v>2601</v>
      </c>
      <c r="F162" s="170" t="s">
        <v>3356</v>
      </c>
      <c r="G162" s="171" t="s">
        <v>357</v>
      </c>
      <c r="H162" s="172">
        <v>18.36</v>
      </c>
      <c r="I162" s="173"/>
      <c r="J162" s="173"/>
      <c r="K162" s="174"/>
      <c r="L162" s="175"/>
      <c r="M162" s="176"/>
      <c r="N162" s="177"/>
      <c r="O162" s="143"/>
      <c r="P162" s="143"/>
      <c r="Q162" s="143"/>
      <c r="R162" s="143"/>
      <c r="S162" s="143"/>
      <c r="T162" s="14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5" t="s">
        <v>504</v>
      </c>
      <c r="AT162" s="145" t="s">
        <v>159</v>
      </c>
      <c r="AU162" s="145" t="s">
        <v>73</v>
      </c>
      <c r="AY162" s="18" t="s">
        <v>141</v>
      </c>
      <c r="BE162" s="146">
        <f>IF(N162="základná",J162,0)</f>
        <v>0</v>
      </c>
      <c r="BF162" s="146">
        <f>IF(N162="znížená",J162,0)</f>
        <v>0</v>
      </c>
      <c r="BG162" s="146">
        <f>IF(N162="zákl. prenesená",J162,0)</f>
        <v>0</v>
      </c>
      <c r="BH162" s="146">
        <f>IF(N162="zníž. prenesená",J162,0)</f>
        <v>0</v>
      </c>
      <c r="BI162" s="146">
        <f>IF(N162="nulová",J162,0)</f>
        <v>0</v>
      </c>
      <c r="BJ162" s="18" t="s">
        <v>73</v>
      </c>
      <c r="BK162" s="146">
        <f>ROUND(I162*H162,2)</f>
        <v>0</v>
      </c>
      <c r="BL162" s="18" t="s">
        <v>332</v>
      </c>
      <c r="BM162" s="145" t="s">
        <v>580</v>
      </c>
    </row>
    <row r="163" spans="1:65" s="2" customFormat="1" ht="21.75" customHeight="1" x14ac:dyDescent="0.2">
      <c r="A163" s="31"/>
      <c r="B163" s="133"/>
      <c r="C163" s="134" t="s">
        <v>5</v>
      </c>
      <c r="D163" s="134" t="s">
        <v>143</v>
      </c>
      <c r="E163" s="135" t="s">
        <v>2151</v>
      </c>
      <c r="F163" s="192" t="s">
        <v>2152</v>
      </c>
      <c r="G163" s="193" t="s">
        <v>543</v>
      </c>
      <c r="H163" s="194"/>
      <c r="I163" s="195"/>
      <c r="J163" s="195"/>
      <c r="K163" s="140"/>
      <c r="L163" s="32"/>
      <c r="M163" s="141"/>
      <c r="N163" s="142"/>
      <c r="O163" s="143"/>
      <c r="P163" s="143"/>
      <c r="Q163" s="143"/>
      <c r="R163" s="143"/>
      <c r="S163" s="143"/>
      <c r="T163" s="144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45" t="s">
        <v>332</v>
      </c>
      <c r="AT163" s="145" t="s">
        <v>143</v>
      </c>
      <c r="AU163" s="145" t="s">
        <v>73</v>
      </c>
      <c r="AY163" s="18" t="s">
        <v>141</v>
      </c>
      <c r="BE163" s="146">
        <f>IF(N163="základná",J163,0)</f>
        <v>0</v>
      </c>
      <c r="BF163" s="146">
        <f>IF(N163="znížená",J163,0)</f>
        <v>0</v>
      </c>
      <c r="BG163" s="146">
        <f>IF(N163="zákl. prenesená",J163,0)</f>
        <v>0</v>
      </c>
      <c r="BH163" s="146">
        <f>IF(N163="zníž. prenesená",J163,0)</f>
        <v>0</v>
      </c>
      <c r="BI163" s="146">
        <f>IF(N163="nulová",J163,0)</f>
        <v>0</v>
      </c>
      <c r="BJ163" s="18" t="s">
        <v>73</v>
      </c>
      <c r="BK163" s="146">
        <f>ROUND(I163*H163,2)</f>
        <v>0</v>
      </c>
      <c r="BL163" s="18" t="s">
        <v>332</v>
      </c>
      <c r="BM163" s="145" t="s">
        <v>591</v>
      </c>
    </row>
    <row r="164" spans="1:65" s="12" customFormat="1" ht="22.9" customHeight="1" x14ac:dyDescent="0.2">
      <c r="B164" s="121"/>
      <c r="D164" s="122" t="s">
        <v>59</v>
      </c>
      <c r="E164" s="131" t="s">
        <v>2213</v>
      </c>
      <c r="F164" s="131" t="s">
        <v>2214</v>
      </c>
      <c r="J164" s="132"/>
      <c r="L164" s="121"/>
      <c r="M164" s="125"/>
      <c r="N164" s="126"/>
      <c r="O164" s="126"/>
      <c r="P164" s="127"/>
      <c r="Q164" s="126"/>
      <c r="R164" s="127"/>
      <c r="S164" s="126"/>
      <c r="T164" s="128"/>
      <c r="AR164" s="122" t="s">
        <v>73</v>
      </c>
      <c r="AT164" s="129" t="s">
        <v>59</v>
      </c>
      <c r="AU164" s="129" t="s">
        <v>67</v>
      </c>
      <c r="AY164" s="122" t="s">
        <v>141</v>
      </c>
      <c r="BK164" s="130">
        <f>SUM(BK165:BK168)</f>
        <v>0</v>
      </c>
    </row>
    <row r="165" spans="1:65" s="2" customFormat="1" ht="21.75" customHeight="1" x14ac:dyDescent="0.2">
      <c r="A165" s="31"/>
      <c r="B165" s="133"/>
      <c r="C165" s="134" t="s">
        <v>379</v>
      </c>
      <c r="D165" s="134" t="s">
        <v>143</v>
      </c>
      <c r="E165" s="135" t="s">
        <v>2602</v>
      </c>
      <c r="F165" s="136" t="s">
        <v>2603</v>
      </c>
      <c r="G165" s="137" t="s">
        <v>357</v>
      </c>
      <c r="H165" s="138">
        <v>18</v>
      </c>
      <c r="I165" s="139"/>
      <c r="J165" s="139"/>
      <c r="K165" s="140"/>
      <c r="L165" s="32"/>
      <c r="M165" s="141"/>
      <c r="N165" s="142"/>
      <c r="O165" s="143"/>
      <c r="P165" s="143"/>
      <c r="Q165" s="143"/>
      <c r="R165" s="143"/>
      <c r="S165" s="143"/>
      <c r="T165" s="144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45" t="s">
        <v>332</v>
      </c>
      <c r="AT165" s="145" t="s">
        <v>143</v>
      </c>
      <c r="AU165" s="145" t="s">
        <v>73</v>
      </c>
      <c r="AY165" s="18" t="s">
        <v>141</v>
      </c>
      <c r="BE165" s="146">
        <f>IF(N165="základná",J165,0)</f>
        <v>0</v>
      </c>
      <c r="BF165" s="146">
        <f>IF(N165="znížená",J165,0)</f>
        <v>0</v>
      </c>
      <c r="BG165" s="146">
        <f>IF(N165="zákl. prenesená",J165,0)</f>
        <v>0</v>
      </c>
      <c r="BH165" s="146">
        <f>IF(N165="zníž. prenesená",J165,0)</f>
        <v>0</v>
      </c>
      <c r="BI165" s="146">
        <f>IF(N165="nulová",J165,0)</f>
        <v>0</v>
      </c>
      <c r="BJ165" s="18" t="s">
        <v>73</v>
      </c>
      <c r="BK165" s="146">
        <f>ROUND(I165*H165,2)</f>
        <v>0</v>
      </c>
      <c r="BL165" s="18" t="s">
        <v>332</v>
      </c>
      <c r="BM165" s="145" t="s">
        <v>602</v>
      </c>
    </row>
    <row r="166" spans="1:65" s="2" customFormat="1" ht="21.75" customHeight="1" x14ac:dyDescent="0.2">
      <c r="A166" s="31"/>
      <c r="B166" s="133"/>
      <c r="C166" s="134" t="s">
        <v>433</v>
      </c>
      <c r="D166" s="134" t="s">
        <v>143</v>
      </c>
      <c r="E166" s="135" t="s">
        <v>2604</v>
      </c>
      <c r="F166" s="136" t="s">
        <v>2605</v>
      </c>
      <c r="G166" s="137" t="s">
        <v>357</v>
      </c>
      <c r="H166" s="138">
        <v>18</v>
      </c>
      <c r="I166" s="139"/>
      <c r="J166" s="139"/>
      <c r="K166" s="140"/>
      <c r="L166" s="32"/>
      <c r="M166" s="141"/>
      <c r="N166" s="142"/>
      <c r="O166" s="143"/>
      <c r="P166" s="143"/>
      <c r="Q166" s="143"/>
      <c r="R166" s="143"/>
      <c r="S166" s="143"/>
      <c r="T166" s="14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45" t="s">
        <v>332</v>
      </c>
      <c r="AT166" s="145" t="s">
        <v>143</v>
      </c>
      <c r="AU166" s="145" t="s">
        <v>73</v>
      </c>
      <c r="AY166" s="18" t="s">
        <v>141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8" t="s">
        <v>73</v>
      </c>
      <c r="BK166" s="146">
        <f>ROUND(I166*H166,2)</f>
        <v>0</v>
      </c>
      <c r="BL166" s="18" t="s">
        <v>332</v>
      </c>
      <c r="BM166" s="145" t="s">
        <v>1185</v>
      </c>
    </row>
    <row r="167" spans="1:65" s="2" customFormat="1" ht="16.5" customHeight="1" x14ac:dyDescent="0.2">
      <c r="A167" s="31"/>
      <c r="B167" s="133"/>
      <c r="C167" s="134" t="s">
        <v>438</v>
      </c>
      <c r="D167" s="134" t="s">
        <v>143</v>
      </c>
      <c r="E167" s="135" t="s">
        <v>2606</v>
      </c>
      <c r="F167" s="136" t="s">
        <v>2607</v>
      </c>
      <c r="G167" s="137" t="s">
        <v>357</v>
      </c>
      <c r="H167" s="138">
        <v>36</v>
      </c>
      <c r="I167" s="139"/>
      <c r="J167" s="139"/>
      <c r="K167" s="140"/>
      <c r="L167" s="32"/>
      <c r="M167" s="141"/>
      <c r="N167" s="142"/>
      <c r="O167" s="143"/>
      <c r="P167" s="143"/>
      <c r="Q167" s="143"/>
      <c r="R167" s="143"/>
      <c r="S167" s="143"/>
      <c r="T167" s="14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45" t="s">
        <v>332</v>
      </c>
      <c r="AT167" s="145" t="s">
        <v>143</v>
      </c>
      <c r="AU167" s="145" t="s">
        <v>73</v>
      </c>
      <c r="AY167" s="18" t="s">
        <v>141</v>
      </c>
      <c r="BE167" s="146">
        <f>IF(N167="základná",J167,0)</f>
        <v>0</v>
      </c>
      <c r="BF167" s="146">
        <f>IF(N167="znížená",J167,0)</f>
        <v>0</v>
      </c>
      <c r="BG167" s="146">
        <f>IF(N167="zákl. prenesená",J167,0)</f>
        <v>0</v>
      </c>
      <c r="BH167" s="146">
        <f>IF(N167="zníž. prenesená",J167,0)</f>
        <v>0</v>
      </c>
      <c r="BI167" s="146">
        <f>IF(N167="nulová",J167,0)</f>
        <v>0</v>
      </c>
      <c r="BJ167" s="18" t="s">
        <v>73</v>
      </c>
      <c r="BK167" s="146">
        <f>ROUND(I167*H167,2)</f>
        <v>0</v>
      </c>
      <c r="BL167" s="18" t="s">
        <v>332</v>
      </c>
      <c r="BM167" s="145" t="s">
        <v>529</v>
      </c>
    </row>
    <row r="168" spans="1:65" s="2" customFormat="1" ht="21.75" customHeight="1" x14ac:dyDescent="0.2">
      <c r="A168" s="31"/>
      <c r="B168" s="133"/>
      <c r="C168" s="134" t="s">
        <v>443</v>
      </c>
      <c r="D168" s="134" t="s">
        <v>143</v>
      </c>
      <c r="E168" s="135" t="s">
        <v>2328</v>
      </c>
      <c r="F168" s="192" t="s">
        <v>2329</v>
      </c>
      <c r="G168" s="193" t="s">
        <v>543</v>
      </c>
      <c r="H168" s="194"/>
      <c r="I168" s="195"/>
      <c r="J168" s="195"/>
      <c r="K168" s="197"/>
      <c r="L168" s="198"/>
      <c r="M168" s="141"/>
      <c r="N168" s="142"/>
      <c r="O168" s="143"/>
      <c r="P168" s="143"/>
      <c r="Q168" s="143"/>
      <c r="R168" s="143"/>
      <c r="S168" s="143"/>
      <c r="T168" s="144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45" t="s">
        <v>332</v>
      </c>
      <c r="AT168" s="145" t="s">
        <v>143</v>
      </c>
      <c r="AU168" s="145" t="s">
        <v>73</v>
      </c>
      <c r="AY168" s="18" t="s">
        <v>141</v>
      </c>
      <c r="BE168" s="146">
        <f>IF(N168="základná",J168,0)</f>
        <v>0</v>
      </c>
      <c r="BF168" s="146">
        <f>IF(N168="znížená",J168,0)</f>
        <v>0</v>
      </c>
      <c r="BG168" s="146">
        <f>IF(N168="zákl. prenesená",J168,0)</f>
        <v>0</v>
      </c>
      <c r="BH168" s="146">
        <f>IF(N168="zníž. prenesená",J168,0)</f>
        <v>0</v>
      </c>
      <c r="BI168" s="146">
        <f>IF(N168="nulová",J168,0)</f>
        <v>0</v>
      </c>
      <c r="BJ168" s="18" t="s">
        <v>73</v>
      </c>
      <c r="BK168" s="146">
        <f>ROUND(I168*H168,2)</f>
        <v>0</v>
      </c>
      <c r="BL168" s="18" t="s">
        <v>332</v>
      </c>
      <c r="BM168" s="145" t="s">
        <v>547</v>
      </c>
    </row>
    <row r="169" spans="1:65" s="12" customFormat="1" ht="22.9" customHeight="1" x14ac:dyDescent="0.2">
      <c r="B169" s="121"/>
      <c r="D169" s="122" t="s">
        <v>59</v>
      </c>
      <c r="E169" s="131" t="s">
        <v>2608</v>
      </c>
      <c r="F169" s="131" t="s">
        <v>2609</v>
      </c>
      <c r="J169" s="132"/>
      <c r="L169" s="121"/>
      <c r="M169" s="125"/>
      <c r="N169" s="126"/>
      <c r="O169" s="126"/>
      <c r="P169" s="127"/>
      <c r="Q169" s="126"/>
      <c r="R169" s="127"/>
      <c r="S169" s="126"/>
      <c r="T169" s="128"/>
      <c r="AR169" s="122" t="s">
        <v>67</v>
      </c>
      <c r="AT169" s="129" t="s">
        <v>59</v>
      </c>
      <c r="AU169" s="129" t="s">
        <v>67</v>
      </c>
      <c r="AY169" s="122" t="s">
        <v>141</v>
      </c>
      <c r="BK169" s="130">
        <f>SUM(BK170:BK178)</f>
        <v>0</v>
      </c>
    </row>
    <row r="170" spans="1:65" s="2" customFormat="1" ht="21.75" customHeight="1" x14ac:dyDescent="0.2">
      <c r="A170" s="31"/>
      <c r="B170" s="133"/>
      <c r="C170" s="134" t="s">
        <v>461</v>
      </c>
      <c r="D170" s="134" t="s">
        <v>143</v>
      </c>
      <c r="E170" s="135" t="s">
        <v>2610</v>
      </c>
      <c r="F170" s="136" t="s">
        <v>2611</v>
      </c>
      <c r="G170" s="137" t="s">
        <v>161</v>
      </c>
      <c r="H170" s="138">
        <v>2</v>
      </c>
      <c r="I170" s="139"/>
      <c r="J170" s="139"/>
      <c r="K170" s="140"/>
      <c r="L170" s="32"/>
      <c r="M170" s="141"/>
      <c r="N170" s="142"/>
      <c r="O170" s="143"/>
      <c r="P170" s="143"/>
      <c r="Q170" s="143"/>
      <c r="R170" s="143"/>
      <c r="S170" s="143"/>
      <c r="T170" s="144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45" t="s">
        <v>146</v>
      </c>
      <c r="AT170" s="145" t="s">
        <v>143</v>
      </c>
      <c r="AU170" s="145" t="s">
        <v>73</v>
      </c>
      <c r="AY170" s="18" t="s">
        <v>141</v>
      </c>
      <c r="BE170" s="146">
        <f t="shared" ref="BE170:BE178" si="6">IF(N170="základná",J170,0)</f>
        <v>0</v>
      </c>
      <c r="BF170" s="146">
        <f t="shared" ref="BF170:BF178" si="7">IF(N170="znížená",J170,0)</f>
        <v>0</v>
      </c>
      <c r="BG170" s="146">
        <f t="shared" ref="BG170:BG178" si="8">IF(N170="zákl. prenesená",J170,0)</f>
        <v>0</v>
      </c>
      <c r="BH170" s="146">
        <f t="shared" ref="BH170:BH178" si="9">IF(N170="zníž. prenesená",J170,0)</f>
        <v>0</v>
      </c>
      <c r="BI170" s="146">
        <f t="shared" ref="BI170:BI178" si="10">IF(N170="nulová",J170,0)</f>
        <v>0</v>
      </c>
      <c r="BJ170" s="18" t="s">
        <v>73</v>
      </c>
      <c r="BK170" s="146">
        <f t="shared" ref="BK170:BK178" si="11">ROUND(I170*H170,2)</f>
        <v>0</v>
      </c>
      <c r="BL170" s="18" t="s">
        <v>146</v>
      </c>
      <c r="BM170" s="145" t="s">
        <v>1241</v>
      </c>
    </row>
    <row r="171" spans="1:65" s="2" customFormat="1" ht="24" customHeight="1" x14ac:dyDescent="0.2">
      <c r="A171" s="31"/>
      <c r="B171" s="133"/>
      <c r="C171" s="168" t="s">
        <v>476</v>
      </c>
      <c r="D171" s="168" t="s">
        <v>159</v>
      </c>
      <c r="E171" s="169" t="s">
        <v>2612</v>
      </c>
      <c r="F171" s="170" t="s">
        <v>3357</v>
      </c>
      <c r="G171" s="171" t="s">
        <v>161</v>
      </c>
      <c r="H171" s="172">
        <v>2</v>
      </c>
      <c r="I171" s="173"/>
      <c r="J171" s="173"/>
      <c r="K171" s="174"/>
      <c r="L171" s="175"/>
      <c r="M171" s="176"/>
      <c r="N171" s="177"/>
      <c r="O171" s="143"/>
      <c r="P171" s="143"/>
      <c r="Q171" s="143"/>
      <c r="R171" s="143"/>
      <c r="S171" s="143"/>
      <c r="T171" s="14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5" t="s">
        <v>162</v>
      </c>
      <c r="AT171" s="145" t="s">
        <v>159</v>
      </c>
      <c r="AU171" s="145" t="s">
        <v>73</v>
      </c>
      <c r="AY171" s="18" t="s">
        <v>141</v>
      </c>
      <c r="BE171" s="146">
        <f t="shared" si="6"/>
        <v>0</v>
      </c>
      <c r="BF171" s="146">
        <f t="shared" si="7"/>
        <v>0</v>
      </c>
      <c r="BG171" s="146">
        <f t="shared" si="8"/>
        <v>0</v>
      </c>
      <c r="BH171" s="146">
        <f t="shared" si="9"/>
        <v>0</v>
      </c>
      <c r="BI171" s="146">
        <f t="shared" si="10"/>
        <v>0</v>
      </c>
      <c r="BJ171" s="18" t="s">
        <v>73</v>
      </c>
      <c r="BK171" s="146">
        <f t="shared" si="11"/>
        <v>0</v>
      </c>
      <c r="BL171" s="18" t="s">
        <v>146</v>
      </c>
      <c r="BM171" s="145" t="s">
        <v>1581</v>
      </c>
    </row>
    <row r="172" spans="1:65" s="2" customFormat="1" ht="21.75" customHeight="1" x14ac:dyDescent="0.2">
      <c r="A172" s="31"/>
      <c r="B172" s="133"/>
      <c r="C172" s="168" t="s">
        <v>481</v>
      </c>
      <c r="D172" s="168" t="s">
        <v>159</v>
      </c>
      <c r="E172" s="169" t="s">
        <v>2613</v>
      </c>
      <c r="F172" s="170" t="s">
        <v>3358</v>
      </c>
      <c r="G172" s="171" t="s">
        <v>161</v>
      </c>
      <c r="H172" s="172">
        <v>2</v>
      </c>
      <c r="I172" s="173"/>
      <c r="J172" s="173"/>
      <c r="K172" s="174"/>
      <c r="L172" s="175"/>
      <c r="M172" s="176"/>
      <c r="N172" s="177"/>
      <c r="O172" s="143"/>
      <c r="P172" s="143"/>
      <c r="Q172" s="143"/>
      <c r="R172" s="143"/>
      <c r="S172" s="143"/>
      <c r="T172" s="14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45" t="s">
        <v>162</v>
      </c>
      <c r="AT172" s="145" t="s">
        <v>159</v>
      </c>
      <c r="AU172" s="145" t="s">
        <v>73</v>
      </c>
      <c r="AY172" s="18" t="s">
        <v>141</v>
      </c>
      <c r="BE172" s="146">
        <f t="shared" si="6"/>
        <v>0</v>
      </c>
      <c r="BF172" s="146">
        <f t="shared" si="7"/>
        <v>0</v>
      </c>
      <c r="BG172" s="146">
        <f t="shared" si="8"/>
        <v>0</v>
      </c>
      <c r="BH172" s="146">
        <f t="shared" si="9"/>
        <v>0</v>
      </c>
      <c r="BI172" s="146">
        <f t="shared" si="10"/>
        <v>0</v>
      </c>
      <c r="BJ172" s="18" t="s">
        <v>73</v>
      </c>
      <c r="BK172" s="146">
        <f t="shared" si="11"/>
        <v>0</v>
      </c>
      <c r="BL172" s="18" t="s">
        <v>146</v>
      </c>
      <c r="BM172" s="145" t="s">
        <v>1592</v>
      </c>
    </row>
    <row r="173" spans="1:65" s="2" customFormat="1" ht="16.5" customHeight="1" x14ac:dyDescent="0.2">
      <c r="A173" s="31"/>
      <c r="B173" s="133"/>
      <c r="C173" s="168" t="s">
        <v>486</v>
      </c>
      <c r="D173" s="168" t="s">
        <v>159</v>
      </c>
      <c r="E173" s="169" t="s">
        <v>2614</v>
      </c>
      <c r="F173" s="170" t="s">
        <v>2615</v>
      </c>
      <c r="G173" s="171" t="s">
        <v>161</v>
      </c>
      <c r="H173" s="172">
        <v>2</v>
      </c>
      <c r="I173" s="173"/>
      <c r="J173" s="173"/>
      <c r="K173" s="174"/>
      <c r="L173" s="175"/>
      <c r="M173" s="176"/>
      <c r="N173" s="177"/>
      <c r="O173" s="143"/>
      <c r="P173" s="143"/>
      <c r="Q173" s="143"/>
      <c r="R173" s="143"/>
      <c r="S173" s="143"/>
      <c r="T173" s="144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45" t="s">
        <v>162</v>
      </c>
      <c r="AT173" s="145" t="s">
        <v>159</v>
      </c>
      <c r="AU173" s="145" t="s">
        <v>73</v>
      </c>
      <c r="AY173" s="18" t="s">
        <v>141</v>
      </c>
      <c r="BE173" s="146">
        <f t="shared" si="6"/>
        <v>0</v>
      </c>
      <c r="BF173" s="146">
        <f t="shared" si="7"/>
        <v>0</v>
      </c>
      <c r="BG173" s="146">
        <f t="shared" si="8"/>
        <v>0</v>
      </c>
      <c r="BH173" s="146">
        <f t="shared" si="9"/>
        <v>0</v>
      </c>
      <c r="BI173" s="146">
        <f t="shared" si="10"/>
        <v>0</v>
      </c>
      <c r="BJ173" s="18" t="s">
        <v>73</v>
      </c>
      <c r="BK173" s="146">
        <f t="shared" si="11"/>
        <v>0</v>
      </c>
      <c r="BL173" s="18" t="s">
        <v>146</v>
      </c>
      <c r="BM173" s="145" t="s">
        <v>518</v>
      </c>
    </row>
    <row r="174" spans="1:65" s="2" customFormat="1" ht="16.5" customHeight="1" x14ac:dyDescent="0.2">
      <c r="A174" s="31"/>
      <c r="B174" s="133"/>
      <c r="C174" s="168" t="s">
        <v>491</v>
      </c>
      <c r="D174" s="168" t="s">
        <v>159</v>
      </c>
      <c r="E174" s="169" t="s">
        <v>2616</v>
      </c>
      <c r="F174" s="170" t="s">
        <v>2617</v>
      </c>
      <c r="G174" s="171" t="s">
        <v>161</v>
      </c>
      <c r="H174" s="172">
        <v>2</v>
      </c>
      <c r="I174" s="173"/>
      <c r="J174" s="173"/>
      <c r="K174" s="174"/>
      <c r="L174" s="175"/>
      <c r="M174" s="176"/>
      <c r="N174" s="177"/>
      <c r="O174" s="143"/>
      <c r="P174" s="143"/>
      <c r="Q174" s="143"/>
      <c r="R174" s="143"/>
      <c r="S174" s="143"/>
      <c r="T174" s="14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45" t="s">
        <v>162</v>
      </c>
      <c r="AT174" s="145" t="s">
        <v>159</v>
      </c>
      <c r="AU174" s="145" t="s">
        <v>73</v>
      </c>
      <c r="AY174" s="18" t="s">
        <v>141</v>
      </c>
      <c r="BE174" s="146">
        <f t="shared" si="6"/>
        <v>0</v>
      </c>
      <c r="BF174" s="146">
        <f t="shared" si="7"/>
        <v>0</v>
      </c>
      <c r="BG174" s="146">
        <f t="shared" si="8"/>
        <v>0</v>
      </c>
      <c r="BH174" s="146">
        <f t="shared" si="9"/>
        <v>0</v>
      </c>
      <c r="BI174" s="146">
        <f t="shared" si="10"/>
        <v>0</v>
      </c>
      <c r="BJ174" s="18" t="s">
        <v>73</v>
      </c>
      <c r="BK174" s="146">
        <f t="shared" si="11"/>
        <v>0</v>
      </c>
      <c r="BL174" s="18" t="s">
        <v>146</v>
      </c>
      <c r="BM174" s="145" t="s">
        <v>1606</v>
      </c>
    </row>
    <row r="175" spans="1:65" s="2" customFormat="1" ht="16.5" customHeight="1" x14ac:dyDescent="0.2">
      <c r="A175" s="31"/>
      <c r="B175" s="133"/>
      <c r="C175" s="168" t="s">
        <v>495</v>
      </c>
      <c r="D175" s="168" t="s">
        <v>159</v>
      </c>
      <c r="E175" s="169" t="s">
        <v>2618</v>
      </c>
      <c r="F175" s="170" t="s">
        <v>2619</v>
      </c>
      <c r="G175" s="171" t="s">
        <v>161</v>
      </c>
      <c r="H175" s="172">
        <v>2</v>
      </c>
      <c r="I175" s="173"/>
      <c r="J175" s="173"/>
      <c r="K175" s="174"/>
      <c r="L175" s="175"/>
      <c r="M175" s="176"/>
      <c r="N175" s="177"/>
      <c r="O175" s="143"/>
      <c r="P175" s="143"/>
      <c r="Q175" s="143"/>
      <c r="R175" s="143"/>
      <c r="S175" s="143"/>
      <c r="T175" s="144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45" t="s">
        <v>162</v>
      </c>
      <c r="AT175" s="145" t="s">
        <v>159</v>
      </c>
      <c r="AU175" s="145" t="s">
        <v>73</v>
      </c>
      <c r="AY175" s="18" t="s">
        <v>141</v>
      </c>
      <c r="BE175" s="146">
        <f t="shared" si="6"/>
        <v>0</v>
      </c>
      <c r="BF175" s="146">
        <f t="shared" si="7"/>
        <v>0</v>
      </c>
      <c r="BG175" s="146">
        <f t="shared" si="8"/>
        <v>0</v>
      </c>
      <c r="BH175" s="146">
        <f t="shared" si="9"/>
        <v>0</v>
      </c>
      <c r="BI175" s="146">
        <f t="shared" si="10"/>
        <v>0</v>
      </c>
      <c r="BJ175" s="18" t="s">
        <v>73</v>
      </c>
      <c r="BK175" s="146">
        <f t="shared" si="11"/>
        <v>0</v>
      </c>
      <c r="BL175" s="18" t="s">
        <v>146</v>
      </c>
      <c r="BM175" s="145" t="s">
        <v>552</v>
      </c>
    </row>
    <row r="176" spans="1:65" s="2" customFormat="1" ht="16.5" customHeight="1" x14ac:dyDescent="0.2">
      <c r="A176" s="31"/>
      <c r="B176" s="133"/>
      <c r="C176" s="168" t="s">
        <v>500</v>
      </c>
      <c r="D176" s="168" t="s">
        <v>159</v>
      </c>
      <c r="E176" s="169" t="s">
        <v>2620</v>
      </c>
      <c r="F176" s="170" t="s">
        <v>2621</v>
      </c>
      <c r="G176" s="171" t="s">
        <v>357</v>
      </c>
      <c r="H176" s="172">
        <v>36</v>
      </c>
      <c r="I176" s="173"/>
      <c r="J176" s="173"/>
      <c r="K176" s="174"/>
      <c r="L176" s="175"/>
      <c r="M176" s="176"/>
      <c r="N176" s="177"/>
      <c r="O176" s="143"/>
      <c r="P176" s="143"/>
      <c r="Q176" s="143"/>
      <c r="R176" s="143"/>
      <c r="S176" s="143"/>
      <c r="T176" s="14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5" t="s">
        <v>162</v>
      </c>
      <c r="AT176" s="145" t="s">
        <v>159</v>
      </c>
      <c r="AU176" s="145" t="s">
        <v>73</v>
      </c>
      <c r="AY176" s="18" t="s">
        <v>141</v>
      </c>
      <c r="BE176" s="146">
        <f t="shared" si="6"/>
        <v>0</v>
      </c>
      <c r="BF176" s="146">
        <f t="shared" si="7"/>
        <v>0</v>
      </c>
      <c r="BG176" s="146">
        <f t="shared" si="8"/>
        <v>0</v>
      </c>
      <c r="BH176" s="146">
        <f t="shared" si="9"/>
        <v>0</v>
      </c>
      <c r="BI176" s="146">
        <f t="shared" si="10"/>
        <v>0</v>
      </c>
      <c r="BJ176" s="18" t="s">
        <v>73</v>
      </c>
      <c r="BK176" s="146">
        <f t="shared" si="11"/>
        <v>0</v>
      </c>
      <c r="BL176" s="18" t="s">
        <v>146</v>
      </c>
      <c r="BM176" s="145" t="s">
        <v>1628</v>
      </c>
    </row>
    <row r="177" spans="1:65" s="2" customFormat="1" ht="16.5" customHeight="1" x14ac:dyDescent="0.2">
      <c r="A177" s="31"/>
      <c r="B177" s="133"/>
      <c r="C177" s="134" t="s">
        <v>504</v>
      </c>
      <c r="D177" s="134" t="s">
        <v>143</v>
      </c>
      <c r="E177" s="135" t="s">
        <v>2622</v>
      </c>
      <c r="F177" s="136" t="s">
        <v>2623</v>
      </c>
      <c r="G177" s="137" t="s">
        <v>161</v>
      </c>
      <c r="H177" s="138">
        <v>1</v>
      </c>
      <c r="I177" s="139"/>
      <c r="J177" s="139"/>
      <c r="K177" s="140"/>
      <c r="L177" s="32"/>
      <c r="M177" s="141"/>
      <c r="N177" s="142"/>
      <c r="O177" s="143"/>
      <c r="P177" s="143"/>
      <c r="Q177" s="143"/>
      <c r="R177" s="143"/>
      <c r="S177" s="143"/>
      <c r="T177" s="144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45" t="s">
        <v>146</v>
      </c>
      <c r="AT177" s="145" t="s">
        <v>143</v>
      </c>
      <c r="AU177" s="145" t="s">
        <v>73</v>
      </c>
      <c r="AY177" s="18" t="s">
        <v>141</v>
      </c>
      <c r="BE177" s="146">
        <f t="shared" si="6"/>
        <v>0</v>
      </c>
      <c r="BF177" s="146">
        <f t="shared" si="7"/>
        <v>0</v>
      </c>
      <c r="BG177" s="146">
        <f t="shared" si="8"/>
        <v>0</v>
      </c>
      <c r="BH177" s="146">
        <f t="shared" si="9"/>
        <v>0</v>
      </c>
      <c r="BI177" s="146">
        <f t="shared" si="10"/>
        <v>0</v>
      </c>
      <c r="BJ177" s="18" t="s">
        <v>73</v>
      </c>
      <c r="BK177" s="146">
        <f t="shared" si="11"/>
        <v>0</v>
      </c>
      <c r="BL177" s="18" t="s">
        <v>146</v>
      </c>
      <c r="BM177" s="145" t="s">
        <v>1655</v>
      </c>
    </row>
    <row r="178" spans="1:65" s="2" customFormat="1" ht="16.5" customHeight="1" x14ac:dyDescent="0.2">
      <c r="A178" s="31"/>
      <c r="B178" s="133"/>
      <c r="C178" s="134" t="s">
        <v>510</v>
      </c>
      <c r="D178" s="134" t="s">
        <v>143</v>
      </c>
      <c r="E178" s="135" t="s">
        <v>2624</v>
      </c>
      <c r="F178" s="136" t="s">
        <v>2625</v>
      </c>
      <c r="G178" s="137" t="s">
        <v>161</v>
      </c>
      <c r="H178" s="138">
        <v>1</v>
      </c>
      <c r="I178" s="139"/>
      <c r="J178" s="139"/>
      <c r="K178" s="140"/>
      <c r="L178" s="32"/>
      <c r="M178" s="141"/>
      <c r="N178" s="142"/>
      <c r="O178" s="143"/>
      <c r="P178" s="143"/>
      <c r="Q178" s="143"/>
      <c r="R178" s="143"/>
      <c r="S178" s="143"/>
      <c r="T178" s="144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45" t="s">
        <v>146</v>
      </c>
      <c r="AT178" s="145" t="s">
        <v>143</v>
      </c>
      <c r="AU178" s="145" t="s">
        <v>73</v>
      </c>
      <c r="AY178" s="18" t="s">
        <v>141</v>
      </c>
      <c r="BE178" s="146">
        <f t="shared" si="6"/>
        <v>0</v>
      </c>
      <c r="BF178" s="146">
        <f t="shared" si="7"/>
        <v>0</v>
      </c>
      <c r="BG178" s="146">
        <f t="shared" si="8"/>
        <v>0</v>
      </c>
      <c r="BH178" s="146">
        <f t="shared" si="9"/>
        <v>0</v>
      </c>
      <c r="BI178" s="146">
        <f t="shared" si="10"/>
        <v>0</v>
      </c>
      <c r="BJ178" s="18" t="s">
        <v>73</v>
      </c>
      <c r="BK178" s="146">
        <f t="shared" si="11"/>
        <v>0</v>
      </c>
      <c r="BL178" s="18" t="s">
        <v>146</v>
      </c>
      <c r="BM178" s="145" t="s">
        <v>1670</v>
      </c>
    </row>
    <row r="179" spans="1:65" s="12" customFormat="1" ht="25.9" customHeight="1" x14ac:dyDescent="0.2">
      <c r="B179" s="121"/>
      <c r="D179" s="122" t="s">
        <v>59</v>
      </c>
      <c r="E179" s="123" t="s">
        <v>2587</v>
      </c>
      <c r="F179" s="123" t="s">
        <v>2588</v>
      </c>
      <c r="J179" s="124"/>
      <c r="L179" s="121"/>
      <c r="M179" s="125"/>
      <c r="N179" s="126"/>
      <c r="O179" s="126"/>
      <c r="P179" s="127"/>
      <c r="Q179" s="126"/>
      <c r="R179" s="127"/>
      <c r="S179" s="126"/>
      <c r="T179" s="128"/>
      <c r="AR179" s="122" t="s">
        <v>146</v>
      </c>
      <c r="AT179" s="129" t="s">
        <v>59</v>
      </c>
      <c r="AU179" s="129" t="s">
        <v>60</v>
      </c>
      <c r="AY179" s="122" t="s">
        <v>141</v>
      </c>
      <c r="BK179" s="130">
        <f>BK180</f>
        <v>0</v>
      </c>
    </row>
    <row r="180" spans="1:65" s="2" customFormat="1" ht="33" customHeight="1" x14ac:dyDescent="0.2">
      <c r="A180" s="31"/>
      <c r="B180" s="133"/>
      <c r="C180" s="134" t="s">
        <v>561</v>
      </c>
      <c r="D180" s="134" t="s">
        <v>143</v>
      </c>
      <c r="E180" s="135" t="s">
        <v>2626</v>
      </c>
      <c r="F180" s="136" t="s">
        <v>2627</v>
      </c>
      <c r="G180" s="137" t="s">
        <v>2591</v>
      </c>
      <c r="H180" s="138">
        <v>6</v>
      </c>
      <c r="I180" s="139"/>
      <c r="J180" s="139"/>
      <c r="K180" s="140"/>
      <c r="L180" s="32"/>
      <c r="M180" s="185"/>
      <c r="N180" s="186"/>
      <c r="O180" s="187"/>
      <c r="P180" s="187"/>
      <c r="Q180" s="187"/>
      <c r="R180" s="187"/>
      <c r="S180" s="187"/>
      <c r="T180" s="188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45" t="s">
        <v>2592</v>
      </c>
      <c r="AT180" s="145" t="s">
        <v>143</v>
      </c>
      <c r="AU180" s="145" t="s">
        <v>67</v>
      </c>
      <c r="AY180" s="18" t="s">
        <v>141</v>
      </c>
      <c r="BE180" s="146">
        <f>IF(N180="základná",J180,0)</f>
        <v>0</v>
      </c>
      <c r="BF180" s="146">
        <f>IF(N180="znížená",J180,0)</f>
        <v>0</v>
      </c>
      <c r="BG180" s="146">
        <f>IF(N180="zákl. prenesená",J180,0)</f>
        <v>0</v>
      </c>
      <c r="BH180" s="146">
        <f>IF(N180="zníž. prenesená",J180,0)</f>
        <v>0</v>
      </c>
      <c r="BI180" s="146">
        <f>IF(N180="nulová",J180,0)</f>
        <v>0</v>
      </c>
      <c r="BJ180" s="18" t="s">
        <v>73</v>
      </c>
      <c r="BK180" s="146">
        <f>ROUND(I180*H180,2)</f>
        <v>0</v>
      </c>
      <c r="BL180" s="18" t="s">
        <v>2592</v>
      </c>
      <c r="BM180" s="145" t="s">
        <v>1682</v>
      </c>
    </row>
    <row r="181" spans="1:65" s="2" customFormat="1" ht="6.95" customHeight="1" x14ac:dyDescent="0.2">
      <c r="A181" s="31"/>
      <c r="B181" s="46"/>
      <c r="C181" s="47"/>
      <c r="D181" s="47"/>
      <c r="E181" s="47"/>
      <c r="F181" s="47"/>
      <c r="G181" s="47"/>
      <c r="H181" s="47"/>
      <c r="I181" s="47"/>
      <c r="J181" s="47"/>
      <c r="K181" s="47"/>
      <c r="L181" s="32"/>
      <c r="M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</row>
  </sheetData>
  <autoFilter ref="C136:K180" xr:uid="{00000000-0009-0000-0000-000007000000}"/>
  <mergeCells count="14">
    <mergeCell ref="E127:H127"/>
    <mergeCell ref="E125:H125"/>
    <mergeCell ref="E129:H129"/>
    <mergeCell ref="L2:V2"/>
    <mergeCell ref="E85:H85"/>
    <mergeCell ref="E89:H89"/>
    <mergeCell ref="E87:H87"/>
    <mergeCell ref="E91:H91"/>
    <mergeCell ref="E123:H123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M250"/>
  <sheetViews>
    <sheetView showGridLines="0" workbookViewId="0">
      <selection activeCell="I214" sqref="I214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 x14ac:dyDescent="0.2">
      <c r="A1" s="81"/>
    </row>
    <row r="2" spans="1:46" s="1" customFormat="1" ht="36.950000000000003" customHeight="1" x14ac:dyDescent="0.2">
      <c r="L2" s="294"/>
      <c r="M2" s="275"/>
      <c r="N2" s="275"/>
      <c r="O2" s="275"/>
      <c r="P2" s="275"/>
      <c r="Q2" s="275"/>
      <c r="R2" s="275"/>
      <c r="S2" s="275"/>
      <c r="T2" s="275"/>
      <c r="U2" s="275"/>
      <c r="V2" s="275"/>
      <c r="AT2" s="18" t="s">
        <v>98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60</v>
      </c>
    </row>
    <row r="4" spans="1:46" s="1" customFormat="1" ht="24.95" customHeight="1" x14ac:dyDescent="0.2">
      <c r="B4" s="21"/>
      <c r="D4" s="22" t="s">
        <v>110</v>
      </c>
      <c r="L4" s="21"/>
      <c r="M4" s="82"/>
      <c r="AT4" s="18" t="s">
        <v>2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6" t="s">
        <v>10</v>
      </c>
      <c r="L6" s="21"/>
    </row>
    <row r="7" spans="1:46" s="1" customFormat="1" ht="16.5" customHeight="1" x14ac:dyDescent="0.2">
      <c r="B7" s="21"/>
      <c r="E7" s="292" t="str">
        <f>'Rekapitulácia stavby'!K6</f>
        <v>Dunajská Streda OR PZ,  rekonštrukcia a modernizácia objektu</v>
      </c>
      <c r="F7" s="293"/>
      <c r="G7" s="293"/>
      <c r="H7" s="293"/>
      <c r="L7" s="21"/>
    </row>
    <row r="8" spans="1:46" ht="12.75" x14ac:dyDescent="0.2">
      <c r="B8" s="21"/>
      <c r="D8" s="26" t="s">
        <v>111</v>
      </c>
      <c r="L8" s="21"/>
    </row>
    <row r="9" spans="1:46" s="1" customFormat="1" ht="16.5" customHeight="1" x14ac:dyDescent="0.2">
      <c r="B9" s="21"/>
      <c r="E9" s="292" t="s">
        <v>112</v>
      </c>
      <c r="F9" s="275"/>
      <c r="G9" s="275"/>
      <c r="H9" s="275"/>
      <c r="L9" s="21"/>
    </row>
    <row r="10" spans="1:46" s="1" customFormat="1" ht="12" customHeight="1" x14ac:dyDescent="0.2">
      <c r="B10" s="21"/>
      <c r="D10" s="26" t="s">
        <v>113</v>
      </c>
      <c r="L10" s="21"/>
    </row>
    <row r="11" spans="1:46" s="2" customFormat="1" ht="16.5" customHeight="1" x14ac:dyDescent="0.2">
      <c r="A11" s="31"/>
      <c r="B11" s="32"/>
      <c r="C11" s="31"/>
      <c r="D11" s="31"/>
      <c r="E11" s="295" t="s">
        <v>1245</v>
      </c>
      <c r="F11" s="291"/>
      <c r="G11" s="291"/>
      <c r="H11" s="291"/>
      <c r="I11" s="31"/>
      <c r="J11" s="31"/>
      <c r="K11" s="31"/>
      <c r="L11" s="4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 x14ac:dyDescent="0.2">
      <c r="A12" s="31"/>
      <c r="B12" s="32"/>
      <c r="C12" s="31"/>
      <c r="D12" s="26" t="s">
        <v>1246</v>
      </c>
      <c r="E12" s="31"/>
      <c r="F12" s="31"/>
      <c r="G12" s="31"/>
      <c r="H12" s="31"/>
      <c r="I12" s="31"/>
      <c r="J12" s="31"/>
      <c r="K12" s="31"/>
      <c r="L12" s="4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6.5" customHeight="1" x14ac:dyDescent="0.2">
      <c r="A13" s="31"/>
      <c r="B13" s="32"/>
      <c r="C13" s="31"/>
      <c r="D13" s="31"/>
      <c r="E13" s="283" t="s">
        <v>2628</v>
      </c>
      <c r="F13" s="291"/>
      <c r="G13" s="291"/>
      <c r="H13" s="291"/>
      <c r="I13" s="31"/>
      <c r="J13" s="31"/>
      <c r="K13" s="31"/>
      <c r="L13" s="4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x14ac:dyDescent="0.2">
      <c r="A14" s="31"/>
      <c r="B14" s="32"/>
      <c r="C14" s="31"/>
      <c r="D14" s="31"/>
      <c r="E14" s="31"/>
      <c r="F14" s="31"/>
      <c r="G14" s="31"/>
      <c r="H14" s="31"/>
      <c r="I14" s="31"/>
      <c r="J14" s="31"/>
      <c r="K14" s="31"/>
      <c r="L14" s="4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2" customHeight="1" x14ac:dyDescent="0.2">
      <c r="A15" s="31"/>
      <c r="B15" s="32"/>
      <c r="C15" s="31"/>
      <c r="D15" s="26" t="s">
        <v>12</v>
      </c>
      <c r="E15" s="31"/>
      <c r="F15" s="24" t="s">
        <v>13</v>
      </c>
      <c r="G15" s="31"/>
      <c r="H15" s="31"/>
      <c r="I15" s="26" t="s">
        <v>14</v>
      </c>
      <c r="J15" s="24" t="s">
        <v>15</v>
      </c>
      <c r="K15" s="31"/>
      <c r="L15" s="4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12" customHeight="1" x14ac:dyDescent="0.2">
      <c r="A16" s="31"/>
      <c r="B16" s="32"/>
      <c r="C16" s="31"/>
      <c r="D16" s="26" t="s">
        <v>16</v>
      </c>
      <c r="E16" s="31"/>
      <c r="F16" s="24" t="s">
        <v>17</v>
      </c>
      <c r="G16" s="31"/>
      <c r="H16" s="31"/>
      <c r="I16" s="26" t="s">
        <v>18</v>
      </c>
      <c r="J16" s="54"/>
      <c r="K16" s="31"/>
      <c r="L16" s="4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0.9" customHeight="1" x14ac:dyDescent="0.2">
      <c r="A17" s="31"/>
      <c r="B17" s="32"/>
      <c r="C17" s="31"/>
      <c r="D17" s="31"/>
      <c r="E17" s="31"/>
      <c r="F17" s="31"/>
      <c r="G17" s="31"/>
      <c r="H17" s="31"/>
      <c r="I17" s="31"/>
      <c r="J17" s="31"/>
      <c r="K17" s="31"/>
      <c r="L17" s="4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2" customHeight="1" x14ac:dyDescent="0.2">
      <c r="A18" s="31"/>
      <c r="B18" s="32"/>
      <c r="C18" s="31"/>
      <c r="D18" s="26" t="s">
        <v>19</v>
      </c>
      <c r="E18" s="31"/>
      <c r="F18" s="31"/>
      <c r="G18" s="31"/>
      <c r="H18" s="31"/>
      <c r="I18" s="26" t="s">
        <v>20</v>
      </c>
      <c r="J18" s="24" t="s">
        <v>21</v>
      </c>
      <c r="K18" s="31"/>
      <c r="L18" s="4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18" customHeight="1" x14ac:dyDescent="0.2">
      <c r="A19" s="31"/>
      <c r="B19" s="32"/>
      <c r="C19" s="31"/>
      <c r="D19" s="31"/>
      <c r="E19" s="24" t="s">
        <v>22</v>
      </c>
      <c r="F19" s="31"/>
      <c r="G19" s="31"/>
      <c r="H19" s="31"/>
      <c r="I19" s="26" t="s">
        <v>23</v>
      </c>
      <c r="J19" s="24" t="s">
        <v>1</v>
      </c>
      <c r="K19" s="31"/>
      <c r="L19" s="4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6.95" customHeight="1" x14ac:dyDescent="0.2">
      <c r="A20" s="31"/>
      <c r="B20" s="32"/>
      <c r="C20" s="31"/>
      <c r="D20" s="31"/>
      <c r="E20" s="31"/>
      <c r="F20" s="31"/>
      <c r="G20" s="31"/>
      <c r="H20" s="31"/>
      <c r="I20" s="31"/>
      <c r="J20" s="31"/>
      <c r="K20" s="31"/>
      <c r="L20" s="4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2" customHeight="1" x14ac:dyDescent="0.2">
      <c r="A21" s="31"/>
      <c r="B21" s="32"/>
      <c r="C21" s="31"/>
      <c r="D21" s="26" t="s">
        <v>24</v>
      </c>
      <c r="E21" s="31"/>
      <c r="F21" s="31"/>
      <c r="G21" s="31"/>
      <c r="H21" s="31"/>
      <c r="I21" s="26" t="s">
        <v>20</v>
      </c>
      <c r="J21" s="24" t="s">
        <v>1</v>
      </c>
      <c r="K21" s="31"/>
      <c r="L21" s="4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18" customHeight="1" x14ac:dyDescent="0.2">
      <c r="A22" s="31"/>
      <c r="B22" s="32"/>
      <c r="C22" s="31"/>
      <c r="D22" s="31"/>
      <c r="E22" s="24" t="s">
        <v>25</v>
      </c>
      <c r="F22" s="31"/>
      <c r="G22" s="31"/>
      <c r="H22" s="31"/>
      <c r="I22" s="26" t="s">
        <v>23</v>
      </c>
      <c r="J22" s="24" t="s">
        <v>1</v>
      </c>
      <c r="K22" s="31"/>
      <c r="L22" s="4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6.95" customHeight="1" x14ac:dyDescent="0.2">
      <c r="A23" s="31"/>
      <c r="B23" s="32"/>
      <c r="C23" s="31"/>
      <c r="D23" s="31"/>
      <c r="E23" s="31"/>
      <c r="F23" s="31"/>
      <c r="G23" s="31"/>
      <c r="H23" s="31"/>
      <c r="I23" s="31"/>
      <c r="J23" s="31"/>
      <c r="K23" s="31"/>
      <c r="L23" s="4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2" customHeight="1" x14ac:dyDescent="0.2">
      <c r="A24" s="31"/>
      <c r="B24" s="32"/>
      <c r="C24" s="31"/>
      <c r="D24" s="26" t="s">
        <v>26</v>
      </c>
      <c r="E24" s="31"/>
      <c r="F24" s="31"/>
      <c r="G24" s="31"/>
      <c r="H24" s="31"/>
      <c r="I24" s="26" t="s">
        <v>20</v>
      </c>
      <c r="J24" s="24"/>
      <c r="K24" s="31"/>
      <c r="L24" s="4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18" customHeight="1" x14ac:dyDescent="0.2">
      <c r="A25" s="31"/>
      <c r="B25" s="32"/>
      <c r="C25" s="31"/>
      <c r="D25" s="31"/>
      <c r="E25" s="24"/>
      <c r="F25" s="31"/>
      <c r="G25" s="31"/>
      <c r="H25" s="31"/>
      <c r="I25" s="26" t="s">
        <v>23</v>
      </c>
      <c r="J25" s="24"/>
      <c r="K25" s="31"/>
      <c r="L25" s="4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6.95" customHeight="1" x14ac:dyDescent="0.2">
      <c r="A26" s="31"/>
      <c r="B26" s="32"/>
      <c r="C26" s="31"/>
      <c r="D26" s="31"/>
      <c r="E26" s="31"/>
      <c r="F26" s="31"/>
      <c r="G26" s="31"/>
      <c r="H26" s="31"/>
      <c r="I26" s="31"/>
      <c r="J26" s="31"/>
      <c r="K26" s="31"/>
      <c r="L26" s="4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2" customFormat="1" ht="12" customHeight="1" x14ac:dyDescent="0.2">
      <c r="A27" s="31"/>
      <c r="B27" s="32"/>
      <c r="C27" s="31"/>
      <c r="D27" s="26" t="s">
        <v>28</v>
      </c>
      <c r="E27" s="31"/>
      <c r="F27" s="31"/>
      <c r="G27" s="31"/>
      <c r="H27" s="31"/>
      <c r="I27" s="26" t="s">
        <v>20</v>
      </c>
      <c r="J27" s="24" t="s">
        <v>1</v>
      </c>
      <c r="K27" s="31"/>
      <c r="L27" s="4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2" customFormat="1" ht="18" customHeight="1" x14ac:dyDescent="0.2">
      <c r="A28" s="31"/>
      <c r="B28" s="32"/>
      <c r="C28" s="31"/>
      <c r="D28" s="31"/>
      <c r="E28" s="24"/>
      <c r="F28" s="31"/>
      <c r="G28" s="31"/>
      <c r="H28" s="31"/>
      <c r="I28" s="26" t="s">
        <v>23</v>
      </c>
      <c r="J28" s="24" t="s">
        <v>1</v>
      </c>
      <c r="K28" s="31"/>
      <c r="L28" s="4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 x14ac:dyDescent="0.2">
      <c r="A29" s="31"/>
      <c r="B29" s="32"/>
      <c r="C29" s="31"/>
      <c r="D29" s="31"/>
      <c r="E29" s="31"/>
      <c r="F29" s="31"/>
      <c r="G29" s="31"/>
      <c r="H29" s="31"/>
      <c r="I29" s="31"/>
      <c r="J29" s="31"/>
      <c r="K29" s="31"/>
      <c r="L29" s="4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12" customHeight="1" x14ac:dyDescent="0.2">
      <c r="A30" s="31"/>
      <c r="B30" s="32"/>
      <c r="C30" s="31"/>
      <c r="D30" s="26" t="s">
        <v>30</v>
      </c>
      <c r="E30" s="31"/>
      <c r="F30" s="31"/>
      <c r="G30" s="31"/>
      <c r="H30" s="31"/>
      <c r="I30" s="31"/>
      <c r="J30" s="31"/>
      <c r="K30" s="31"/>
      <c r="L30" s="4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8" customFormat="1" ht="16.5" customHeight="1" x14ac:dyDescent="0.2">
      <c r="A31" s="83"/>
      <c r="B31" s="84"/>
      <c r="C31" s="83"/>
      <c r="D31" s="83"/>
      <c r="E31" s="277" t="s">
        <v>1</v>
      </c>
      <c r="F31" s="277"/>
      <c r="G31" s="277"/>
      <c r="H31" s="277"/>
      <c r="I31" s="83"/>
      <c r="J31" s="83"/>
      <c r="K31" s="83"/>
      <c r="L31" s="85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</row>
    <row r="32" spans="1:31" s="2" customFormat="1" ht="6.95" customHeight="1" x14ac:dyDescent="0.2">
      <c r="A32" s="31"/>
      <c r="B32" s="32"/>
      <c r="C32" s="31"/>
      <c r="D32" s="31"/>
      <c r="E32" s="31"/>
      <c r="F32" s="31"/>
      <c r="G32" s="31"/>
      <c r="H32" s="31"/>
      <c r="I32" s="31"/>
      <c r="J32" s="31"/>
      <c r="K32" s="31"/>
      <c r="L32" s="4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6.95" customHeight="1" x14ac:dyDescent="0.2">
      <c r="A33" s="31"/>
      <c r="B33" s="32"/>
      <c r="C33" s="31"/>
      <c r="D33" s="62"/>
      <c r="E33" s="62"/>
      <c r="F33" s="62"/>
      <c r="G33" s="62"/>
      <c r="H33" s="62"/>
      <c r="I33" s="62"/>
      <c r="J33" s="62"/>
      <c r="K33" s="62"/>
      <c r="L33" s="4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 x14ac:dyDescent="0.2">
      <c r="A34" s="31"/>
      <c r="B34" s="32"/>
      <c r="C34" s="31"/>
      <c r="D34" s="24" t="s">
        <v>115</v>
      </c>
      <c r="E34" s="31"/>
      <c r="F34" s="31"/>
      <c r="G34" s="31"/>
      <c r="H34" s="31"/>
      <c r="I34" s="31"/>
      <c r="J34" s="30"/>
      <c r="K34" s="31"/>
      <c r="L34" s="4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customHeight="1" x14ac:dyDescent="0.2">
      <c r="A35" s="31"/>
      <c r="B35" s="32"/>
      <c r="C35" s="31"/>
      <c r="D35" s="29" t="s">
        <v>116</v>
      </c>
      <c r="E35" s="31"/>
      <c r="F35" s="31"/>
      <c r="G35" s="31"/>
      <c r="H35" s="31"/>
      <c r="I35" s="31"/>
      <c r="J35" s="30"/>
      <c r="K35" s="31"/>
      <c r="L35" s="4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25.35" customHeight="1" x14ac:dyDescent="0.2">
      <c r="A36" s="31"/>
      <c r="B36" s="32"/>
      <c r="C36" s="31"/>
      <c r="D36" s="86" t="s">
        <v>33</v>
      </c>
      <c r="E36" s="31"/>
      <c r="F36" s="31"/>
      <c r="G36" s="31"/>
      <c r="H36" s="31"/>
      <c r="I36" s="31"/>
      <c r="J36" s="66"/>
      <c r="K36" s="31"/>
      <c r="L36" s="4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6.95" customHeight="1" x14ac:dyDescent="0.2">
      <c r="A37" s="31"/>
      <c r="B37" s="32"/>
      <c r="C37" s="31"/>
      <c r="D37" s="62"/>
      <c r="E37" s="62"/>
      <c r="F37" s="62"/>
      <c r="G37" s="62"/>
      <c r="H37" s="62"/>
      <c r="I37" s="62"/>
      <c r="J37" s="62"/>
      <c r="K37" s="62"/>
      <c r="L37" s="4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14.45" customHeight="1" x14ac:dyDescent="0.2">
      <c r="A38" s="31"/>
      <c r="B38" s="32"/>
      <c r="C38" s="31"/>
      <c r="D38" s="31"/>
      <c r="E38" s="31"/>
      <c r="F38" s="35" t="s">
        <v>35</v>
      </c>
      <c r="G38" s="31"/>
      <c r="H38" s="31"/>
      <c r="I38" s="35" t="s">
        <v>34</v>
      </c>
      <c r="J38" s="35" t="s">
        <v>36</v>
      </c>
      <c r="K38" s="31"/>
      <c r="L38" s="4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14.45" customHeight="1" x14ac:dyDescent="0.2">
      <c r="A39" s="31"/>
      <c r="B39" s="32"/>
      <c r="C39" s="31"/>
      <c r="D39" s="87" t="s">
        <v>37</v>
      </c>
      <c r="E39" s="26" t="s">
        <v>38</v>
      </c>
      <c r="F39" s="88"/>
      <c r="G39" s="31"/>
      <c r="H39" s="31"/>
      <c r="I39" s="89">
        <v>0.2</v>
      </c>
      <c r="J39" s="88"/>
      <c r="K39" s="31"/>
      <c r="L39" s="4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 x14ac:dyDescent="0.2">
      <c r="A40" s="31"/>
      <c r="B40" s="32"/>
      <c r="C40" s="31"/>
      <c r="D40" s="31"/>
      <c r="E40" s="26" t="s">
        <v>39</v>
      </c>
      <c r="F40" s="88"/>
      <c r="G40" s="31"/>
      <c r="H40" s="31"/>
      <c r="I40" s="89">
        <v>0.2</v>
      </c>
      <c r="J40" s="88"/>
      <c r="K40" s="31"/>
      <c r="L40" s="4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2" customFormat="1" ht="14.45" hidden="1" customHeight="1" x14ac:dyDescent="0.2">
      <c r="A41" s="31"/>
      <c r="B41" s="32"/>
      <c r="C41" s="31"/>
      <c r="D41" s="31"/>
      <c r="E41" s="26" t="s">
        <v>40</v>
      </c>
      <c r="F41" s="88">
        <f>ROUND((SUM(BG117:BG118) + SUM(BG142:BG249)),  2)</f>
        <v>0</v>
      </c>
      <c r="G41" s="31"/>
      <c r="H41" s="31"/>
      <c r="I41" s="89">
        <v>0.2</v>
      </c>
      <c r="J41" s="88"/>
      <c r="K41" s="31"/>
      <c r="L41" s="4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</row>
    <row r="42" spans="1:31" s="2" customFormat="1" ht="14.45" hidden="1" customHeight="1" x14ac:dyDescent="0.2">
      <c r="A42" s="31"/>
      <c r="B42" s="32"/>
      <c r="C42" s="31"/>
      <c r="D42" s="31"/>
      <c r="E42" s="26" t="s">
        <v>41</v>
      </c>
      <c r="F42" s="88">
        <f>ROUND((SUM(BH117:BH118) + SUM(BH142:BH249)),  2)</f>
        <v>0</v>
      </c>
      <c r="G42" s="31"/>
      <c r="H42" s="31"/>
      <c r="I42" s="89">
        <v>0.2</v>
      </c>
      <c r="J42" s="88"/>
      <c r="K42" s="31"/>
      <c r="L42" s="4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</row>
    <row r="43" spans="1:31" s="2" customFormat="1" ht="14.45" hidden="1" customHeight="1" x14ac:dyDescent="0.2">
      <c r="A43" s="31"/>
      <c r="B43" s="32"/>
      <c r="C43" s="31"/>
      <c r="D43" s="31"/>
      <c r="E43" s="26" t="s">
        <v>42</v>
      </c>
      <c r="F43" s="88">
        <f>ROUND((SUM(BI117:BI118) + SUM(BI142:BI249)),  2)</f>
        <v>0</v>
      </c>
      <c r="G43" s="31"/>
      <c r="H43" s="31"/>
      <c r="I43" s="89">
        <v>0</v>
      </c>
      <c r="J43" s="88"/>
      <c r="K43" s="31"/>
      <c r="L43" s="4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</row>
    <row r="44" spans="1:31" s="2" customFormat="1" ht="6.95" customHeight="1" x14ac:dyDescent="0.2">
      <c r="A44" s="31"/>
      <c r="B44" s="32"/>
      <c r="C44" s="31"/>
      <c r="D44" s="31"/>
      <c r="E44" s="31"/>
      <c r="F44" s="31"/>
      <c r="G44" s="31"/>
      <c r="H44" s="31"/>
      <c r="I44" s="31"/>
      <c r="J44" s="31"/>
      <c r="K44" s="31"/>
      <c r="L44" s="4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</row>
    <row r="45" spans="1:31" s="2" customFormat="1" ht="25.35" customHeight="1" x14ac:dyDescent="0.2">
      <c r="A45" s="31"/>
      <c r="B45" s="32"/>
      <c r="C45" s="79"/>
      <c r="D45" s="90" t="s">
        <v>43</v>
      </c>
      <c r="E45" s="56"/>
      <c r="F45" s="56"/>
      <c r="G45" s="91" t="s">
        <v>44</v>
      </c>
      <c r="H45" s="92" t="s">
        <v>45</v>
      </c>
      <c r="I45" s="56"/>
      <c r="J45" s="93"/>
      <c r="K45" s="94"/>
      <c r="L45" s="4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</row>
    <row r="46" spans="1:31" s="2" customFormat="1" ht="14.45" customHeight="1" x14ac:dyDescent="0.2">
      <c r="A46" s="31"/>
      <c r="B46" s="32"/>
      <c r="C46" s="31"/>
      <c r="D46" s="31"/>
      <c r="E46" s="31"/>
      <c r="F46" s="31"/>
      <c r="G46" s="31"/>
      <c r="H46" s="31"/>
      <c r="I46" s="31"/>
      <c r="J46" s="31"/>
      <c r="K46" s="31"/>
      <c r="L46" s="4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1"/>
      <c r="D50" s="42" t="s">
        <v>46</v>
      </c>
      <c r="E50" s="43"/>
      <c r="F50" s="43"/>
      <c r="G50" s="42" t="s">
        <v>47</v>
      </c>
      <c r="H50" s="43"/>
      <c r="I50" s="43"/>
      <c r="J50" s="43"/>
      <c r="K50" s="43"/>
      <c r="L50" s="41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1"/>
      <c r="B61" s="32"/>
      <c r="C61" s="31"/>
      <c r="D61" s="44" t="s">
        <v>48</v>
      </c>
      <c r="E61" s="34"/>
      <c r="F61" s="95" t="s">
        <v>49</v>
      </c>
      <c r="G61" s="44" t="s">
        <v>48</v>
      </c>
      <c r="H61" s="34"/>
      <c r="I61" s="34"/>
      <c r="J61" s="96" t="s">
        <v>49</v>
      </c>
      <c r="K61" s="34"/>
      <c r="L61" s="4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1"/>
      <c r="B65" s="32"/>
      <c r="C65" s="31"/>
      <c r="D65" s="42" t="s">
        <v>50</v>
      </c>
      <c r="E65" s="45"/>
      <c r="F65" s="45"/>
      <c r="G65" s="42" t="s">
        <v>51</v>
      </c>
      <c r="H65" s="45"/>
      <c r="I65" s="45"/>
      <c r="J65" s="45"/>
      <c r="K65" s="45"/>
      <c r="L65" s="4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1"/>
      <c r="B76" s="32"/>
      <c r="C76" s="31"/>
      <c r="D76" s="44" t="s">
        <v>48</v>
      </c>
      <c r="E76" s="34"/>
      <c r="F76" s="95" t="s">
        <v>49</v>
      </c>
      <c r="G76" s="44" t="s">
        <v>48</v>
      </c>
      <c r="H76" s="34"/>
      <c r="I76" s="34"/>
      <c r="J76" s="96" t="s">
        <v>49</v>
      </c>
      <c r="K76" s="34"/>
      <c r="L76" s="4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 x14ac:dyDescent="0.2">
      <c r="A77" s="31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31" s="2" customFormat="1" ht="6.95" customHeight="1" x14ac:dyDescent="0.2">
      <c r="A81" s="31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31" s="2" customFormat="1" ht="24.95" customHeight="1" x14ac:dyDescent="0.2">
      <c r="A82" s="31"/>
      <c r="B82" s="32"/>
      <c r="C82" s="22" t="s">
        <v>117</v>
      </c>
      <c r="D82" s="31"/>
      <c r="E82" s="31"/>
      <c r="F82" s="31"/>
      <c r="G82" s="31"/>
      <c r="H82" s="31"/>
      <c r="I82" s="31"/>
      <c r="J82" s="31"/>
      <c r="K82" s="31"/>
      <c r="L82" s="4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31" s="2" customFormat="1" ht="6.95" customHeight="1" x14ac:dyDescent="0.2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31" s="2" customFormat="1" ht="12" customHeight="1" x14ac:dyDescent="0.2">
      <c r="A84" s="31"/>
      <c r="B84" s="32"/>
      <c r="C84" s="26" t="s">
        <v>10</v>
      </c>
      <c r="D84" s="31"/>
      <c r="E84" s="31"/>
      <c r="F84" s="31"/>
      <c r="G84" s="31"/>
      <c r="H84" s="31"/>
      <c r="I84" s="31"/>
      <c r="J84" s="31"/>
      <c r="K84" s="31"/>
      <c r="L84" s="4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31" s="2" customFormat="1" ht="16.5" customHeight="1" x14ac:dyDescent="0.2">
      <c r="A85" s="31"/>
      <c r="B85" s="32"/>
      <c r="C85" s="31"/>
      <c r="D85" s="31"/>
      <c r="E85" s="292" t="str">
        <f>E7</f>
        <v>Dunajská Streda OR PZ,  rekonštrukcia a modernizácia objektu</v>
      </c>
      <c r="F85" s="293"/>
      <c r="G85" s="293"/>
      <c r="H85" s="293"/>
      <c r="I85" s="31"/>
      <c r="J85" s="31"/>
      <c r="K85" s="31"/>
      <c r="L85" s="4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31" s="1" customFormat="1" ht="12" customHeight="1" x14ac:dyDescent="0.2">
      <c r="B86" s="21"/>
      <c r="C86" s="26" t="s">
        <v>111</v>
      </c>
      <c r="L86" s="21"/>
    </row>
    <row r="87" spans="1:31" s="1" customFormat="1" ht="16.5" customHeight="1" x14ac:dyDescent="0.2">
      <c r="B87" s="21"/>
      <c r="E87" s="292" t="s">
        <v>112</v>
      </c>
      <c r="F87" s="275"/>
      <c r="G87" s="275"/>
      <c r="H87" s="275"/>
      <c r="L87" s="21"/>
    </row>
    <row r="88" spans="1:31" s="1" customFormat="1" ht="12" customHeight="1" x14ac:dyDescent="0.2">
      <c r="B88" s="21"/>
      <c r="C88" s="26" t="s">
        <v>113</v>
      </c>
      <c r="L88" s="21"/>
    </row>
    <row r="89" spans="1:31" s="2" customFormat="1" ht="16.5" customHeight="1" x14ac:dyDescent="0.2">
      <c r="A89" s="31"/>
      <c r="B89" s="32"/>
      <c r="C89" s="31"/>
      <c r="D89" s="31"/>
      <c r="E89" s="295" t="s">
        <v>1245</v>
      </c>
      <c r="F89" s="291"/>
      <c r="G89" s="291"/>
      <c r="H89" s="291"/>
      <c r="I89" s="31"/>
      <c r="J89" s="31"/>
      <c r="K89" s="31"/>
      <c r="L89" s="4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31" s="2" customFormat="1" ht="12" customHeight="1" x14ac:dyDescent="0.2">
      <c r="A90" s="31"/>
      <c r="B90" s="32"/>
      <c r="C90" s="26" t="s">
        <v>1246</v>
      </c>
      <c r="D90" s="31"/>
      <c r="E90" s="31"/>
      <c r="F90" s="31"/>
      <c r="G90" s="31"/>
      <c r="H90" s="31"/>
      <c r="I90" s="31"/>
      <c r="J90" s="31"/>
      <c r="K90" s="31"/>
      <c r="L90" s="4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31" s="2" customFormat="1" ht="16.5" customHeight="1" x14ac:dyDescent="0.2">
      <c r="A91" s="31"/>
      <c r="B91" s="32"/>
      <c r="C91" s="31"/>
      <c r="D91" s="31"/>
      <c r="E91" s="283" t="str">
        <f>E13</f>
        <v>D5 - Plynofikácia</v>
      </c>
      <c r="F91" s="291"/>
      <c r="G91" s="291"/>
      <c r="H91" s="291"/>
      <c r="I91" s="31"/>
      <c r="J91" s="31"/>
      <c r="K91" s="31"/>
      <c r="L91" s="4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31" s="2" customFormat="1" ht="6.95" customHeight="1" x14ac:dyDescent="0.2">
      <c r="A92" s="31"/>
      <c r="B92" s="32"/>
      <c r="C92" s="31"/>
      <c r="D92" s="31"/>
      <c r="E92" s="31"/>
      <c r="F92" s="31"/>
      <c r="G92" s="31"/>
      <c r="H92" s="31"/>
      <c r="I92" s="31"/>
      <c r="J92" s="31"/>
      <c r="K92" s="31"/>
      <c r="L92" s="4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31" s="2" customFormat="1" ht="12" customHeight="1" x14ac:dyDescent="0.2">
      <c r="A93" s="31"/>
      <c r="B93" s="32"/>
      <c r="C93" s="26" t="s">
        <v>16</v>
      </c>
      <c r="D93" s="31"/>
      <c r="E93" s="31"/>
      <c r="F93" s="24" t="str">
        <f>F16</f>
        <v>Dunajská Streda, Muzejná 231/6,  parc.č. 2421/8; 1</v>
      </c>
      <c r="G93" s="31"/>
      <c r="H93" s="31"/>
      <c r="I93" s="26" t="s">
        <v>18</v>
      </c>
      <c r="J93" s="54" t="str">
        <f>IF(J16="","",J16)</f>
        <v/>
      </c>
      <c r="K93" s="31"/>
      <c r="L93" s="4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31" s="2" customFormat="1" ht="6.95" customHeight="1" x14ac:dyDescent="0.2">
      <c r="A94" s="31"/>
      <c r="B94" s="32"/>
      <c r="C94" s="31"/>
      <c r="D94" s="31"/>
      <c r="E94" s="31"/>
      <c r="F94" s="31"/>
      <c r="G94" s="31"/>
      <c r="H94" s="31"/>
      <c r="I94" s="31"/>
      <c r="J94" s="31"/>
      <c r="K94" s="31"/>
      <c r="L94" s="4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31" s="2" customFormat="1" ht="40.15" customHeight="1" x14ac:dyDescent="0.2">
      <c r="A95" s="31"/>
      <c r="B95" s="32"/>
      <c r="C95" s="26" t="s">
        <v>19</v>
      </c>
      <c r="D95" s="31"/>
      <c r="E95" s="31"/>
      <c r="F95" s="24" t="str">
        <f>E19</f>
        <v>Ministerstvo vnútra SR, Pribinova 2,  Bratislava</v>
      </c>
      <c r="G95" s="31"/>
      <c r="H95" s="31"/>
      <c r="I95" s="26" t="s">
        <v>26</v>
      </c>
      <c r="J95" s="27"/>
      <c r="K95" s="31"/>
      <c r="L95" s="4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31" s="2" customFormat="1" ht="15.2" customHeight="1" x14ac:dyDescent="0.2">
      <c r="A96" s="31"/>
      <c r="B96" s="32"/>
      <c r="C96" s="26" t="s">
        <v>24</v>
      </c>
      <c r="D96" s="31"/>
      <c r="E96" s="31"/>
      <c r="F96" s="24"/>
      <c r="G96" s="31"/>
      <c r="H96" s="31"/>
      <c r="I96" s="26" t="s">
        <v>28</v>
      </c>
      <c r="J96" s="27"/>
      <c r="K96" s="31"/>
      <c r="L96" s="4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</row>
    <row r="97" spans="1:47" s="2" customFormat="1" ht="10.35" customHeight="1" x14ac:dyDescent="0.2">
      <c r="A97" s="31"/>
      <c r="B97" s="32"/>
      <c r="C97" s="31"/>
      <c r="D97" s="31"/>
      <c r="E97" s="31"/>
      <c r="F97" s="31"/>
      <c r="G97" s="31"/>
      <c r="H97" s="31"/>
      <c r="I97" s="31"/>
      <c r="J97" s="31"/>
      <c r="K97" s="31"/>
      <c r="L97" s="4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</row>
    <row r="98" spans="1:47" s="2" customFormat="1" ht="29.25" customHeight="1" x14ac:dyDescent="0.2">
      <c r="A98" s="31"/>
      <c r="B98" s="32"/>
      <c r="C98" s="97" t="s">
        <v>118</v>
      </c>
      <c r="D98" s="79"/>
      <c r="E98" s="79"/>
      <c r="F98" s="79"/>
      <c r="G98" s="79"/>
      <c r="H98" s="79"/>
      <c r="I98" s="79"/>
      <c r="J98" s="98" t="s">
        <v>119</v>
      </c>
      <c r="K98" s="79"/>
      <c r="L98" s="4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</row>
    <row r="99" spans="1:47" s="2" customFormat="1" ht="10.35" customHeight="1" x14ac:dyDescent="0.2">
      <c r="A99" s="31"/>
      <c r="B99" s="32"/>
      <c r="C99" s="31"/>
      <c r="D99" s="31"/>
      <c r="E99" s="31"/>
      <c r="F99" s="31"/>
      <c r="G99" s="31"/>
      <c r="H99" s="31"/>
      <c r="I99" s="31"/>
      <c r="J99" s="31"/>
      <c r="K99" s="31"/>
      <c r="L99" s="4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</row>
    <row r="100" spans="1:47" s="2" customFormat="1" ht="22.9" customHeight="1" x14ac:dyDescent="0.2">
      <c r="A100" s="31"/>
      <c r="B100" s="32"/>
      <c r="C100" s="99" t="s">
        <v>120</v>
      </c>
      <c r="D100" s="31"/>
      <c r="E100" s="31"/>
      <c r="F100" s="31"/>
      <c r="G100" s="31"/>
      <c r="H100" s="31"/>
      <c r="I100" s="31"/>
      <c r="J100" s="66"/>
      <c r="K100" s="31"/>
      <c r="L100" s="4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U100" s="18" t="s">
        <v>121</v>
      </c>
    </row>
    <row r="101" spans="1:47" s="9" customFormat="1" ht="24.95" customHeight="1" x14ac:dyDescent="0.2">
      <c r="B101" s="100"/>
      <c r="D101" s="101" t="s">
        <v>122</v>
      </c>
      <c r="E101" s="102"/>
      <c r="F101" s="102"/>
      <c r="G101" s="102"/>
      <c r="H101" s="102"/>
      <c r="I101" s="102"/>
      <c r="J101" s="103"/>
      <c r="L101" s="100"/>
    </row>
    <row r="102" spans="1:47" s="10" customFormat="1" ht="19.899999999999999" customHeight="1" x14ac:dyDescent="0.2">
      <c r="B102" s="104"/>
      <c r="D102" s="105" t="s">
        <v>1248</v>
      </c>
      <c r="E102" s="106"/>
      <c r="F102" s="106"/>
      <c r="G102" s="106"/>
      <c r="H102" s="106"/>
      <c r="I102" s="106"/>
      <c r="J102" s="107"/>
      <c r="L102" s="104"/>
    </row>
    <row r="103" spans="1:47" s="10" customFormat="1" ht="19.899999999999999" customHeight="1" x14ac:dyDescent="0.2">
      <c r="B103" s="104"/>
      <c r="D103" s="105" t="s">
        <v>2629</v>
      </c>
      <c r="E103" s="106"/>
      <c r="F103" s="106"/>
      <c r="G103" s="106"/>
      <c r="H103" s="106"/>
      <c r="I103" s="106"/>
      <c r="J103" s="107"/>
      <c r="L103" s="104"/>
    </row>
    <row r="104" spans="1:47" s="10" customFormat="1" ht="19.899999999999999" customHeight="1" x14ac:dyDescent="0.2">
      <c r="B104" s="104"/>
      <c r="D104" s="105" t="s">
        <v>2630</v>
      </c>
      <c r="E104" s="106"/>
      <c r="F104" s="106"/>
      <c r="G104" s="106"/>
      <c r="H104" s="106"/>
      <c r="I104" s="106"/>
      <c r="J104" s="107"/>
      <c r="L104" s="104"/>
    </row>
    <row r="105" spans="1:47" s="10" customFormat="1" ht="19.899999999999999" customHeight="1" x14ac:dyDescent="0.2">
      <c r="B105" s="104"/>
      <c r="D105" s="105" t="s">
        <v>125</v>
      </c>
      <c r="E105" s="106"/>
      <c r="F105" s="106"/>
      <c r="G105" s="106"/>
      <c r="H105" s="106"/>
      <c r="I105" s="106"/>
      <c r="J105" s="107"/>
      <c r="L105" s="104"/>
    </row>
    <row r="106" spans="1:47" s="10" customFormat="1" ht="19.899999999999999" customHeight="1" x14ac:dyDescent="0.2">
      <c r="B106" s="104"/>
      <c r="D106" s="105" t="s">
        <v>126</v>
      </c>
      <c r="E106" s="106"/>
      <c r="F106" s="106"/>
      <c r="G106" s="106"/>
      <c r="H106" s="106"/>
      <c r="I106" s="106"/>
      <c r="J106" s="107"/>
      <c r="L106" s="104"/>
    </row>
    <row r="107" spans="1:47" s="9" customFormat="1" ht="24.95" customHeight="1" x14ac:dyDescent="0.2">
      <c r="B107" s="100"/>
      <c r="D107" s="101" t="s">
        <v>127</v>
      </c>
      <c r="E107" s="102"/>
      <c r="F107" s="102"/>
      <c r="G107" s="102"/>
      <c r="H107" s="102"/>
      <c r="I107" s="102"/>
      <c r="J107" s="103"/>
      <c r="L107" s="100"/>
    </row>
    <row r="108" spans="1:47" s="10" customFormat="1" ht="19.899999999999999" customHeight="1" x14ac:dyDescent="0.2">
      <c r="B108" s="104"/>
      <c r="D108" s="105" t="s">
        <v>2631</v>
      </c>
      <c r="E108" s="106"/>
      <c r="F108" s="106"/>
      <c r="G108" s="106"/>
      <c r="H108" s="106"/>
      <c r="I108" s="106"/>
      <c r="J108" s="107"/>
      <c r="L108" s="104"/>
    </row>
    <row r="109" spans="1:47" s="10" customFormat="1" ht="19.899999999999999" customHeight="1" x14ac:dyDescent="0.2">
      <c r="B109" s="104"/>
      <c r="D109" s="105" t="s">
        <v>2632</v>
      </c>
      <c r="E109" s="106"/>
      <c r="F109" s="106"/>
      <c r="G109" s="106"/>
      <c r="H109" s="106"/>
      <c r="I109" s="106"/>
      <c r="J109" s="107"/>
      <c r="L109" s="104"/>
    </row>
    <row r="110" spans="1:47" s="10" customFormat="1" ht="19.899999999999999" customHeight="1" x14ac:dyDescent="0.2">
      <c r="B110" s="104"/>
      <c r="D110" s="105" t="s">
        <v>1251</v>
      </c>
      <c r="E110" s="106"/>
      <c r="F110" s="106"/>
      <c r="G110" s="106"/>
      <c r="H110" s="106"/>
      <c r="I110" s="106"/>
      <c r="J110" s="107"/>
      <c r="L110" s="104"/>
    </row>
    <row r="111" spans="1:47" s="9" customFormat="1" ht="24.95" customHeight="1" x14ac:dyDescent="0.2">
      <c r="B111" s="100"/>
      <c r="D111" s="101" t="s">
        <v>1253</v>
      </c>
      <c r="E111" s="102"/>
      <c r="F111" s="102"/>
      <c r="G111" s="102"/>
      <c r="H111" s="102"/>
      <c r="I111" s="102"/>
      <c r="J111" s="103"/>
      <c r="L111" s="100"/>
    </row>
    <row r="112" spans="1:47" s="10" customFormat="1" ht="19.899999999999999" customHeight="1" x14ac:dyDescent="0.2">
      <c r="B112" s="104"/>
      <c r="D112" s="105" t="s">
        <v>2633</v>
      </c>
      <c r="E112" s="106"/>
      <c r="F112" s="106"/>
      <c r="G112" s="106"/>
      <c r="H112" s="106"/>
      <c r="I112" s="106"/>
      <c r="J112" s="107"/>
      <c r="L112" s="104"/>
    </row>
    <row r="113" spans="1:31" s="10" customFormat="1" ht="19.899999999999999" customHeight="1" x14ac:dyDescent="0.2">
      <c r="B113" s="104"/>
      <c r="D113" s="105" t="s">
        <v>2634</v>
      </c>
      <c r="E113" s="106"/>
      <c r="F113" s="106"/>
      <c r="G113" s="106"/>
      <c r="H113" s="106"/>
      <c r="I113" s="106"/>
      <c r="J113" s="107"/>
      <c r="L113" s="104"/>
    </row>
    <row r="114" spans="1:31" s="9" customFormat="1" ht="24.95" customHeight="1" x14ac:dyDescent="0.2">
      <c r="B114" s="100"/>
      <c r="D114" s="101" t="s">
        <v>2635</v>
      </c>
      <c r="E114" s="102"/>
      <c r="F114" s="102"/>
      <c r="G114" s="102"/>
      <c r="H114" s="102"/>
      <c r="I114" s="102"/>
      <c r="J114" s="103"/>
      <c r="L114" s="100"/>
    </row>
    <row r="115" spans="1:31" s="2" customFormat="1" ht="21.75" customHeight="1" x14ac:dyDescent="0.2">
      <c r="A115" s="31"/>
      <c r="B115" s="32"/>
      <c r="C115" s="31"/>
      <c r="D115" s="31"/>
      <c r="E115" s="31"/>
      <c r="F115" s="31"/>
      <c r="G115" s="31"/>
      <c r="H115" s="31"/>
      <c r="I115" s="31"/>
      <c r="J115" s="31"/>
      <c r="K115" s="31"/>
      <c r="L115" s="4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31" s="2" customFormat="1" ht="6.95" customHeight="1" x14ac:dyDescent="0.2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31" s="2" customFormat="1" ht="29.25" customHeight="1" x14ac:dyDescent="0.2">
      <c r="A117" s="31"/>
      <c r="B117" s="32"/>
      <c r="C117" s="99" t="s">
        <v>132</v>
      </c>
      <c r="D117" s="31"/>
      <c r="E117" s="31"/>
      <c r="F117" s="31"/>
      <c r="G117" s="31"/>
      <c r="H117" s="31"/>
      <c r="I117" s="31"/>
      <c r="J117" s="108"/>
      <c r="K117" s="31"/>
      <c r="L117" s="41"/>
      <c r="N117" s="109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31" s="2" customFormat="1" ht="18" customHeight="1" x14ac:dyDescent="0.2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31" s="2" customFormat="1" ht="29.25" customHeight="1" x14ac:dyDescent="0.2">
      <c r="A119" s="31"/>
      <c r="B119" s="32"/>
      <c r="C119" s="78" t="s">
        <v>109</v>
      </c>
      <c r="D119" s="79"/>
      <c r="E119" s="79"/>
      <c r="F119" s="79"/>
      <c r="G119" s="79"/>
      <c r="H119" s="79"/>
      <c r="I119" s="79"/>
      <c r="J119" s="80"/>
      <c r="K119" s="79"/>
      <c r="L119" s="4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31" s="2" customFormat="1" ht="6.95" customHeight="1" x14ac:dyDescent="0.2">
      <c r="A120" s="31"/>
      <c r="B120" s="46"/>
      <c r="C120" s="47"/>
      <c r="D120" s="47"/>
      <c r="E120" s="47"/>
      <c r="F120" s="47"/>
      <c r="G120" s="47"/>
      <c r="H120" s="47"/>
      <c r="I120" s="47"/>
      <c r="J120" s="47"/>
      <c r="K120" s="47"/>
      <c r="L120" s="4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4" spans="1:31" s="2" customFormat="1" ht="6.95" customHeight="1" x14ac:dyDescent="0.2">
      <c r="A124" s="31"/>
      <c r="B124" s="48"/>
      <c r="C124" s="49"/>
      <c r="D124" s="49"/>
      <c r="E124" s="49"/>
      <c r="F124" s="49"/>
      <c r="G124" s="49"/>
      <c r="H124" s="49"/>
      <c r="I124" s="49"/>
      <c r="J124" s="49"/>
      <c r="K124" s="49"/>
      <c r="L124" s="4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31" s="2" customFormat="1" ht="24.95" customHeight="1" x14ac:dyDescent="0.2">
      <c r="A125" s="31"/>
      <c r="B125" s="32"/>
      <c r="C125" s="22" t="s">
        <v>133</v>
      </c>
      <c r="D125" s="31"/>
      <c r="E125" s="31"/>
      <c r="F125" s="31"/>
      <c r="G125" s="31"/>
      <c r="H125" s="31"/>
      <c r="I125" s="31"/>
      <c r="J125" s="31"/>
      <c r="K125" s="31"/>
      <c r="L125" s="4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31" s="2" customFormat="1" ht="6.95" customHeight="1" x14ac:dyDescent="0.2">
      <c r="A126" s="31"/>
      <c r="B126" s="32"/>
      <c r="C126" s="31"/>
      <c r="D126" s="31"/>
      <c r="E126" s="31"/>
      <c r="F126" s="31"/>
      <c r="G126" s="31"/>
      <c r="H126" s="31"/>
      <c r="I126" s="31"/>
      <c r="J126" s="31"/>
      <c r="K126" s="31"/>
      <c r="L126" s="4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</row>
    <row r="127" spans="1:31" s="2" customFormat="1" ht="12" customHeight="1" x14ac:dyDescent="0.2">
      <c r="A127" s="31"/>
      <c r="B127" s="32"/>
      <c r="C127" s="26" t="s">
        <v>10</v>
      </c>
      <c r="D127" s="31"/>
      <c r="E127" s="31"/>
      <c r="F127" s="31"/>
      <c r="G127" s="31"/>
      <c r="H127" s="31"/>
      <c r="I127" s="31"/>
      <c r="J127" s="31"/>
      <c r="K127" s="31"/>
      <c r="L127" s="4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16.5" customHeight="1" x14ac:dyDescent="0.2">
      <c r="A128" s="31"/>
      <c r="B128" s="32"/>
      <c r="C128" s="31"/>
      <c r="D128" s="31"/>
      <c r="E128" s="292" t="str">
        <f>E7</f>
        <v>Dunajská Streda OR PZ,  rekonštrukcia a modernizácia objektu</v>
      </c>
      <c r="F128" s="293"/>
      <c r="G128" s="293"/>
      <c r="H128" s="293"/>
      <c r="I128" s="31"/>
      <c r="J128" s="31"/>
      <c r="K128" s="31"/>
      <c r="L128" s="4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3" s="1" customFormat="1" ht="12" customHeight="1" x14ac:dyDescent="0.2">
      <c r="B129" s="21"/>
      <c r="C129" s="26" t="s">
        <v>111</v>
      </c>
      <c r="L129" s="21"/>
    </row>
    <row r="130" spans="1:63" s="1" customFormat="1" ht="16.5" customHeight="1" x14ac:dyDescent="0.2">
      <c r="B130" s="21"/>
      <c r="E130" s="292" t="s">
        <v>112</v>
      </c>
      <c r="F130" s="275"/>
      <c r="G130" s="275"/>
      <c r="H130" s="275"/>
      <c r="L130" s="21"/>
    </row>
    <row r="131" spans="1:63" s="1" customFormat="1" ht="12" customHeight="1" x14ac:dyDescent="0.2">
      <c r="B131" s="21"/>
      <c r="C131" s="26" t="s">
        <v>113</v>
      </c>
      <c r="L131" s="21"/>
    </row>
    <row r="132" spans="1:63" s="2" customFormat="1" ht="16.5" customHeight="1" x14ac:dyDescent="0.2">
      <c r="A132" s="31"/>
      <c r="B132" s="32"/>
      <c r="C132" s="31"/>
      <c r="D132" s="31"/>
      <c r="E132" s="295" t="s">
        <v>1245</v>
      </c>
      <c r="F132" s="291"/>
      <c r="G132" s="291"/>
      <c r="H132" s="291"/>
      <c r="I132" s="31"/>
      <c r="J132" s="31"/>
      <c r="K132" s="31"/>
      <c r="L132" s="4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3" s="2" customFormat="1" ht="12" customHeight="1" x14ac:dyDescent="0.2">
      <c r="A133" s="31"/>
      <c r="B133" s="32"/>
      <c r="C133" s="26" t="s">
        <v>1246</v>
      </c>
      <c r="D133" s="31"/>
      <c r="E133" s="31"/>
      <c r="F133" s="31"/>
      <c r="G133" s="31"/>
      <c r="H133" s="31"/>
      <c r="I133" s="31"/>
      <c r="J133" s="31"/>
      <c r="K133" s="31"/>
      <c r="L133" s="4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3" s="2" customFormat="1" ht="16.5" customHeight="1" x14ac:dyDescent="0.2">
      <c r="A134" s="31"/>
      <c r="B134" s="32"/>
      <c r="C134" s="31"/>
      <c r="D134" s="31"/>
      <c r="E134" s="283" t="str">
        <f>E13</f>
        <v>D5 - Plynofikácia</v>
      </c>
      <c r="F134" s="291"/>
      <c r="G134" s="291"/>
      <c r="H134" s="291"/>
      <c r="I134" s="31"/>
      <c r="J134" s="31"/>
      <c r="K134" s="31"/>
      <c r="L134" s="4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3" s="2" customFormat="1" ht="6.95" customHeight="1" x14ac:dyDescent="0.2">
      <c r="A135" s="31"/>
      <c r="B135" s="32"/>
      <c r="C135" s="31"/>
      <c r="D135" s="31"/>
      <c r="E135" s="31"/>
      <c r="F135" s="31"/>
      <c r="G135" s="31"/>
      <c r="H135" s="31"/>
      <c r="I135" s="31"/>
      <c r="J135" s="31"/>
      <c r="K135" s="31"/>
      <c r="L135" s="4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3" s="2" customFormat="1" ht="12" customHeight="1" x14ac:dyDescent="0.2">
      <c r="A136" s="31"/>
      <c r="B136" s="32"/>
      <c r="C136" s="26" t="s">
        <v>16</v>
      </c>
      <c r="D136" s="31"/>
      <c r="E136" s="31"/>
      <c r="F136" s="24" t="str">
        <f>F16</f>
        <v>Dunajská Streda, Muzejná 231/6,  parc.č. 2421/8; 1</v>
      </c>
      <c r="G136" s="31"/>
      <c r="H136" s="31"/>
      <c r="I136" s="26" t="s">
        <v>18</v>
      </c>
      <c r="J136" s="54" t="str">
        <f>IF(J16="","",J16)</f>
        <v/>
      </c>
      <c r="K136" s="31"/>
      <c r="L136" s="4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3" s="2" customFormat="1" ht="6.95" customHeight="1" x14ac:dyDescent="0.2">
      <c r="A137" s="31"/>
      <c r="B137" s="32"/>
      <c r="C137" s="31"/>
      <c r="D137" s="31"/>
      <c r="E137" s="31"/>
      <c r="F137" s="31"/>
      <c r="G137" s="31"/>
      <c r="H137" s="31"/>
      <c r="I137" s="31"/>
      <c r="J137" s="31"/>
      <c r="K137" s="31"/>
      <c r="L137" s="4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3" s="2" customFormat="1" ht="40.15" customHeight="1" x14ac:dyDescent="0.2">
      <c r="A138" s="31"/>
      <c r="B138" s="32"/>
      <c r="C138" s="26" t="s">
        <v>19</v>
      </c>
      <c r="D138" s="31"/>
      <c r="E138" s="31"/>
      <c r="F138" s="24" t="str">
        <f>E19</f>
        <v>Ministerstvo vnútra SR, Pribinova 2,  Bratislava</v>
      </c>
      <c r="G138" s="31"/>
      <c r="H138" s="31"/>
      <c r="I138" s="26" t="s">
        <v>26</v>
      </c>
      <c r="J138" s="27"/>
      <c r="K138" s="31"/>
      <c r="L138" s="4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3" s="2" customFormat="1" ht="15.2" customHeight="1" x14ac:dyDescent="0.2">
      <c r="A139" s="31"/>
      <c r="B139" s="32"/>
      <c r="C139" s="26" t="s">
        <v>24</v>
      </c>
      <c r="D139" s="31"/>
      <c r="E139" s="31"/>
      <c r="F139" s="24"/>
      <c r="G139" s="31"/>
      <c r="H139" s="31"/>
      <c r="I139" s="26" t="s">
        <v>28</v>
      </c>
      <c r="J139" s="27"/>
      <c r="K139" s="31"/>
      <c r="L139" s="4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3" s="2" customFormat="1" ht="10.35" customHeight="1" x14ac:dyDescent="0.2">
      <c r="A140" s="31"/>
      <c r="B140" s="32"/>
      <c r="C140" s="31"/>
      <c r="D140" s="31"/>
      <c r="E140" s="31"/>
      <c r="F140" s="31"/>
      <c r="G140" s="31"/>
      <c r="H140" s="31"/>
      <c r="I140" s="31"/>
      <c r="J140" s="31"/>
      <c r="K140" s="31"/>
      <c r="L140" s="4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63" s="11" customFormat="1" ht="29.25" customHeight="1" x14ac:dyDescent="0.2">
      <c r="A141" s="110"/>
      <c r="B141" s="111"/>
      <c r="C141" s="112" t="s">
        <v>134</v>
      </c>
      <c r="D141" s="113" t="s">
        <v>57</v>
      </c>
      <c r="E141" s="113" t="s">
        <v>53</v>
      </c>
      <c r="F141" s="113" t="s">
        <v>54</v>
      </c>
      <c r="G141" s="113" t="s">
        <v>135</v>
      </c>
      <c r="H141" s="113" t="s">
        <v>136</v>
      </c>
      <c r="I141" s="113" t="s">
        <v>137</v>
      </c>
      <c r="J141" s="114" t="s">
        <v>119</v>
      </c>
      <c r="K141" s="115" t="s">
        <v>138</v>
      </c>
      <c r="L141" s="116"/>
      <c r="M141" s="58"/>
      <c r="N141" s="59"/>
      <c r="O141" s="59"/>
      <c r="P141" s="59"/>
      <c r="Q141" s="59"/>
      <c r="R141" s="59"/>
      <c r="S141" s="59"/>
      <c r="T141" s="60"/>
      <c r="U141" s="110"/>
      <c r="V141" s="110"/>
      <c r="W141" s="110"/>
      <c r="X141" s="110"/>
      <c r="Y141" s="110"/>
      <c r="Z141" s="110"/>
      <c r="AA141" s="110"/>
      <c r="AB141" s="110"/>
      <c r="AC141" s="110"/>
      <c r="AD141" s="110"/>
      <c r="AE141" s="110"/>
    </row>
    <row r="142" spans="1:63" s="2" customFormat="1" ht="22.9" customHeight="1" x14ac:dyDescent="0.25">
      <c r="A142" s="31"/>
      <c r="B142" s="32"/>
      <c r="C142" s="64" t="s">
        <v>115</v>
      </c>
      <c r="D142" s="31"/>
      <c r="E142" s="31"/>
      <c r="F142" s="31"/>
      <c r="G142" s="31"/>
      <c r="H142" s="31"/>
      <c r="I142" s="31"/>
      <c r="J142" s="117"/>
      <c r="K142" s="31"/>
      <c r="L142" s="32"/>
      <c r="M142" s="61"/>
      <c r="N142" s="55"/>
      <c r="O142" s="62"/>
      <c r="P142" s="118"/>
      <c r="Q142" s="62"/>
      <c r="R142" s="118"/>
      <c r="S142" s="62"/>
      <c r="T142" s="119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T142" s="18" t="s">
        <v>59</v>
      </c>
      <c r="AU142" s="18" t="s">
        <v>121</v>
      </c>
      <c r="BK142" s="120">
        <f>BK143+BK189+BK218+BK248</f>
        <v>0</v>
      </c>
    </row>
    <row r="143" spans="1:63" s="12" customFormat="1" ht="25.9" customHeight="1" x14ac:dyDescent="0.2">
      <c r="B143" s="121"/>
      <c r="D143" s="122" t="s">
        <v>59</v>
      </c>
      <c r="E143" s="123" t="s">
        <v>139</v>
      </c>
      <c r="F143" s="123" t="s">
        <v>140</v>
      </c>
      <c r="J143" s="124"/>
      <c r="L143" s="121"/>
      <c r="M143" s="125"/>
      <c r="N143" s="126"/>
      <c r="O143" s="126"/>
      <c r="P143" s="127"/>
      <c r="Q143" s="126"/>
      <c r="R143" s="127"/>
      <c r="S143" s="126"/>
      <c r="T143" s="128"/>
      <c r="AR143" s="122" t="s">
        <v>67</v>
      </c>
      <c r="AT143" s="129" t="s">
        <v>59</v>
      </c>
      <c r="AU143" s="129" t="s">
        <v>60</v>
      </c>
      <c r="AY143" s="122" t="s">
        <v>141</v>
      </c>
      <c r="BK143" s="130">
        <f>BK144+BK160+BK163+BK168+BK185</f>
        <v>0</v>
      </c>
    </row>
    <row r="144" spans="1:63" s="12" customFormat="1" ht="22.9" customHeight="1" x14ac:dyDescent="0.2">
      <c r="B144" s="121"/>
      <c r="D144" s="122" t="s">
        <v>59</v>
      </c>
      <c r="E144" s="131" t="s">
        <v>67</v>
      </c>
      <c r="F144" s="131" t="s">
        <v>1255</v>
      </c>
      <c r="J144" s="132"/>
      <c r="L144" s="121"/>
      <c r="M144" s="125"/>
      <c r="N144" s="126"/>
      <c r="O144" s="126"/>
      <c r="P144" s="127"/>
      <c r="Q144" s="126"/>
      <c r="R144" s="127"/>
      <c r="S144" s="126"/>
      <c r="T144" s="128"/>
      <c r="AR144" s="122" t="s">
        <v>67</v>
      </c>
      <c r="AT144" s="129" t="s">
        <v>59</v>
      </c>
      <c r="AU144" s="129" t="s">
        <v>67</v>
      </c>
      <c r="AY144" s="122" t="s">
        <v>141</v>
      </c>
      <c r="BK144" s="130">
        <f>SUM(BK145:BK159)</f>
        <v>0</v>
      </c>
    </row>
    <row r="145" spans="1:65" s="2" customFormat="1" ht="21.75" customHeight="1" x14ac:dyDescent="0.2">
      <c r="A145" s="31"/>
      <c r="B145" s="133"/>
      <c r="C145" s="134" t="s">
        <v>67</v>
      </c>
      <c r="D145" s="134" t="s">
        <v>143</v>
      </c>
      <c r="E145" s="135" t="s">
        <v>2636</v>
      </c>
      <c r="F145" s="136" t="s">
        <v>2637</v>
      </c>
      <c r="G145" s="137" t="s">
        <v>145</v>
      </c>
      <c r="H145" s="138">
        <v>3.7</v>
      </c>
      <c r="I145" s="139"/>
      <c r="J145" s="139"/>
      <c r="K145" s="140"/>
      <c r="L145" s="32"/>
      <c r="M145" s="141"/>
      <c r="N145" s="142"/>
      <c r="O145" s="143"/>
      <c r="P145" s="143"/>
      <c r="Q145" s="143"/>
      <c r="R145" s="143"/>
      <c r="S145" s="143"/>
      <c r="T145" s="144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45" t="s">
        <v>146</v>
      </c>
      <c r="AT145" s="145" t="s">
        <v>143</v>
      </c>
      <c r="AU145" s="145" t="s">
        <v>73</v>
      </c>
      <c r="AY145" s="18" t="s">
        <v>141</v>
      </c>
      <c r="BE145" s="146">
        <f t="shared" ref="BE145:BE159" si="0">IF(N145="základná",J145,0)</f>
        <v>0</v>
      </c>
      <c r="BF145" s="146">
        <f t="shared" ref="BF145:BF159" si="1">IF(N145="znížená",J145,0)</f>
        <v>0</v>
      </c>
      <c r="BG145" s="146">
        <f t="shared" ref="BG145:BG159" si="2">IF(N145="zákl. prenesená",J145,0)</f>
        <v>0</v>
      </c>
      <c r="BH145" s="146">
        <f t="shared" ref="BH145:BH159" si="3">IF(N145="zníž. prenesená",J145,0)</f>
        <v>0</v>
      </c>
      <c r="BI145" s="146">
        <f t="shared" ref="BI145:BI159" si="4">IF(N145="nulová",J145,0)</f>
        <v>0</v>
      </c>
      <c r="BJ145" s="18" t="s">
        <v>73</v>
      </c>
      <c r="BK145" s="146">
        <f t="shared" ref="BK145:BK159" si="5">ROUND(I145*H145,2)</f>
        <v>0</v>
      </c>
      <c r="BL145" s="18" t="s">
        <v>146</v>
      </c>
      <c r="BM145" s="145" t="s">
        <v>2638</v>
      </c>
    </row>
    <row r="146" spans="1:65" s="2" customFormat="1" ht="21.75" customHeight="1" x14ac:dyDescent="0.2">
      <c r="A146" s="31"/>
      <c r="B146" s="133"/>
      <c r="C146" s="134" t="s">
        <v>73</v>
      </c>
      <c r="D146" s="134" t="s">
        <v>143</v>
      </c>
      <c r="E146" s="135" t="s">
        <v>1256</v>
      </c>
      <c r="F146" s="136" t="s">
        <v>1257</v>
      </c>
      <c r="G146" s="137" t="s">
        <v>145</v>
      </c>
      <c r="H146" s="138">
        <v>3.7</v>
      </c>
      <c r="I146" s="139"/>
      <c r="J146" s="139"/>
      <c r="K146" s="140"/>
      <c r="L146" s="32"/>
      <c r="M146" s="141"/>
      <c r="N146" s="142"/>
      <c r="O146" s="143"/>
      <c r="P146" s="143"/>
      <c r="Q146" s="143"/>
      <c r="R146" s="143"/>
      <c r="S146" s="143"/>
      <c r="T146" s="144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45" t="s">
        <v>146</v>
      </c>
      <c r="AT146" s="145" t="s">
        <v>143</v>
      </c>
      <c r="AU146" s="145" t="s">
        <v>73</v>
      </c>
      <c r="AY146" s="18" t="s">
        <v>141</v>
      </c>
      <c r="BE146" s="146">
        <f t="shared" si="0"/>
        <v>0</v>
      </c>
      <c r="BF146" s="146">
        <f t="shared" si="1"/>
        <v>0</v>
      </c>
      <c r="BG146" s="146">
        <f t="shared" si="2"/>
        <v>0</v>
      </c>
      <c r="BH146" s="146">
        <f t="shared" si="3"/>
        <v>0</v>
      </c>
      <c r="BI146" s="146">
        <f t="shared" si="4"/>
        <v>0</v>
      </c>
      <c r="BJ146" s="18" t="s">
        <v>73</v>
      </c>
      <c r="BK146" s="146">
        <f t="shared" si="5"/>
        <v>0</v>
      </c>
      <c r="BL146" s="18" t="s">
        <v>146</v>
      </c>
      <c r="BM146" s="145" t="s">
        <v>2639</v>
      </c>
    </row>
    <row r="147" spans="1:65" s="2" customFormat="1" ht="16.5" customHeight="1" x14ac:dyDescent="0.2">
      <c r="A147" s="31"/>
      <c r="B147" s="133"/>
      <c r="C147" s="134" t="s">
        <v>85</v>
      </c>
      <c r="D147" s="134" t="s">
        <v>143</v>
      </c>
      <c r="E147" s="135" t="s">
        <v>2640</v>
      </c>
      <c r="F147" s="136" t="s">
        <v>2641</v>
      </c>
      <c r="G147" s="137" t="s">
        <v>555</v>
      </c>
      <c r="H147" s="138">
        <v>6.6</v>
      </c>
      <c r="I147" s="139"/>
      <c r="J147" s="139"/>
      <c r="K147" s="140"/>
      <c r="L147" s="32"/>
      <c r="M147" s="141"/>
      <c r="N147" s="142"/>
      <c r="O147" s="143"/>
      <c r="P147" s="143"/>
      <c r="Q147" s="143"/>
      <c r="R147" s="143"/>
      <c r="S147" s="143"/>
      <c r="T147" s="144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45" t="s">
        <v>146</v>
      </c>
      <c r="AT147" s="145" t="s">
        <v>143</v>
      </c>
      <c r="AU147" s="145" t="s">
        <v>73</v>
      </c>
      <c r="AY147" s="18" t="s">
        <v>141</v>
      </c>
      <c r="BE147" s="146">
        <f t="shared" si="0"/>
        <v>0</v>
      </c>
      <c r="BF147" s="146">
        <f t="shared" si="1"/>
        <v>0</v>
      </c>
      <c r="BG147" s="146">
        <f t="shared" si="2"/>
        <v>0</v>
      </c>
      <c r="BH147" s="146">
        <f t="shared" si="3"/>
        <v>0</v>
      </c>
      <c r="BI147" s="146">
        <f t="shared" si="4"/>
        <v>0</v>
      </c>
      <c r="BJ147" s="18" t="s">
        <v>73</v>
      </c>
      <c r="BK147" s="146">
        <f t="shared" si="5"/>
        <v>0</v>
      </c>
      <c r="BL147" s="18" t="s">
        <v>146</v>
      </c>
      <c r="BM147" s="145" t="s">
        <v>2642</v>
      </c>
    </row>
    <row r="148" spans="1:65" s="2" customFormat="1" ht="21.75" customHeight="1" x14ac:dyDescent="0.2">
      <c r="A148" s="31"/>
      <c r="B148" s="133"/>
      <c r="C148" s="134" t="s">
        <v>146</v>
      </c>
      <c r="D148" s="134" t="s">
        <v>143</v>
      </c>
      <c r="E148" s="135" t="s">
        <v>2643</v>
      </c>
      <c r="F148" s="136" t="s">
        <v>2644</v>
      </c>
      <c r="G148" s="137" t="s">
        <v>555</v>
      </c>
      <c r="H148" s="138">
        <v>6.6</v>
      </c>
      <c r="I148" s="139"/>
      <c r="J148" s="139"/>
      <c r="K148" s="140"/>
      <c r="L148" s="32"/>
      <c r="M148" s="141"/>
      <c r="N148" s="142"/>
      <c r="O148" s="143"/>
      <c r="P148" s="143"/>
      <c r="Q148" s="143"/>
      <c r="R148" s="143"/>
      <c r="S148" s="143"/>
      <c r="T148" s="144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45" t="s">
        <v>146</v>
      </c>
      <c r="AT148" s="145" t="s">
        <v>143</v>
      </c>
      <c r="AU148" s="145" t="s">
        <v>73</v>
      </c>
      <c r="AY148" s="18" t="s">
        <v>141</v>
      </c>
      <c r="BE148" s="146">
        <f t="shared" si="0"/>
        <v>0</v>
      </c>
      <c r="BF148" s="146">
        <f t="shared" si="1"/>
        <v>0</v>
      </c>
      <c r="BG148" s="146">
        <f t="shared" si="2"/>
        <v>0</v>
      </c>
      <c r="BH148" s="146">
        <f t="shared" si="3"/>
        <v>0</v>
      </c>
      <c r="BI148" s="146">
        <f t="shared" si="4"/>
        <v>0</v>
      </c>
      <c r="BJ148" s="18" t="s">
        <v>73</v>
      </c>
      <c r="BK148" s="146">
        <f t="shared" si="5"/>
        <v>0</v>
      </c>
      <c r="BL148" s="18" t="s">
        <v>146</v>
      </c>
      <c r="BM148" s="145" t="s">
        <v>2645</v>
      </c>
    </row>
    <row r="149" spans="1:65" s="2" customFormat="1" ht="16.5" customHeight="1" x14ac:dyDescent="0.2">
      <c r="A149" s="31"/>
      <c r="B149" s="133"/>
      <c r="C149" s="134" t="s">
        <v>174</v>
      </c>
      <c r="D149" s="134" t="s">
        <v>143</v>
      </c>
      <c r="E149" s="135" t="s">
        <v>2646</v>
      </c>
      <c r="F149" s="136" t="s">
        <v>2647</v>
      </c>
      <c r="G149" s="137" t="s">
        <v>555</v>
      </c>
      <c r="H149" s="138">
        <v>4.8</v>
      </c>
      <c r="I149" s="139"/>
      <c r="J149" s="139"/>
      <c r="K149" s="140"/>
      <c r="L149" s="32"/>
      <c r="M149" s="141"/>
      <c r="N149" s="142"/>
      <c r="O149" s="143"/>
      <c r="P149" s="143"/>
      <c r="Q149" s="143"/>
      <c r="R149" s="143"/>
      <c r="S149" s="143"/>
      <c r="T149" s="144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45" t="s">
        <v>146</v>
      </c>
      <c r="AT149" s="145" t="s">
        <v>143</v>
      </c>
      <c r="AU149" s="145" t="s">
        <v>73</v>
      </c>
      <c r="AY149" s="18" t="s">
        <v>141</v>
      </c>
      <c r="BE149" s="146">
        <f t="shared" si="0"/>
        <v>0</v>
      </c>
      <c r="BF149" s="146">
        <f t="shared" si="1"/>
        <v>0</v>
      </c>
      <c r="BG149" s="146">
        <f t="shared" si="2"/>
        <v>0</v>
      </c>
      <c r="BH149" s="146">
        <f t="shared" si="3"/>
        <v>0</v>
      </c>
      <c r="BI149" s="146">
        <f t="shared" si="4"/>
        <v>0</v>
      </c>
      <c r="BJ149" s="18" t="s">
        <v>73</v>
      </c>
      <c r="BK149" s="146">
        <f t="shared" si="5"/>
        <v>0</v>
      </c>
      <c r="BL149" s="18" t="s">
        <v>146</v>
      </c>
      <c r="BM149" s="145" t="s">
        <v>2648</v>
      </c>
    </row>
    <row r="150" spans="1:65" s="2" customFormat="1" ht="33" customHeight="1" x14ac:dyDescent="0.2">
      <c r="A150" s="31"/>
      <c r="B150" s="133"/>
      <c r="C150" s="134" t="s">
        <v>165</v>
      </c>
      <c r="D150" s="134" t="s">
        <v>143</v>
      </c>
      <c r="E150" s="135" t="s">
        <v>2649</v>
      </c>
      <c r="F150" s="136" t="s">
        <v>2650</v>
      </c>
      <c r="G150" s="137" t="s">
        <v>555</v>
      </c>
      <c r="H150" s="138">
        <v>4.8</v>
      </c>
      <c r="I150" s="139"/>
      <c r="J150" s="139"/>
      <c r="K150" s="140"/>
      <c r="L150" s="32"/>
      <c r="M150" s="141"/>
      <c r="N150" s="142"/>
      <c r="O150" s="143"/>
      <c r="P150" s="143"/>
      <c r="Q150" s="143"/>
      <c r="R150" s="143"/>
      <c r="S150" s="143"/>
      <c r="T150" s="144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45" t="s">
        <v>146</v>
      </c>
      <c r="AT150" s="145" t="s">
        <v>143</v>
      </c>
      <c r="AU150" s="145" t="s">
        <v>73</v>
      </c>
      <c r="AY150" s="18" t="s">
        <v>141</v>
      </c>
      <c r="BE150" s="146">
        <f t="shared" si="0"/>
        <v>0</v>
      </c>
      <c r="BF150" s="146">
        <f t="shared" si="1"/>
        <v>0</v>
      </c>
      <c r="BG150" s="146">
        <f t="shared" si="2"/>
        <v>0</v>
      </c>
      <c r="BH150" s="146">
        <f t="shared" si="3"/>
        <v>0</v>
      </c>
      <c r="BI150" s="146">
        <f t="shared" si="4"/>
        <v>0</v>
      </c>
      <c r="BJ150" s="18" t="s">
        <v>73</v>
      </c>
      <c r="BK150" s="146">
        <f t="shared" si="5"/>
        <v>0</v>
      </c>
      <c r="BL150" s="18" t="s">
        <v>146</v>
      </c>
      <c r="BM150" s="145" t="s">
        <v>2651</v>
      </c>
    </row>
    <row r="151" spans="1:65" s="2" customFormat="1" ht="16.5" customHeight="1" x14ac:dyDescent="0.2">
      <c r="A151" s="31"/>
      <c r="B151" s="133"/>
      <c r="C151" s="134" t="s">
        <v>237</v>
      </c>
      <c r="D151" s="134" t="s">
        <v>143</v>
      </c>
      <c r="E151" s="135" t="s">
        <v>2652</v>
      </c>
      <c r="F151" s="136" t="s">
        <v>2653</v>
      </c>
      <c r="G151" s="137" t="s">
        <v>555</v>
      </c>
      <c r="H151" s="138">
        <v>6</v>
      </c>
      <c r="I151" s="139"/>
      <c r="J151" s="139"/>
      <c r="K151" s="140"/>
      <c r="L151" s="32"/>
      <c r="M151" s="141"/>
      <c r="N151" s="142"/>
      <c r="O151" s="143"/>
      <c r="P151" s="143"/>
      <c r="Q151" s="143"/>
      <c r="R151" s="143"/>
      <c r="S151" s="143"/>
      <c r="T151" s="144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45" t="s">
        <v>146</v>
      </c>
      <c r="AT151" s="145" t="s">
        <v>143</v>
      </c>
      <c r="AU151" s="145" t="s">
        <v>73</v>
      </c>
      <c r="AY151" s="18" t="s">
        <v>141</v>
      </c>
      <c r="BE151" s="146">
        <f t="shared" si="0"/>
        <v>0</v>
      </c>
      <c r="BF151" s="146">
        <f t="shared" si="1"/>
        <v>0</v>
      </c>
      <c r="BG151" s="146">
        <f t="shared" si="2"/>
        <v>0</v>
      </c>
      <c r="BH151" s="146">
        <f t="shared" si="3"/>
        <v>0</v>
      </c>
      <c r="BI151" s="146">
        <f t="shared" si="4"/>
        <v>0</v>
      </c>
      <c r="BJ151" s="18" t="s">
        <v>73</v>
      </c>
      <c r="BK151" s="146">
        <f t="shared" si="5"/>
        <v>0</v>
      </c>
      <c r="BL151" s="18" t="s">
        <v>146</v>
      </c>
      <c r="BM151" s="145" t="s">
        <v>2654</v>
      </c>
    </row>
    <row r="152" spans="1:65" s="2" customFormat="1" ht="21.75" customHeight="1" x14ac:dyDescent="0.2">
      <c r="A152" s="31"/>
      <c r="B152" s="133"/>
      <c r="C152" s="134" t="s">
        <v>162</v>
      </c>
      <c r="D152" s="134" t="s">
        <v>143</v>
      </c>
      <c r="E152" s="135" t="s">
        <v>2655</v>
      </c>
      <c r="F152" s="136" t="s">
        <v>2656</v>
      </c>
      <c r="G152" s="137" t="s">
        <v>555</v>
      </c>
      <c r="H152" s="138">
        <v>6</v>
      </c>
      <c r="I152" s="139"/>
      <c r="J152" s="139"/>
      <c r="K152" s="140"/>
      <c r="L152" s="32"/>
      <c r="M152" s="141"/>
      <c r="N152" s="142"/>
      <c r="O152" s="143"/>
      <c r="P152" s="143"/>
      <c r="Q152" s="143"/>
      <c r="R152" s="143"/>
      <c r="S152" s="143"/>
      <c r="T152" s="144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45" t="s">
        <v>146</v>
      </c>
      <c r="AT152" s="145" t="s">
        <v>143</v>
      </c>
      <c r="AU152" s="145" t="s">
        <v>73</v>
      </c>
      <c r="AY152" s="18" t="s">
        <v>141</v>
      </c>
      <c r="BE152" s="146">
        <f t="shared" si="0"/>
        <v>0</v>
      </c>
      <c r="BF152" s="146">
        <f t="shared" si="1"/>
        <v>0</v>
      </c>
      <c r="BG152" s="146">
        <f t="shared" si="2"/>
        <v>0</v>
      </c>
      <c r="BH152" s="146">
        <f t="shared" si="3"/>
        <v>0</v>
      </c>
      <c r="BI152" s="146">
        <f t="shared" si="4"/>
        <v>0</v>
      </c>
      <c r="BJ152" s="18" t="s">
        <v>73</v>
      </c>
      <c r="BK152" s="146">
        <f t="shared" si="5"/>
        <v>0</v>
      </c>
      <c r="BL152" s="18" t="s">
        <v>146</v>
      </c>
      <c r="BM152" s="145" t="s">
        <v>2657</v>
      </c>
    </row>
    <row r="153" spans="1:65" s="2" customFormat="1" ht="21.75" customHeight="1" x14ac:dyDescent="0.2">
      <c r="A153" s="31"/>
      <c r="B153" s="133"/>
      <c r="C153" s="134" t="s">
        <v>248</v>
      </c>
      <c r="D153" s="134" t="s">
        <v>143</v>
      </c>
      <c r="E153" s="135" t="s">
        <v>2658</v>
      </c>
      <c r="F153" s="136" t="s">
        <v>2659</v>
      </c>
      <c r="G153" s="137" t="s">
        <v>555</v>
      </c>
      <c r="H153" s="138">
        <v>2.4</v>
      </c>
      <c r="I153" s="139"/>
      <c r="J153" s="139"/>
      <c r="K153" s="140"/>
      <c r="L153" s="32"/>
      <c r="M153" s="141"/>
      <c r="N153" s="142"/>
      <c r="O153" s="143"/>
      <c r="P153" s="143"/>
      <c r="Q153" s="143"/>
      <c r="R153" s="143"/>
      <c r="S153" s="143"/>
      <c r="T153" s="144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45" t="s">
        <v>146</v>
      </c>
      <c r="AT153" s="145" t="s">
        <v>143</v>
      </c>
      <c r="AU153" s="145" t="s">
        <v>73</v>
      </c>
      <c r="AY153" s="18" t="s">
        <v>141</v>
      </c>
      <c r="BE153" s="146">
        <f t="shared" si="0"/>
        <v>0</v>
      </c>
      <c r="BF153" s="146">
        <f t="shared" si="1"/>
        <v>0</v>
      </c>
      <c r="BG153" s="146">
        <f t="shared" si="2"/>
        <v>0</v>
      </c>
      <c r="BH153" s="146">
        <f t="shared" si="3"/>
        <v>0</v>
      </c>
      <c r="BI153" s="146">
        <f t="shared" si="4"/>
        <v>0</v>
      </c>
      <c r="BJ153" s="18" t="s">
        <v>73</v>
      </c>
      <c r="BK153" s="146">
        <f t="shared" si="5"/>
        <v>0</v>
      </c>
      <c r="BL153" s="18" t="s">
        <v>146</v>
      </c>
      <c r="BM153" s="145" t="s">
        <v>2660</v>
      </c>
    </row>
    <row r="154" spans="1:65" s="2" customFormat="1" ht="21.75" customHeight="1" x14ac:dyDescent="0.2">
      <c r="A154" s="31"/>
      <c r="B154" s="133"/>
      <c r="C154" s="134" t="s">
        <v>252</v>
      </c>
      <c r="D154" s="134" t="s">
        <v>143</v>
      </c>
      <c r="E154" s="135" t="s">
        <v>2661</v>
      </c>
      <c r="F154" s="136" t="s">
        <v>2662</v>
      </c>
      <c r="G154" s="137" t="s">
        <v>555</v>
      </c>
      <c r="H154" s="138">
        <v>2.4</v>
      </c>
      <c r="I154" s="139"/>
      <c r="J154" s="139"/>
      <c r="K154" s="140"/>
      <c r="L154" s="32"/>
      <c r="M154" s="141"/>
      <c r="N154" s="142"/>
      <c r="O154" s="143"/>
      <c r="P154" s="143"/>
      <c r="Q154" s="143"/>
      <c r="R154" s="143"/>
      <c r="S154" s="143"/>
      <c r="T154" s="144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45" t="s">
        <v>146</v>
      </c>
      <c r="AT154" s="145" t="s">
        <v>143</v>
      </c>
      <c r="AU154" s="145" t="s">
        <v>73</v>
      </c>
      <c r="AY154" s="18" t="s">
        <v>141</v>
      </c>
      <c r="BE154" s="146">
        <f t="shared" si="0"/>
        <v>0</v>
      </c>
      <c r="BF154" s="146">
        <f t="shared" si="1"/>
        <v>0</v>
      </c>
      <c r="BG154" s="146">
        <f t="shared" si="2"/>
        <v>0</v>
      </c>
      <c r="BH154" s="146">
        <f t="shared" si="3"/>
        <v>0</v>
      </c>
      <c r="BI154" s="146">
        <f t="shared" si="4"/>
        <v>0</v>
      </c>
      <c r="BJ154" s="18" t="s">
        <v>73</v>
      </c>
      <c r="BK154" s="146">
        <f t="shared" si="5"/>
        <v>0</v>
      </c>
      <c r="BL154" s="18" t="s">
        <v>146</v>
      </c>
      <c r="BM154" s="145" t="s">
        <v>2663</v>
      </c>
    </row>
    <row r="155" spans="1:65" s="2" customFormat="1" ht="21.75" customHeight="1" x14ac:dyDescent="0.2">
      <c r="A155" s="31"/>
      <c r="B155" s="133"/>
      <c r="C155" s="134" t="s">
        <v>256</v>
      </c>
      <c r="D155" s="134" t="s">
        <v>143</v>
      </c>
      <c r="E155" s="135" t="s">
        <v>2664</v>
      </c>
      <c r="F155" s="136" t="s">
        <v>2665</v>
      </c>
      <c r="G155" s="137" t="s">
        <v>555</v>
      </c>
      <c r="H155" s="138">
        <v>2.4</v>
      </c>
      <c r="I155" s="139"/>
      <c r="J155" s="139"/>
      <c r="K155" s="140"/>
      <c r="L155" s="32"/>
      <c r="M155" s="141"/>
      <c r="N155" s="142"/>
      <c r="O155" s="143"/>
      <c r="P155" s="143"/>
      <c r="Q155" s="143"/>
      <c r="R155" s="143"/>
      <c r="S155" s="143"/>
      <c r="T155" s="144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45" t="s">
        <v>146</v>
      </c>
      <c r="AT155" s="145" t="s">
        <v>143</v>
      </c>
      <c r="AU155" s="145" t="s">
        <v>73</v>
      </c>
      <c r="AY155" s="18" t="s">
        <v>141</v>
      </c>
      <c r="BE155" s="146">
        <f t="shared" si="0"/>
        <v>0</v>
      </c>
      <c r="BF155" s="146">
        <f t="shared" si="1"/>
        <v>0</v>
      </c>
      <c r="BG155" s="146">
        <f t="shared" si="2"/>
        <v>0</v>
      </c>
      <c r="BH155" s="146">
        <f t="shared" si="3"/>
        <v>0</v>
      </c>
      <c r="BI155" s="146">
        <f t="shared" si="4"/>
        <v>0</v>
      </c>
      <c r="BJ155" s="18" t="s">
        <v>73</v>
      </c>
      <c r="BK155" s="146">
        <f t="shared" si="5"/>
        <v>0</v>
      </c>
      <c r="BL155" s="18" t="s">
        <v>146</v>
      </c>
      <c r="BM155" s="145" t="s">
        <v>2666</v>
      </c>
    </row>
    <row r="156" spans="1:65" s="2" customFormat="1" ht="16.5" customHeight="1" x14ac:dyDescent="0.2">
      <c r="A156" s="31"/>
      <c r="B156" s="133"/>
      <c r="C156" s="134" t="s">
        <v>280</v>
      </c>
      <c r="D156" s="134" t="s">
        <v>143</v>
      </c>
      <c r="E156" s="135" t="s">
        <v>2667</v>
      </c>
      <c r="F156" s="136" t="s">
        <v>2668</v>
      </c>
      <c r="G156" s="137" t="s">
        <v>555</v>
      </c>
      <c r="H156" s="138">
        <v>2.4</v>
      </c>
      <c r="I156" s="139"/>
      <c r="J156" s="139"/>
      <c r="K156" s="140"/>
      <c r="L156" s="32"/>
      <c r="M156" s="141"/>
      <c r="N156" s="142"/>
      <c r="O156" s="143"/>
      <c r="P156" s="143"/>
      <c r="Q156" s="143"/>
      <c r="R156" s="143"/>
      <c r="S156" s="143"/>
      <c r="T156" s="144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45" t="s">
        <v>146</v>
      </c>
      <c r="AT156" s="145" t="s">
        <v>143</v>
      </c>
      <c r="AU156" s="145" t="s">
        <v>73</v>
      </c>
      <c r="AY156" s="18" t="s">
        <v>141</v>
      </c>
      <c r="BE156" s="146">
        <f t="shared" si="0"/>
        <v>0</v>
      </c>
      <c r="BF156" s="146">
        <f t="shared" si="1"/>
        <v>0</v>
      </c>
      <c r="BG156" s="146">
        <f t="shared" si="2"/>
        <v>0</v>
      </c>
      <c r="BH156" s="146">
        <f t="shared" si="3"/>
        <v>0</v>
      </c>
      <c r="BI156" s="146">
        <f t="shared" si="4"/>
        <v>0</v>
      </c>
      <c r="BJ156" s="18" t="s">
        <v>73</v>
      </c>
      <c r="BK156" s="146">
        <f t="shared" si="5"/>
        <v>0</v>
      </c>
      <c r="BL156" s="18" t="s">
        <v>146</v>
      </c>
      <c r="BM156" s="145" t="s">
        <v>2669</v>
      </c>
    </row>
    <row r="157" spans="1:65" s="2" customFormat="1" ht="21.75" customHeight="1" x14ac:dyDescent="0.2">
      <c r="A157" s="31"/>
      <c r="B157" s="133"/>
      <c r="C157" s="134" t="s">
        <v>289</v>
      </c>
      <c r="D157" s="134" t="s">
        <v>143</v>
      </c>
      <c r="E157" s="135" t="s">
        <v>2670</v>
      </c>
      <c r="F157" s="136" t="s">
        <v>2671</v>
      </c>
      <c r="G157" s="137" t="s">
        <v>555</v>
      </c>
      <c r="H157" s="138">
        <v>2.4</v>
      </c>
      <c r="I157" s="139"/>
      <c r="J157" s="139"/>
      <c r="K157" s="140"/>
      <c r="L157" s="32"/>
      <c r="M157" s="141"/>
      <c r="N157" s="142"/>
      <c r="O157" s="143"/>
      <c r="P157" s="143"/>
      <c r="Q157" s="143"/>
      <c r="R157" s="143"/>
      <c r="S157" s="143"/>
      <c r="T157" s="144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45" t="s">
        <v>146</v>
      </c>
      <c r="AT157" s="145" t="s">
        <v>143</v>
      </c>
      <c r="AU157" s="145" t="s">
        <v>73</v>
      </c>
      <c r="AY157" s="18" t="s">
        <v>141</v>
      </c>
      <c r="BE157" s="146">
        <f t="shared" si="0"/>
        <v>0</v>
      </c>
      <c r="BF157" s="146">
        <f t="shared" si="1"/>
        <v>0</v>
      </c>
      <c r="BG157" s="146">
        <f t="shared" si="2"/>
        <v>0</v>
      </c>
      <c r="BH157" s="146">
        <f t="shared" si="3"/>
        <v>0</v>
      </c>
      <c r="BI157" s="146">
        <f t="shared" si="4"/>
        <v>0</v>
      </c>
      <c r="BJ157" s="18" t="s">
        <v>73</v>
      </c>
      <c r="BK157" s="146">
        <f t="shared" si="5"/>
        <v>0</v>
      </c>
      <c r="BL157" s="18" t="s">
        <v>146</v>
      </c>
      <c r="BM157" s="145" t="s">
        <v>2672</v>
      </c>
    </row>
    <row r="158" spans="1:65" s="2" customFormat="1" ht="16.5" customHeight="1" x14ac:dyDescent="0.2">
      <c r="A158" s="31"/>
      <c r="B158" s="133"/>
      <c r="C158" s="168" t="s">
        <v>312</v>
      </c>
      <c r="D158" s="168" t="s">
        <v>159</v>
      </c>
      <c r="E158" s="169" t="s">
        <v>2673</v>
      </c>
      <c r="F158" s="170" t="s">
        <v>2674</v>
      </c>
      <c r="G158" s="171" t="s">
        <v>484</v>
      </c>
      <c r="H158" s="172">
        <v>4.68</v>
      </c>
      <c r="I158" s="173"/>
      <c r="J158" s="173"/>
      <c r="K158" s="174"/>
      <c r="L158" s="175"/>
      <c r="M158" s="176"/>
      <c r="N158" s="177"/>
      <c r="O158" s="143"/>
      <c r="P158" s="143"/>
      <c r="Q158" s="143"/>
      <c r="R158" s="143"/>
      <c r="S158" s="143"/>
      <c r="T158" s="144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45" t="s">
        <v>162</v>
      </c>
      <c r="AT158" s="145" t="s">
        <v>159</v>
      </c>
      <c r="AU158" s="145" t="s">
        <v>73</v>
      </c>
      <c r="AY158" s="18" t="s">
        <v>141</v>
      </c>
      <c r="BE158" s="146">
        <f t="shared" si="0"/>
        <v>0</v>
      </c>
      <c r="BF158" s="146">
        <f t="shared" si="1"/>
        <v>0</v>
      </c>
      <c r="BG158" s="146">
        <f t="shared" si="2"/>
        <v>0</v>
      </c>
      <c r="BH158" s="146">
        <f t="shared" si="3"/>
        <v>0</v>
      </c>
      <c r="BI158" s="146">
        <f t="shared" si="4"/>
        <v>0</v>
      </c>
      <c r="BJ158" s="18" t="s">
        <v>73</v>
      </c>
      <c r="BK158" s="146">
        <f t="shared" si="5"/>
        <v>0</v>
      </c>
      <c r="BL158" s="18" t="s">
        <v>146</v>
      </c>
      <c r="BM158" s="145" t="s">
        <v>2675</v>
      </c>
    </row>
    <row r="159" spans="1:65" s="2" customFormat="1" ht="21.75" customHeight="1" x14ac:dyDescent="0.2">
      <c r="A159" s="31"/>
      <c r="B159" s="133"/>
      <c r="C159" s="134" t="s">
        <v>326</v>
      </c>
      <c r="D159" s="134" t="s">
        <v>143</v>
      </c>
      <c r="E159" s="135" t="s">
        <v>2676</v>
      </c>
      <c r="F159" s="136" t="s">
        <v>2677</v>
      </c>
      <c r="G159" s="137" t="s">
        <v>555</v>
      </c>
      <c r="H159" s="138">
        <v>10.199999999999999</v>
      </c>
      <c r="I159" s="139"/>
      <c r="J159" s="139"/>
      <c r="K159" s="140"/>
      <c r="L159" s="32"/>
      <c r="M159" s="141"/>
      <c r="N159" s="142"/>
      <c r="O159" s="143"/>
      <c r="P159" s="143"/>
      <c r="Q159" s="143"/>
      <c r="R159" s="143"/>
      <c r="S159" s="143"/>
      <c r="T159" s="144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45" t="s">
        <v>146</v>
      </c>
      <c r="AT159" s="145" t="s">
        <v>143</v>
      </c>
      <c r="AU159" s="145" t="s">
        <v>73</v>
      </c>
      <c r="AY159" s="18" t="s">
        <v>141</v>
      </c>
      <c r="BE159" s="146">
        <f t="shared" si="0"/>
        <v>0</v>
      </c>
      <c r="BF159" s="146">
        <f t="shared" si="1"/>
        <v>0</v>
      </c>
      <c r="BG159" s="146">
        <f t="shared" si="2"/>
        <v>0</v>
      </c>
      <c r="BH159" s="146">
        <f t="shared" si="3"/>
        <v>0</v>
      </c>
      <c r="BI159" s="146">
        <f t="shared" si="4"/>
        <v>0</v>
      </c>
      <c r="BJ159" s="18" t="s">
        <v>73</v>
      </c>
      <c r="BK159" s="146">
        <f t="shared" si="5"/>
        <v>0</v>
      </c>
      <c r="BL159" s="18" t="s">
        <v>146</v>
      </c>
      <c r="BM159" s="145" t="s">
        <v>2678</v>
      </c>
    </row>
    <row r="160" spans="1:65" s="12" customFormat="1" ht="22.9" customHeight="1" x14ac:dyDescent="0.2">
      <c r="B160" s="121"/>
      <c r="D160" s="122" t="s">
        <v>59</v>
      </c>
      <c r="E160" s="131" t="s">
        <v>146</v>
      </c>
      <c r="F160" s="131" t="s">
        <v>2679</v>
      </c>
      <c r="J160" s="132"/>
      <c r="L160" s="121"/>
      <c r="M160" s="125"/>
      <c r="N160" s="126"/>
      <c r="O160" s="126"/>
      <c r="P160" s="127"/>
      <c r="Q160" s="126"/>
      <c r="R160" s="127"/>
      <c r="S160" s="126"/>
      <c r="T160" s="128"/>
      <c r="AR160" s="122" t="s">
        <v>67</v>
      </c>
      <c r="AT160" s="129" t="s">
        <v>59</v>
      </c>
      <c r="AU160" s="129" t="s">
        <v>67</v>
      </c>
      <c r="AY160" s="122" t="s">
        <v>141</v>
      </c>
      <c r="BK160" s="130">
        <f>SUM(BK161:BK162)</f>
        <v>0</v>
      </c>
    </row>
    <row r="161" spans="1:65" s="2" customFormat="1" ht="33" customHeight="1" x14ac:dyDescent="0.2">
      <c r="A161" s="31"/>
      <c r="B161" s="133"/>
      <c r="C161" s="134" t="s">
        <v>332</v>
      </c>
      <c r="D161" s="134" t="s">
        <v>143</v>
      </c>
      <c r="E161" s="135" t="s">
        <v>2680</v>
      </c>
      <c r="F161" s="136" t="s">
        <v>2681</v>
      </c>
      <c r="G161" s="137" t="s">
        <v>555</v>
      </c>
      <c r="H161" s="138">
        <v>2.4</v>
      </c>
      <c r="I161" s="139"/>
      <c r="J161" s="139"/>
      <c r="K161" s="140"/>
      <c r="L161" s="32"/>
      <c r="M161" s="141"/>
      <c r="N161" s="142"/>
      <c r="O161" s="143"/>
      <c r="P161" s="143"/>
      <c r="Q161" s="143"/>
      <c r="R161" s="143"/>
      <c r="S161" s="143"/>
      <c r="T161" s="144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45" t="s">
        <v>146</v>
      </c>
      <c r="AT161" s="145" t="s">
        <v>143</v>
      </c>
      <c r="AU161" s="145" t="s">
        <v>73</v>
      </c>
      <c r="AY161" s="18" t="s">
        <v>141</v>
      </c>
      <c r="BE161" s="146">
        <f>IF(N161="základná",J161,0)</f>
        <v>0</v>
      </c>
      <c r="BF161" s="146">
        <f>IF(N161="znížená",J161,0)</f>
        <v>0</v>
      </c>
      <c r="BG161" s="146">
        <f>IF(N161="zákl. prenesená",J161,0)</f>
        <v>0</v>
      </c>
      <c r="BH161" s="146">
        <f>IF(N161="zníž. prenesená",J161,0)</f>
        <v>0</v>
      </c>
      <c r="BI161" s="146">
        <f>IF(N161="nulová",J161,0)</f>
        <v>0</v>
      </c>
      <c r="BJ161" s="18" t="s">
        <v>73</v>
      </c>
      <c r="BK161" s="146">
        <f>ROUND(I161*H161,2)</f>
        <v>0</v>
      </c>
      <c r="BL161" s="18" t="s">
        <v>146</v>
      </c>
      <c r="BM161" s="145" t="s">
        <v>2682</v>
      </c>
    </row>
    <row r="162" spans="1:65" s="2" customFormat="1" ht="21.75" customHeight="1" x14ac:dyDescent="0.2">
      <c r="A162" s="31"/>
      <c r="B162" s="133"/>
      <c r="C162" s="134" t="s">
        <v>337</v>
      </c>
      <c r="D162" s="134" t="s">
        <v>143</v>
      </c>
      <c r="E162" s="135" t="s">
        <v>2683</v>
      </c>
      <c r="F162" s="136" t="s">
        <v>2684</v>
      </c>
      <c r="G162" s="137" t="s">
        <v>161</v>
      </c>
      <c r="H162" s="138">
        <v>1</v>
      </c>
      <c r="I162" s="139"/>
      <c r="J162" s="139"/>
      <c r="K162" s="140"/>
      <c r="L162" s="32"/>
      <c r="M162" s="141"/>
      <c r="N162" s="142"/>
      <c r="O162" s="143"/>
      <c r="P162" s="143"/>
      <c r="Q162" s="143"/>
      <c r="R162" s="143"/>
      <c r="S162" s="143"/>
      <c r="T162" s="144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45" t="s">
        <v>146</v>
      </c>
      <c r="AT162" s="145" t="s">
        <v>143</v>
      </c>
      <c r="AU162" s="145" t="s">
        <v>73</v>
      </c>
      <c r="AY162" s="18" t="s">
        <v>141</v>
      </c>
      <c r="BE162" s="146">
        <f>IF(N162="základná",J162,0)</f>
        <v>0</v>
      </c>
      <c r="BF162" s="146">
        <f>IF(N162="znížená",J162,0)</f>
        <v>0</v>
      </c>
      <c r="BG162" s="146">
        <f>IF(N162="zákl. prenesená",J162,0)</f>
        <v>0</v>
      </c>
      <c r="BH162" s="146">
        <f>IF(N162="zníž. prenesená",J162,0)</f>
        <v>0</v>
      </c>
      <c r="BI162" s="146">
        <f>IF(N162="nulová",J162,0)</f>
        <v>0</v>
      </c>
      <c r="BJ162" s="18" t="s">
        <v>73</v>
      </c>
      <c r="BK162" s="146">
        <f>ROUND(I162*H162,2)</f>
        <v>0</v>
      </c>
      <c r="BL162" s="18" t="s">
        <v>146</v>
      </c>
      <c r="BM162" s="145" t="s">
        <v>2685</v>
      </c>
    </row>
    <row r="163" spans="1:65" s="12" customFormat="1" ht="22.9" customHeight="1" x14ac:dyDescent="0.2">
      <c r="B163" s="121"/>
      <c r="D163" s="122" t="s">
        <v>59</v>
      </c>
      <c r="E163" s="131" t="s">
        <v>174</v>
      </c>
      <c r="F163" s="131" t="s">
        <v>2686</v>
      </c>
      <c r="J163" s="132"/>
      <c r="L163" s="121"/>
      <c r="M163" s="125"/>
      <c r="N163" s="126"/>
      <c r="O163" s="126"/>
      <c r="P163" s="127"/>
      <c r="Q163" s="126"/>
      <c r="R163" s="127"/>
      <c r="S163" s="126"/>
      <c r="T163" s="128"/>
      <c r="AR163" s="122" t="s">
        <v>67</v>
      </c>
      <c r="AT163" s="129" t="s">
        <v>59</v>
      </c>
      <c r="AU163" s="129" t="s">
        <v>67</v>
      </c>
      <c r="AY163" s="122" t="s">
        <v>141</v>
      </c>
      <c r="BK163" s="130">
        <f>SUM(BK164:BK167)</f>
        <v>0</v>
      </c>
    </row>
    <row r="164" spans="1:65" s="2" customFormat="1" ht="21.75" customHeight="1" x14ac:dyDescent="0.2">
      <c r="A164" s="31"/>
      <c r="B164" s="133"/>
      <c r="C164" s="134" t="s">
        <v>354</v>
      </c>
      <c r="D164" s="134" t="s">
        <v>143</v>
      </c>
      <c r="E164" s="135" t="s">
        <v>2687</v>
      </c>
      <c r="F164" s="136" t="s">
        <v>2688</v>
      </c>
      <c r="G164" s="137" t="s">
        <v>145</v>
      </c>
      <c r="H164" s="138">
        <v>3.7</v>
      </c>
      <c r="I164" s="139"/>
      <c r="J164" s="139"/>
      <c r="K164" s="140"/>
      <c r="L164" s="32"/>
      <c r="M164" s="141"/>
      <c r="N164" s="142"/>
      <c r="O164" s="143"/>
      <c r="P164" s="143"/>
      <c r="Q164" s="143"/>
      <c r="R164" s="143"/>
      <c r="S164" s="143"/>
      <c r="T164" s="144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45" t="s">
        <v>146</v>
      </c>
      <c r="AT164" s="145" t="s">
        <v>143</v>
      </c>
      <c r="AU164" s="145" t="s">
        <v>73</v>
      </c>
      <c r="AY164" s="18" t="s">
        <v>141</v>
      </c>
      <c r="BE164" s="146">
        <f>IF(N164="základná",J164,0)</f>
        <v>0</v>
      </c>
      <c r="BF164" s="146">
        <f>IF(N164="znížená",J164,0)</f>
        <v>0</v>
      </c>
      <c r="BG164" s="146">
        <f>IF(N164="zákl. prenesená",J164,0)</f>
        <v>0</v>
      </c>
      <c r="BH164" s="146">
        <f>IF(N164="zníž. prenesená",J164,0)</f>
        <v>0</v>
      </c>
      <c r="BI164" s="146">
        <f>IF(N164="nulová",J164,0)</f>
        <v>0</v>
      </c>
      <c r="BJ164" s="18" t="s">
        <v>73</v>
      </c>
      <c r="BK164" s="146">
        <f>ROUND(I164*H164,2)</f>
        <v>0</v>
      </c>
      <c r="BL164" s="18" t="s">
        <v>146</v>
      </c>
      <c r="BM164" s="145" t="s">
        <v>2689</v>
      </c>
    </row>
    <row r="165" spans="1:65" s="2" customFormat="1" ht="21.75" customHeight="1" x14ac:dyDescent="0.2">
      <c r="A165" s="31"/>
      <c r="B165" s="133"/>
      <c r="C165" s="134" t="s">
        <v>365</v>
      </c>
      <c r="D165" s="134" t="s">
        <v>143</v>
      </c>
      <c r="E165" s="135" t="s">
        <v>2690</v>
      </c>
      <c r="F165" s="136" t="s">
        <v>2691</v>
      </c>
      <c r="G165" s="137" t="s">
        <v>145</v>
      </c>
      <c r="H165" s="138">
        <v>3.7</v>
      </c>
      <c r="I165" s="139"/>
      <c r="J165" s="139"/>
      <c r="K165" s="140"/>
      <c r="L165" s="32"/>
      <c r="M165" s="141"/>
      <c r="N165" s="142"/>
      <c r="O165" s="143"/>
      <c r="P165" s="143"/>
      <c r="Q165" s="143"/>
      <c r="R165" s="143"/>
      <c r="S165" s="143"/>
      <c r="T165" s="144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45" t="s">
        <v>146</v>
      </c>
      <c r="AT165" s="145" t="s">
        <v>143</v>
      </c>
      <c r="AU165" s="145" t="s">
        <v>73</v>
      </c>
      <c r="AY165" s="18" t="s">
        <v>141</v>
      </c>
      <c r="BE165" s="146">
        <f>IF(N165="základná",J165,0)</f>
        <v>0</v>
      </c>
      <c r="BF165" s="146">
        <f>IF(N165="znížená",J165,0)</f>
        <v>0</v>
      </c>
      <c r="BG165" s="146">
        <f>IF(N165="zákl. prenesená",J165,0)</f>
        <v>0</v>
      </c>
      <c r="BH165" s="146">
        <f>IF(N165="zníž. prenesená",J165,0)</f>
        <v>0</v>
      </c>
      <c r="BI165" s="146">
        <f>IF(N165="nulová",J165,0)</f>
        <v>0</v>
      </c>
      <c r="BJ165" s="18" t="s">
        <v>73</v>
      </c>
      <c r="BK165" s="146">
        <f>ROUND(I165*H165,2)</f>
        <v>0</v>
      </c>
      <c r="BL165" s="18" t="s">
        <v>146</v>
      </c>
      <c r="BM165" s="145" t="s">
        <v>2692</v>
      </c>
    </row>
    <row r="166" spans="1:65" s="2" customFormat="1" ht="16.5" customHeight="1" x14ac:dyDescent="0.2">
      <c r="A166" s="31"/>
      <c r="B166" s="133"/>
      <c r="C166" s="134" t="s">
        <v>5</v>
      </c>
      <c r="D166" s="134" t="s">
        <v>143</v>
      </c>
      <c r="E166" s="135" t="s">
        <v>2693</v>
      </c>
      <c r="F166" s="136" t="s">
        <v>2694</v>
      </c>
      <c r="G166" s="137" t="s">
        <v>145</v>
      </c>
      <c r="H166" s="138">
        <v>3.7</v>
      </c>
      <c r="I166" s="139"/>
      <c r="J166" s="139"/>
      <c r="K166" s="140"/>
      <c r="L166" s="32"/>
      <c r="M166" s="141"/>
      <c r="N166" s="142"/>
      <c r="O166" s="143"/>
      <c r="P166" s="143"/>
      <c r="Q166" s="143"/>
      <c r="R166" s="143"/>
      <c r="S166" s="143"/>
      <c r="T166" s="144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45" t="s">
        <v>146</v>
      </c>
      <c r="AT166" s="145" t="s">
        <v>143</v>
      </c>
      <c r="AU166" s="145" t="s">
        <v>73</v>
      </c>
      <c r="AY166" s="18" t="s">
        <v>141</v>
      </c>
      <c r="BE166" s="146">
        <f>IF(N166="základná",J166,0)</f>
        <v>0</v>
      </c>
      <c r="BF166" s="146">
        <f>IF(N166="znížená",J166,0)</f>
        <v>0</v>
      </c>
      <c r="BG166" s="146">
        <f>IF(N166="zákl. prenesená",J166,0)</f>
        <v>0</v>
      </c>
      <c r="BH166" s="146">
        <f>IF(N166="zníž. prenesená",J166,0)</f>
        <v>0</v>
      </c>
      <c r="BI166" s="146">
        <f>IF(N166="nulová",J166,0)</f>
        <v>0</v>
      </c>
      <c r="BJ166" s="18" t="s">
        <v>73</v>
      </c>
      <c r="BK166" s="146">
        <f>ROUND(I166*H166,2)</f>
        <v>0</v>
      </c>
      <c r="BL166" s="18" t="s">
        <v>146</v>
      </c>
      <c r="BM166" s="145" t="s">
        <v>2695</v>
      </c>
    </row>
    <row r="167" spans="1:65" s="2" customFormat="1" ht="21.75" customHeight="1" x14ac:dyDescent="0.2">
      <c r="A167" s="31"/>
      <c r="B167" s="133"/>
      <c r="C167" s="134" t="s">
        <v>379</v>
      </c>
      <c r="D167" s="134" t="s">
        <v>143</v>
      </c>
      <c r="E167" s="135" t="s">
        <v>2696</v>
      </c>
      <c r="F167" s="136" t="s">
        <v>2697</v>
      </c>
      <c r="G167" s="137" t="s">
        <v>145</v>
      </c>
      <c r="H167" s="138">
        <v>3.7</v>
      </c>
      <c r="I167" s="139"/>
      <c r="J167" s="139"/>
      <c r="K167" s="140"/>
      <c r="L167" s="32"/>
      <c r="M167" s="141"/>
      <c r="N167" s="142"/>
      <c r="O167" s="143"/>
      <c r="P167" s="143"/>
      <c r="Q167" s="143"/>
      <c r="R167" s="143"/>
      <c r="S167" s="143"/>
      <c r="T167" s="144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45" t="s">
        <v>146</v>
      </c>
      <c r="AT167" s="145" t="s">
        <v>143</v>
      </c>
      <c r="AU167" s="145" t="s">
        <v>73</v>
      </c>
      <c r="AY167" s="18" t="s">
        <v>141</v>
      </c>
      <c r="BE167" s="146">
        <f>IF(N167="základná",J167,0)</f>
        <v>0</v>
      </c>
      <c r="BF167" s="146">
        <f>IF(N167="znížená",J167,0)</f>
        <v>0</v>
      </c>
      <c r="BG167" s="146">
        <f>IF(N167="zákl. prenesená",J167,0)</f>
        <v>0</v>
      </c>
      <c r="BH167" s="146">
        <f>IF(N167="zníž. prenesená",J167,0)</f>
        <v>0</v>
      </c>
      <c r="BI167" s="146">
        <f>IF(N167="nulová",J167,0)</f>
        <v>0</v>
      </c>
      <c r="BJ167" s="18" t="s">
        <v>73</v>
      </c>
      <c r="BK167" s="146">
        <f>ROUND(I167*H167,2)</f>
        <v>0</v>
      </c>
      <c r="BL167" s="18" t="s">
        <v>146</v>
      </c>
      <c r="BM167" s="145" t="s">
        <v>2698</v>
      </c>
    </row>
    <row r="168" spans="1:65" s="12" customFormat="1" ht="22.9" customHeight="1" x14ac:dyDescent="0.2">
      <c r="B168" s="121"/>
      <c r="D168" s="122" t="s">
        <v>59</v>
      </c>
      <c r="E168" s="131" t="s">
        <v>248</v>
      </c>
      <c r="F168" s="131" t="s">
        <v>437</v>
      </c>
      <c r="J168" s="132"/>
      <c r="L168" s="121"/>
      <c r="M168" s="125"/>
      <c r="N168" s="126"/>
      <c r="O168" s="126"/>
      <c r="P168" s="127"/>
      <c r="Q168" s="126"/>
      <c r="R168" s="127"/>
      <c r="S168" s="126"/>
      <c r="T168" s="128"/>
      <c r="AR168" s="122" t="s">
        <v>67</v>
      </c>
      <c r="AT168" s="129" t="s">
        <v>59</v>
      </c>
      <c r="AU168" s="129" t="s">
        <v>67</v>
      </c>
      <c r="AY168" s="122" t="s">
        <v>141</v>
      </c>
      <c r="BK168" s="130">
        <f>SUM(BK169:BK184)</f>
        <v>0</v>
      </c>
    </row>
    <row r="169" spans="1:65" s="2" customFormat="1" ht="21.75" customHeight="1" x14ac:dyDescent="0.2">
      <c r="A169" s="31"/>
      <c r="B169" s="133"/>
      <c r="C169" s="134" t="s">
        <v>433</v>
      </c>
      <c r="D169" s="134" t="s">
        <v>143</v>
      </c>
      <c r="E169" s="135" t="s">
        <v>2699</v>
      </c>
      <c r="F169" s="136" t="s">
        <v>2700</v>
      </c>
      <c r="G169" s="137" t="s">
        <v>357</v>
      </c>
      <c r="H169" s="138">
        <v>6</v>
      </c>
      <c r="I169" s="139"/>
      <c r="J169" s="139"/>
      <c r="K169" s="140"/>
      <c r="L169" s="32"/>
      <c r="M169" s="141"/>
      <c r="N169" s="142"/>
      <c r="O169" s="143"/>
      <c r="P169" s="143"/>
      <c r="Q169" s="143"/>
      <c r="R169" s="143"/>
      <c r="S169" s="143"/>
      <c r="T169" s="144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45" t="s">
        <v>146</v>
      </c>
      <c r="AT169" s="145" t="s">
        <v>143</v>
      </c>
      <c r="AU169" s="145" t="s">
        <v>73</v>
      </c>
      <c r="AY169" s="18" t="s">
        <v>141</v>
      </c>
      <c r="BE169" s="146">
        <f t="shared" ref="BE169:BE184" si="6">IF(N169="základná",J169,0)</f>
        <v>0</v>
      </c>
      <c r="BF169" s="146">
        <f t="shared" ref="BF169:BF184" si="7">IF(N169="znížená",J169,0)</f>
        <v>0</v>
      </c>
      <c r="BG169" s="146">
        <f t="shared" ref="BG169:BG184" si="8">IF(N169="zákl. prenesená",J169,0)</f>
        <v>0</v>
      </c>
      <c r="BH169" s="146">
        <f t="shared" ref="BH169:BH184" si="9">IF(N169="zníž. prenesená",J169,0)</f>
        <v>0</v>
      </c>
      <c r="BI169" s="146">
        <f t="shared" ref="BI169:BI184" si="10">IF(N169="nulová",J169,0)</f>
        <v>0</v>
      </c>
      <c r="BJ169" s="18" t="s">
        <v>73</v>
      </c>
      <c r="BK169" s="146">
        <f t="shared" ref="BK169:BK184" si="11">ROUND(I169*H169,2)</f>
        <v>0</v>
      </c>
      <c r="BL169" s="18" t="s">
        <v>146</v>
      </c>
      <c r="BM169" s="145" t="s">
        <v>2701</v>
      </c>
    </row>
    <row r="170" spans="1:65" s="2" customFormat="1" ht="21.75" customHeight="1" x14ac:dyDescent="0.2">
      <c r="A170" s="31"/>
      <c r="B170" s="133"/>
      <c r="C170" s="134" t="s">
        <v>438</v>
      </c>
      <c r="D170" s="134" t="s">
        <v>143</v>
      </c>
      <c r="E170" s="135" t="s">
        <v>2702</v>
      </c>
      <c r="F170" s="136" t="s">
        <v>2703</v>
      </c>
      <c r="G170" s="137" t="s">
        <v>357</v>
      </c>
      <c r="H170" s="138">
        <v>6</v>
      </c>
      <c r="I170" s="139"/>
      <c r="J170" s="139"/>
      <c r="K170" s="140"/>
      <c r="L170" s="32"/>
      <c r="M170" s="141"/>
      <c r="N170" s="142"/>
      <c r="O170" s="143"/>
      <c r="P170" s="143"/>
      <c r="Q170" s="143"/>
      <c r="R170" s="143"/>
      <c r="S170" s="143"/>
      <c r="T170" s="144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45" t="s">
        <v>146</v>
      </c>
      <c r="AT170" s="145" t="s">
        <v>143</v>
      </c>
      <c r="AU170" s="145" t="s">
        <v>73</v>
      </c>
      <c r="AY170" s="18" t="s">
        <v>141</v>
      </c>
      <c r="BE170" s="146">
        <f t="shared" si="6"/>
        <v>0</v>
      </c>
      <c r="BF170" s="146">
        <f t="shared" si="7"/>
        <v>0</v>
      </c>
      <c r="BG170" s="146">
        <f t="shared" si="8"/>
        <v>0</v>
      </c>
      <c r="BH170" s="146">
        <f t="shared" si="9"/>
        <v>0</v>
      </c>
      <c r="BI170" s="146">
        <f t="shared" si="10"/>
        <v>0</v>
      </c>
      <c r="BJ170" s="18" t="s">
        <v>73</v>
      </c>
      <c r="BK170" s="146">
        <f t="shared" si="11"/>
        <v>0</v>
      </c>
      <c r="BL170" s="18" t="s">
        <v>146</v>
      </c>
      <c r="BM170" s="145" t="s">
        <v>2704</v>
      </c>
    </row>
    <row r="171" spans="1:65" s="2" customFormat="1" ht="21.75" customHeight="1" x14ac:dyDescent="0.2">
      <c r="A171" s="31"/>
      <c r="B171" s="133"/>
      <c r="C171" s="134" t="s">
        <v>443</v>
      </c>
      <c r="D171" s="134" t="s">
        <v>143</v>
      </c>
      <c r="E171" s="135" t="s">
        <v>2705</v>
      </c>
      <c r="F171" s="136" t="s">
        <v>2706</v>
      </c>
      <c r="G171" s="137" t="s">
        <v>161</v>
      </c>
      <c r="H171" s="138">
        <v>1</v>
      </c>
      <c r="I171" s="139"/>
      <c r="J171" s="139"/>
      <c r="K171" s="140"/>
      <c r="L171" s="32"/>
      <c r="M171" s="141"/>
      <c r="N171" s="142"/>
      <c r="O171" s="143"/>
      <c r="P171" s="143"/>
      <c r="Q171" s="143"/>
      <c r="R171" s="143"/>
      <c r="S171" s="143"/>
      <c r="T171" s="144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45" t="s">
        <v>146</v>
      </c>
      <c r="AT171" s="145" t="s">
        <v>143</v>
      </c>
      <c r="AU171" s="145" t="s">
        <v>73</v>
      </c>
      <c r="AY171" s="18" t="s">
        <v>141</v>
      </c>
      <c r="BE171" s="146">
        <f t="shared" si="6"/>
        <v>0</v>
      </c>
      <c r="BF171" s="146">
        <f t="shared" si="7"/>
        <v>0</v>
      </c>
      <c r="BG171" s="146">
        <f t="shared" si="8"/>
        <v>0</v>
      </c>
      <c r="BH171" s="146">
        <f t="shared" si="9"/>
        <v>0</v>
      </c>
      <c r="BI171" s="146">
        <f t="shared" si="10"/>
        <v>0</v>
      </c>
      <c r="BJ171" s="18" t="s">
        <v>73</v>
      </c>
      <c r="BK171" s="146">
        <f t="shared" si="11"/>
        <v>0</v>
      </c>
      <c r="BL171" s="18" t="s">
        <v>146</v>
      </c>
      <c r="BM171" s="145" t="s">
        <v>2707</v>
      </c>
    </row>
    <row r="172" spans="1:65" s="2" customFormat="1" ht="33" customHeight="1" x14ac:dyDescent="0.2">
      <c r="A172" s="31"/>
      <c r="B172" s="133"/>
      <c r="C172" s="134" t="s">
        <v>461</v>
      </c>
      <c r="D172" s="134" t="s">
        <v>143</v>
      </c>
      <c r="E172" s="135" t="s">
        <v>2708</v>
      </c>
      <c r="F172" s="136" t="s">
        <v>2709</v>
      </c>
      <c r="G172" s="137" t="s">
        <v>161</v>
      </c>
      <c r="H172" s="138">
        <v>3</v>
      </c>
      <c r="I172" s="139"/>
      <c r="J172" s="139"/>
      <c r="K172" s="140"/>
      <c r="L172" s="32"/>
      <c r="M172" s="141"/>
      <c r="N172" s="142"/>
      <c r="O172" s="143"/>
      <c r="P172" s="143"/>
      <c r="Q172" s="143"/>
      <c r="R172" s="143"/>
      <c r="S172" s="143"/>
      <c r="T172" s="144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45" t="s">
        <v>146</v>
      </c>
      <c r="AT172" s="145" t="s">
        <v>143</v>
      </c>
      <c r="AU172" s="145" t="s">
        <v>73</v>
      </c>
      <c r="AY172" s="18" t="s">
        <v>141</v>
      </c>
      <c r="BE172" s="146">
        <f t="shared" si="6"/>
        <v>0</v>
      </c>
      <c r="BF172" s="146">
        <f t="shared" si="7"/>
        <v>0</v>
      </c>
      <c r="BG172" s="146">
        <f t="shared" si="8"/>
        <v>0</v>
      </c>
      <c r="BH172" s="146">
        <f t="shared" si="9"/>
        <v>0</v>
      </c>
      <c r="BI172" s="146">
        <f t="shared" si="10"/>
        <v>0</v>
      </c>
      <c r="BJ172" s="18" t="s">
        <v>73</v>
      </c>
      <c r="BK172" s="146">
        <f t="shared" si="11"/>
        <v>0</v>
      </c>
      <c r="BL172" s="18" t="s">
        <v>146</v>
      </c>
      <c r="BM172" s="145" t="s">
        <v>2710</v>
      </c>
    </row>
    <row r="173" spans="1:65" s="2" customFormat="1" ht="33" customHeight="1" x14ac:dyDescent="0.2">
      <c r="A173" s="31"/>
      <c r="B173" s="133"/>
      <c r="C173" s="134" t="s">
        <v>476</v>
      </c>
      <c r="D173" s="134" t="s">
        <v>143</v>
      </c>
      <c r="E173" s="135" t="s">
        <v>2711</v>
      </c>
      <c r="F173" s="136" t="s">
        <v>2712</v>
      </c>
      <c r="G173" s="137" t="s">
        <v>357</v>
      </c>
      <c r="H173" s="138">
        <v>12</v>
      </c>
      <c r="I173" s="139"/>
      <c r="J173" s="139"/>
      <c r="K173" s="140"/>
      <c r="L173" s="32"/>
      <c r="M173" s="141"/>
      <c r="N173" s="142"/>
      <c r="O173" s="143"/>
      <c r="P173" s="143"/>
      <c r="Q173" s="143"/>
      <c r="R173" s="143"/>
      <c r="S173" s="143"/>
      <c r="T173" s="144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45" t="s">
        <v>146</v>
      </c>
      <c r="AT173" s="145" t="s">
        <v>143</v>
      </c>
      <c r="AU173" s="145" t="s">
        <v>73</v>
      </c>
      <c r="AY173" s="18" t="s">
        <v>141</v>
      </c>
      <c r="BE173" s="146">
        <f t="shared" si="6"/>
        <v>0</v>
      </c>
      <c r="BF173" s="146">
        <f t="shared" si="7"/>
        <v>0</v>
      </c>
      <c r="BG173" s="146">
        <f t="shared" si="8"/>
        <v>0</v>
      </c>
      <c r="BH173" s="146">
        <f t="shared" si="9"/>
        <v>0</v>
      </c>
      <c r="BI173" s="146">
        <f t="shared" si="10"/>
        <v>0</v>
      </c>
      <c r="BJ173" s="18" t="s">
        <v>73</v>
      </c>
      <c r="BK173" s="146">
        <f t="shared" si="11"/>
        <v>0</v>
      </c>
      <c r="BL173" s="18" t="s">
        <v>146</v>
      </c>
      <c r="BM173" s="145" t="s">
        <v>2713</v>
      </c>
    </row>
    <row r="174" spans="1:65" s="2" customFormat="1" ht="21.75" customHeight="1" x14ac:dyDescent="0.2">
      <c r="A174" s="31"/>
      <c r="B174" s="133"/>
      <c r="C174" s="134" t="s">
        <v>481</v>
      </c>
      <c r="D174" s="134" t="s">
        <v>143</v>
      </c>
      <c r="E174" s="135" t="s">
        <v>482</v>
      </c>
      <c r="F174" s="136" t="s">
        <v>483</v>
      </c>
      <c r="G174" s="137" t="s">
        <v>484</v>
      </c>
      <c r="H174" s="138">
        <v>3.8679999999999999</v>
      </c>
      <c r="I174" s="139"/>
      <c r="J174" s="139"/>
      <c r="K174" s="140"/>
      <c r="L174" s="32"/>
      <c r="M174" s="141"/>
      <c r="N174" s="142"/>
      <c r="O174" s="143"/>
      <c r="P174" s="143"/>
      <c r="Q174" s="143"/>
      <c r="R174" s="143"/>
      <c r="S174" s="143"/>
      <c r="T174" s="144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45" t="s">
        <v>146</v>
      </c>
      <c r="AT174" s="145" t="s">
        <v>143</v>
      </c>
      <c r="AU174" s="145" t="s">
        <v>73</v>
      </c>
      <c r="AY174" s="18" t="s">
        <v>141</v>
      </c>
      <c r="BE174" s="146">
        <f t="shared" si="6"/>
        <v>0</v>
      </c>
      <c r="BF174" s="146">
        <f t="shared" si="7"/>
        <v>0</v>
      </c>
      <c r="BG174" s="146">
        <f t="shared" si="8"/>
        <v>0</v>
      </c>
      <c r="BH174" s="146">
        <f t="shared" si="9"/>
        <v>0</v>
      </c>
      <c r="BI174" s="146">
        <f t="shared" si="10"/>
        <v>0</v>
      </c>
      <c r="BJ174" s="18" t="s">
        <v>73</v>
      </c>
      <c r="BK174" s="146">
        <f t="shared" si="11"/>
        <v>0</v>
      </c>
      <c r="BL174" s="18" t="s">
        <v>146</v>
      </c>
      <c r="BM174" s="145" t="s">
        <v>2714</v>
      </c>
    </row>
    <row r="175" spans="1:65" s="2" customFormat="1" ht="16.5" customHeight="1" x14ac:dyDescent="0.2">
      <c r="A175" s="31"/>
      <c r="B175" s="133"/>
      <c r="C175" s="134" t="s">
        <v>486</v>
      </c>
      <c r="D175" s="134" t="s">
        <v>143</v>
      </c>
      <c r="E175" s="135" t="s">
        <v>492</v>
      </c>
      <c r="F175" s="136" t="s">
        <v>493</v>
      </c>
      <c r="G175" s="137" t="s">
        <v>484</v>
      </c>
      <c r="H175" s="138">
        <v>3.8679999999999999</v>
      </c>
      <c r="I175" s="139"/>
      <c r="J175" s="139"/>
      <c r="K175" s="140"/>
      <c r="L175" s="32"/>
      <c r="M175" s="141"/>
      <c r="N175" s="142"/>
      <c r="O175" s="143"/>
      <c r="P175" s="143"/>
      <c r="Q175" s="143"/>
      <c r="R175" s="143"/>
      <c r="S175" s="143"/>
      <c r="T175" s="144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45" t="s">
        <v>146</v>
      </c>
      <c r="AT175" s="145" t="s">
        <v>143</v>
      </c>
      <c r="AU175" s="145" t="s">
        <v>73</v>
      </c>
      <c r="AY175" s="18" t="s">
        <v>141</v>
      </c>
      <c r="BE175" s="146">
        <f t="shared" si="6"/>
        <v>0</v>
      </c>
      <c r="BF175" s="146">
        <f t="shared" si="7"/>
        <v>0</v>
      </c>
      <c r="BG175" s="146">
        <f t="shared" si="8"/>
        <v>0</v>
      </c>
      <c r="BH175" s="146">
        <f t="shared" si="9"/>
        <v>0</v>
      </c>
      <c r="BI175" s="146">
        <f t="shared" si="10"/>
        <v>0</v>
      </c>
      <c r="BJ175" s="18" t="s">
        <v>73</v>
      </c>
      <c r="BK175" s="146">
        <f t="shared" si="11"/>
        <v>0</v>
      </c>
      <c r="BL175" s="18" t="s">
        <v>146</v>
      </c>
      <c r="BM175" s="145" t="s">
        <v>2715</v>
      </c>
    </row>
    <row r="176" spans="1:65" s="2" customFormat="1" ht="21.75" customHeight="1" x14ac:dyDescent="0.2">
      <c r="A176" s="31"/>
      <c r="B176" s="133"/>
      <c r="C176" s="134" t="s">
        <v>491</v>
      </c>
      <c r="D176" s="134" t="s">
        <v>143</v>
      </c>
      <c r="E176" s="135" t="s">
        <v>496</v>
      </c>
      <c r="F176" s="136" t="s">
        <v>497</v>
      </c>
      <c r="G176" s="137" t="s">
        <v>484</v>
      </c>
      <c r="H176" s="138">
        <v>3.4590000000000001</v>
      </c>
      <c r="I176" s="139"/>
      <c r="J176" s="139"/>
      <c r="K176" s="140"/>
      <c r="L176" s="32"/>
      <c r="M176" s="141"/>
      <c r="N176" s="142"/>
      <c r="O176" s="143"/>
      <c r="P176" s="143"/>
      <c r="Q176" s="143"/>
      <c r="R176" s="143"/>
      <c r="S176" s="143"/>
      <c r="T176" s="144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45" t="s">
        <v>146</v>
      </c>
      <c r="AT176" s="145" t="s">
        <v>143</v>
      </c>
      <c r="AU176" s="145" t="s">
        <v>73</v>
      </c>
      <c r="AY176" s="18" t="s">
        <v>141</v>
      </c>
      <c r="BE176" s="146">
        <f t="shared" si="6"/>
        <v>0</v>
      </c>
      <c r="BF176" s="146">
        <f t="shared" si="7"/>
        <v>0</v>
      </c>
      <c r="BG176" s="146">
        <f t="shared" si="8"/>
        <v>0</v>
      </c>
      <c r="BH176" s="146">
        <f t="shared" si="9"/>
        <v>0</v>
      </c>
      <c r="BI176" s="146">
        <f t="shared" si="10"/>
        <v>0</v>
      </c>
      <c r="BJ176" s="18" t="s">
        <v>73</v>
      </c>
      <c r="BK176" s="146">
        <f t="shared" si="11"/>
        <v>0</v>
      </c>
      <c r="BL176" s="18" t="s">
        <v>146</v>
      </c>
      <c r="BM176" s="145" t="s">
        <v>2716</v>
      </c>
    </row>
    <row r="177" spans="1:65" s="2" customFormat="1" ht="21.75" customHeight="1" x14ac:dyDescent="0.2">
      <c r="A177" s="31"/>
      <c r="B177" s="133"/>
      <c r="C177" s="134" t="s">
        <v>495</v>
      </c>
      <c r="D177" s="134" t="s">
        <v>143</v>
      </c>
      <c r="E177" s="135" t="s">
        <v>501</v>
      </c>
      <c r="F177" s="136" t="s">
        <v>502</v>
      </c>
      <c r="G177" s="137" t="s">
        <v>484</v>
      </c>
      <c r="H177" s="138">
        <v>3.8679999999999999</v>
      </c>
      <c r="I177" s="139"/>
      <c r="J177" s="139"/>
      <c r="K177" s="140"/>
      <c r="L177" s="32"/>
      <c r="M177" s="141"/>
      <c r="N177" s="142"/>
      <c r="O177" s="143"/>
      <c r="P177" s="143"/>
      <c r="Q177" s="143"/>
      <c r="R177" s="143"/>
      <c r="S177" s="143"/>
      <c r="T177" s="144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45" t="s">
        <v>146</v>
      </c>
      <c r="AT177" s="145" t="s">
        <v>143</v>
      </c>
      <c r="AU177" s="145" t="s">
        <v>73</v>
      </c>
      <c r="AY177" s="18" t="s">
        <v>141</v>
      </c>
      <c r="BE177" s="146">
        <f t="shared" si="6"/>
        <v>0</v>
      </c>
      <c r="BF177" s="146">
        <f t="shared" si="7"/>
        <v>0</v>
      </c>
      <c r="BG177" s="146">
        <f t="shared" si="8"/>
        <v>0</v>
      </c>
      <c r="BH177" s="146">
        <f t="shared" si="9"/>
        <v>0</v>
      </c>
      <c r="BI177" s="146">
        <f t="shared" si="10"/>
        <v>0</v>
      </c>
      <c r="BJ177" s="18" t="s">
        <v>73</v>
      </c>
      <c r="BK177" s="146">
        <f t="shared" si="11"/>
        <v>0</v>
      </c>
      <c r="BL177" s="18" t="s">
        <v>146</v>
      </c>
      <c r="BM177" s="145" t="s">
        <v>2717</v>
      </c>
    </row>
    <row r="178" spans="1:65" s="2" customFormat="1" ht="21.75" customHeight="1" x14ac:dyDescent="0.2">
      <c r="A178" s="31"/>
      <c r="B178" s="133"/>
      <c r="C178" s="134" t="s">
        <v>500</v>
      </c>
      <c r="D178" s="134" t="s">
        <v>143</v>
      </c>
      <c r="E178" s="135" t="s">
        <v>2139</v>
      </c>
      <c r="F178" s="136" t="s">
        <v>2140</v>
      </c>
      <c r="G178" s="137" t="s">
        <v>484</v>
      </c>
      <c r="H178" s="138">
        <v>6.9180000000000001</v>
      </c>
      <c r="I178" s="139"/>
      <c r="J178" s="139"/>
      <c r="K178" s="140"/>
      <c r="L178" s="32"/>
      <c r="M178" s="141"/>
      <c r="N178" s="142"/>
      <c r="O178" s="143"/>
      <c r="P178" s="143"/>
      <c r="Q178" s="143"/>
      <c r="R178" s="143"/>
      <c r="S178" s="143"/>
      <c r="T178" s="144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45" t="s">
        <v>146</v>
      </c>
      <c r="AT178" s="145" t="s">
        <v>143</v>
      </c>
      <c r="AU178" s="145" t="s">
        <v>73</v>
      </c>
      <c r="AY178" s="18" t="s">
        <v>141</v>
      </c>
      <c r="BE178" s="146">
        <f t="shared" si="6"/>
        <v>0</v>
      </c>
      <c r="BF178" s="146">
        <f t="shared" si="7"/>
        <v>0</v>
      </c>
      <c r="BG178" s="146">
        <f t="shared" si="8"/>
        <v>0</v>
      </c>
      <c r="BH178" s="146">
        <f t="shared" si="9"/>
        <v>0</v>
      </c>
      <c r="BI178" s="146">
        <f t="shared" si="10"/>
        <v>0</v>
      </c>
      <c r="BJ178" s="18" t="s">
        <v>73</v>
      </c>
      <c r="BK178" s="146">
        <f t="shared" si="11"/>
        <v>0</v>
      </c>
      <c r="BL178" s="18" t="s">
        <v>146</v>
      </c>
      <c r="BM178" s="145" t="s">
        <v>2718</v>
      </c>
    </row>
    <row r="179" spans="1:65" s="2" customFormat="1" ht="21.75" customHeight="1" x14ac:dyDescent="0.2">
      <c r="A179" s="31"/>
      <c r="B179" s="133"/>
      <c r="C179" s="134" t="s">
        <v>504</v>
      </c>
      <c r="D179" s="134" t="s">
        <v>143</v>
      </c>
      <c r="E179" s="135" t="s">
        <v>2719</v>
      </c>
      <c r="F179" s="136" t="s">
        <v>2720</v>
      </c>
      <c r="G179" s="137" t="s">
        <v>484</v>
      </c>
      <c r="H179" s="138">
        <v>3.8679999999999999</v>
      </c>
      <c r="I179" s="139"/>
      <c r="J179" s="139"/>
      <c r="K179" s="140"/>
      <c r="L179" s="32"/>
      <c r="M179" s="141"/>
      <c r="N179" s="142"/>
      <c r="O179" s="143"/>
      <c r="P179" s="143"/>
      <c r="Q179" s="143"/>
      <c r="R179" s="143"/>
      <c r="S179" s="143"/>
      <c r="T179" s="144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45" t="s">
        <v>146</v>
      </c>
      <c r="AT179" s="145" t="s">
        <v>143</v>
      </c>
      <c r="AU179" s="145" t="s">
        <v>73</v>
      </c>
      <c r="AY179" s="18" t="s">
        <v>141</v>
      </c>
      <c r="BE179" s="146">
        <f t="shared" si="6"/>
        <v>0</v>
      </c>
      <c r="BF179" s="146">
        <f t="shared" si="7"/>
        <v>0</v>
      </c>
      <c r="BG179" s="146">
        <f t="shared" si="8"/>
        <v>0</v>
      </c>
      <c r="BH179" s="146">
        <f t="shared" si="9"/>
        <v>0</v>
      </c>
      <c r="BI179" s="146">
        <f t="shared" si="10"/>
        <v>0</v>
      </c>
      <c r="BJ179" s="18" t="s">
        <v>73</v>
      </c>
      <c r="BK179" s="146">
        <f t="shared" si="11"/>
        <v>0</v>
      </c>
      <c r="BL179" s="18" t="s">
        <v>146</v>
      </c>
      <c r="BM179" s="145" t="s">
        <v>2721</v>
      </c>
    </row>
    <row r="180" spans="1:65" s="2" customFormat="1" ht="16.5" customHeight="1" x14ac:dyDescent="0.2">
      <c r="A180" s="31"/>
      <c r="B180" s="133"/>
      <c r="C180" s="134" t="s">
        <v>510</v>
      </c>
      <c r="D180" s="134" t="s">
        <v>143</v>
      </c>
      <c r="E180" s="135" t="s">
        <v>2722</v>
      </c>
      <c r="F180" s="136" t="s">
        <v>2723</v>
      </c>
      <c r="G180" s="137" t="s">
        <v>484</v>
      </c>
      <c r="H180" s="138">
        <v>29.53</v>
      </c>
      <c r="I180" s="139"/>
      <c r="J180" s="139"/>
      <c r="K180" s="140"/>
      <c r="L180" s="32"/>
      <c r="M180" s="141"/>
      <c r="N180" s="142"/>
      <c r="O180" s="143"/>
      <c r="P180" s="143"/>
      <c r="Q180" s="143"/>
      <c r="R180" s="143"/>
      <c r="S180" s="143"/>
      <c r="T180" s="144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45" t="s">
        <v>146</v>
      </c>
      <c r="AT180" s="145" t="s">
        <v>143</v>
      </c>
      <c r="AU180" s="145" t="s">
        <v>73</v>
      </c>
      <c r="AY180" s="18" t="s">
        <v>141</v>
      </c>
      <c r="BE180" s="146">
        <f t="shared" si="6"/>
        <v>0</v>
      </c>
      <c r="BF180" s="146">
        <f t="shared" si="7"/>
        <v>0</v>
      </c>
      <c r="BG180" s="146">
        <f t="shared" si="8"/>
        <v>0</v>
      </c>
      <c r="BH180" s="146">
        <f t="shared" si="9"/>
        <v>0</v>
      </c>
      <c r="BI180" s="146">
        <f t="shared" si="10"/>
        <v>0</v>
      </c>
      <c r="BJ180" s="18" t="s">
        <v>73</v>
      </c>
      <c r="BK180" s="146">
        <f t="shared" si="11"/>
        <v>0</v>
      </c>
      <c r="BL180" s="18" t="s">
        <v>146</v>
      </c>
      <c r="BM180" s="145" t="s">
        <v>2724</v>
      </c>
    </row>
    <row r="181" spans="1:65" s="2" customFormat="1" ht="21.75" customHeight="1" x14ac:dyDescent="0.2">
      <c r="A181" s="31"/>
      <c r="B181" s="133"/>
      <c r="C181" s="134" t="s">
        <v>561</v>
      </c>
      <c r="D181" s="134" t="s">
        <v>143</v>
      </c>
      <c r="E181" s="135" t="s">
        <v>2725</v>
      </c>
      <c r="F181" s="136" t="s">
        <v>2726</v>
      </c>
      <c r="G181" s="137" t="s">
        <v>484</v>
      </c>
      <c r="H181" s="138">
        <v>3.8679999999999999</v>
      </c>
      <c r="I181" s="139"/>
      <c r="J181" s="139"/>
      <c r="K181" s="140"/>
      <c r="L181" s="32"/>
      <c r="M181" s="141"/>
      <c r="N181" s="142"/>
      <c r="O181" s="143"/>
      <c r="P181" s="143"/>
      <c r="Q181" s="143"/>
      <c r="R181" s="143"/>
      <c r="S181" s="143"/>
      <c r="T181" s="144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45" t="s">
        <v>146</v>
      </c>
      <c r="AT181" s="145" t="s">
        <v>143</v>
      </c>
      <c r="AU181" s="145" t="s">
        <v>73</v>
      </c>
      <c r="AY181" s="18" t="s">
        <v>141</v>
      </c>
      <c r="BE181" s="146">
        <f t="shared" si="6"/>
        <v>0</v>
      </c>
      <c r="BF181" s="146">
        <f t="shared" si="7"/>
        <v>0</v>
      </c>
      <c r="BG181" s="146">
        <f t="shared" si="8"/>
        <v>0</v>
      </c>
      <c r="BH181" s="146">
        <f t="shared" si="9"/>
        <v>0</v>
      </c>
      <c r="BI181" s="146">
        <f t="shared" si="10"/>
        <v>0</v>
      </c>
      <c r="BJ181" s="18" t="s">
        <v>73</v>
      </c>
      <c r="BK181" s="146">
        <f t="shared" si="11"/>
        <v>0</v>
      </c>
      <c r="BL181" s="18" t="s">
        <v>146</v>
      </c>
      <c r="BM181" s="145" t="s">
        <v>2727</v>
      </c>
    </row>
    <row r="182" spans="1:65" s="2" customFormat="1" ht="21.75" customHeight="1" x14ac:dyDescent="0.2">
      <c r="A182" s="31"/>
      <c r="B182" s="133"/>
      <c r="C182" s="134" t="s">
        <v>566</v>
      </c>
      <c r="D182" s="134" t="s">
        <v>143</v>
      </c>
      <c r="E182" s="135" t="s">
        <v>505</v>
      </c>
      <c r="F182" s="136" t="s">
        <v>506</v>
      </c>
      <c r="G182" s="137" t="s">
        <v>484</v>
      </c>
      <c r="H182" s="138">
        <v>3.8679999999999999</v>
      </c>
      <c r="I182" s="139"/>
      <c r="J182" s="139"/>
      <c r="K182" s="140"/>
      <c r="L182" s="32"/>
      <c r="M182" s="141"/>
      <c r="N182" s="142"/>
      <c r="O182" s="143"/>
      <c r="P182" s="143"/>
      <c r="Q182" s="143"/>
      <c r="R182" s="143"/>
      <c r="S182" s="143"/>
      <c r="T182" s="144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45" t="s">
        <v>146</v>
      </c>
      <c r="AT182" s="145" t="s">
        <v>143</v>
      </c>
      <c r="AU182" s="145" t="s">
        <v>73</v>
      </c>
      <c r="AY182" s="18" t="s">
        <v>141</v>
      </c>
      <c r="BE182" s="146">
        <f t="shared" si="6"/>
        <v>0</v>
      </c>
      <c r="BF182" s="146">
        <f t="shared" si="7"/>
        <v>0</v>
      </c>
      <c r="BG182" s="146">
        <f t="shared" si="8"/>
        <v>0</v>
      </c>
      <c r="BH182" s="146">
        <f t="shared" si="9"/>
        <v>0</v>
      </c>
      <c r="BI182" s="146">
        <f t="shared" si="10"/>
        <v>0</v>
      </c>
      <c r="BJ182" s="18" t="s">
        <v>73</v>
      </c>
      <c r="BK182" s="146">
        <f t="shared" si="11"/>
        <v>0</v>
      </c>
      <c r="BL182" s="18" t="s">
        <v>146</v>
      </c>
      <c r="BM182" s="145" t="s">
        <v>2728</v>
      </c>
    </row>
    <row r="183" spans="1:65" s="2" customFormat="1" ht="16.5" customHeight="1" x14ac:dyDescent="0.2">
      <c r="A183" s="31"/>
      <c r="B183" s="133"/>
      <c r="C183" s="134" t="s">
        <v>572</v>
      </c>
      <c r="D183" s="134" t="s">
        <v>143</v>
      </c>
      <c r="E183" s="135" t="s">
        <v>2141</v>
      </c>
      <c r="F183" s="136" t="s">
        <v>2142</v>
      </c>
      <c r="G183" s="137" t="s">
        <v>161</v>
      </c>
      <c r="H183" s="138">
        <v>1</v>
      </c>
      <c r="I183" s="139"/>
      <c r="J183" s="139"/>
      <c r="K183" s="140"/>
      <c r="L183" s="32"/>
      <c r="M183" s="141"/>
      <c r="N183" s="142"/>
      <c r="O183" s="143"/>
      <c r="P183" s="143"/>
      <c r="Q183" s="143"/>
      <c r="R183" s="143"/>
      <c r="S183" s="143"/>
      <c r="T183" s="144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45" t="s">
        <v>146</v>
      </c>
      <c r="AT183" s="145" t="s">
        <v>143</v>
      </c>
      <c r="AU183" s="145" t="s">
        <v>73</v>
      </c>
      <c r="AY183" s="18" t="s">
        <v>141</v>
      </c>
      <c r="BE183" s="146">
        <f t="shared" si="6"/>
        <v>0</v>
      </c>
      <c r="BF183" s="146">
        <f t="shared" si="7"/>
        <v>0</v>
      </c>
      <c r="BG183" s="146">
        <f t="shared" si="8"/>
        <v>0</v>
      </c>
      <c r="BH183" s="146">
        <f t="shared" si="9"/>
        <v>0</v>
      </c>
      <c r="BI183" s="146">
        <f t="shared" si="10"/>
        <v>0</v>
      </c>
      <c r="BJ183" s="18" t="s">
        <v>73</v>
      </c>
      <c r="BK183" s="146">
        <f t="shared" si="11"/>
        <v>0</v>
      </c>
      <c r="BL183" s="18" t="s">
        <v>146</v>
      </c>
      <c r="BM183" s="145" t="s">
        <v>2729</v>
      </c>
    </row>
    <row r="184" spans="1:65" s="2" customFormat="1" ht="16.5" customHeight="1" x14ac:dyDescent="0.2">
      <c r="A184" s="31"/>
      <c r="B184" s="133"/>
      <c r="C184" s="134" t="s">
        <v>576</v>
      </c>
      <c r="D184" s="134" t="s">
        <v>143</v>
      </c>
      <c r="E184" s="135" t="s">
        <v>2730</v>
      </c>
      <c r="F184" s="136" t="s">
        <v>2731</v>
      </c>
      <c r="G184" s="137" t="s">
        <v>484</v>
      </c>
      <c r="H184" s="138">
        <v>5.9059999999999997</v>
      </c>
      <c r="I184" s="139"/>
      <c r="J184" s="139"/>
      <c r="K184" s="140"/>
      <c r="L184" s="32"/>
      <c r="M184" s="141"/>
      <c r="N184" s="142"/>
      <c r="O184" s="143"/>
      <c r="P184" s="143"/>
      <c r="Q184" s="143"/>
      <c r="R184" s="143"/>
      <c r="S184" s="143"/>
      <c r="T184" s="144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45" t="s">
        <v>146</v>
      </c>
      <c r="AT184" s="145" t="s">
        <v>143</v>
      </c>
      <c r="AU184" s="145" t="s">
        <v>73</v>
      </c>
      <c r="AY184" s="18" t="s">
        <v>141</v>
      </c>
      <c r="BE184" s="146">
        <f t="shared" si="6"/>
        <v>0</v>
      </c>
      <c r="BF184" s="146">
        <f t="shared" si="7"/>
        <v>0</v>
      </c>
      <c r="BG184" s="146">
        <f t="shared" si="8"/>
        <v>0</v>
      </c>
      <c r="BH184" s="146">
        <f t="shared" si="9"/>
        <v>0</v>
      </c>
      <c r="BI184" s="146">
        <f t="shared" si="10"/>
        <v>0</v>
      </c>
      <c r="BJ184" s="18" t="s">
        <v>73</v>
      </c>
      <c r="BK184" s="146">
        <f t="shared" si="11"/>
        <v>0</v>
      </c>
      <c r="BL184" s="18" t="s">
        <v>146</v>
      </c>
      <c r="BM184" s="145" t="s">
        <v>2732</v>
      </c>
    </row>
    <row r="185" spans="1:65" s="12" customFormat="1" ht="22.9" customHeight="1" x14ac:dyDescent="0.2">
      <c r="B185" s="121"/>
      <c r="D185" s="122" t="s">
        <v>59</v>
      </c>
      <c r="E185" s="131" t="s">
        <v>508</v>
      </c>
      <c r="F185" s="131" t="s">
        <v>509</v>
      </c>
      <c r="J185" s="132"/>
      <c r="L185" s="121"/>
      <c r="M185" s="125"/>
      <c r="N185" s="126"/>
      <c r="O185" s="126"/>
      <c r="P185" s="127"/>
      <c r="Q185" s="126"/>
      <c r="R185" s="127"/>
      <c r="S185" s="126"/>
      <c r="T185" s="128"/>
      <c r="AR185" s="122" t="s">
        <v>67</v>
      </c>
      <c r="AT185" s="129" t="s">
        <v>59</v>
      </c>
      <c r="AU185" s="129" t="s">
        <v>67</v>
      </c>
      <c r="AY185" s="122" t="s">
        <v>141</v>
      </c>
      <c r="BK185" s="130">
        <f>SUM(BK186:BK188)</f>
        <v>0</v>
      </c>
    </row>
    <row r="186" spans="1:65" s="2" customFormat="1" ht="21.75" customHeight="1" x14ac:dyDescent="0.2">
      <c r="A186" s="31"/>
      <c r="B186" s="133"/>
      <c r="C186" s="134" t="s">
        <v>580</v>
      </c>
      <c r="D186" s="134" t="s">
        <v>143</v>
      </c>
      <c r="E186" s="135" t="s">
        <v>2733</v>
      </c>
      <c r="F186" s="136" t="s">
        <v>2734</v>
      </c>
      <c r="G186" s="137" t="s">
        <v>484</v>
      </c>
      <c r="H186" s="138">
        <v>13.18</v>
      </c>
      <c r="I186" s="139"/>
      <c r="J186" s="139"/>
      <c r="K186" s="140"/>
      <c r="L186" s="32"/>
      <c r="M186" s="141"/>
      <c r="N186" s="142"/>
      <c r="O186" s="143"/>
      <c r="P186" s="143"/>
      <c r="Q186" s="143"/>
      <c r="R186" s="143"/>
      <c r="S186" s="143"/>
      <c r="T186" s="144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45" t="s">
        <v>146</v>
      </c>
      <c r="AT186" s="145" t="s">
        <v>143</v>
      </c>
      <c r="AU186" s="145" t="s">
        <v>73</v>
      </c>
      <c r="AY186" s="18" t="s">
        <v>141</v>
      </c>
      <c r="BE186" s="146">
        <f>IF(N186="základná",J186,0)</f>
        <v>0</v>
      </c>
      <c r="BF186" s="146">
        <f>IF(N186="znížená",J186,0)</f>
        <v>0</v>
      </c>
      <c r="BG186" s="146">
        <f>IF(N186="zákl. prenesená",J186,0)</f>
        <v>0</v>
      </c>
      <c r="BH186" s="146">
        <f>IF(N186="zníž. prenesená",J186,0)</f>
        <v>0</v>
      </c>
      <c r="BI186" s="146">
        <f>IF(N186="nulová",J186,0)</f>
        <v>0</v>
      </c>
      <c r="BJ186" s="18" t="s">
        <v>73</v>
      </c>
      <c r="BK186" s="146">
        <f>ROUND(I186*H186,2)</f>
        <v>0</v>
      </c>
      <c r="BL186" s="18" t="s">
        <v>146</v>
      </c>
      <c r="BM186" s="145" t="s">
        <v>2735</v>
      </c>
    </row>
    <row r="187" spans="1:65" s="2" customFormat="1" ht="21.75" customHeight="1" x14ac:dyDescent="0.2">
      <c r="A187" s="31"/>
      <c r="B187" s="133"/>
      <c r="C187" s="134" t="s">
        <v>586</v>
      </c>
      <c r="D187" s="134" t="s">
        <v>143</v>
      </c>
      <c r="E187" s="135" t="s">
        <v>2736</v>
      </c>
      <c r="F187" s="136" t="s">
        <v>2737</v>
      </c>
      <c r="G187" s="137" t="s">
        <v>484</v>
      </c>
      <c r="H187" s="138">
        <v>13.18</v>
      </c>
      <c r="I187" s="139"/>
      <c r="J187" s="139"/>
      <c r="K187" s="140"/>
      <c r="L187" s="32"/>
      <c r="M187" s="141"/>
      <c r="N187" s="142"/>
      <c r="O187" s="143"/>
      <c r="P187" s="143"/>
      <c r="Q187" s="143"/>
      <c r="R187" s="143"/>
      <c r="S187" s="143"/>
      <c r="T187" s="144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45" t="s">
        <v>146</v>
      </c>
      <c r="AT187" s="145" t="s">
        <v>143</v>
      </c>
      <c r="AU187" s="145" t="s">
        <v>73</v>
      </c>
      <c r="AY187" s="18" t="s">
        <v>141</v>
      </c>
      <c r="BE187" s="146">
        <f>IF(N187="základná",J187,0)</f>
        <v>0</v>
      </c>
      <c r="BF187" s="146">
        <f>IF(N187="znížená",J187,0)</f>
        <v>0</v>
      </c>
      <c r="BG187" s="146">
        <f>IF(N187="zákl. prenesená",J187,0)</f>
        <v>0</v>
      </c>
      <c r="BH187" s="146">
        <f>IF(N187="zníž. prenesená",J187,0)</f>
        <v>0</v>
      </c>
      <c r="BI187" s="146">
        <f>IF(N187="nulová",J187,0)</f>
        <v>0</v>
      </c>
      <c r="BJ187" s="18" t="s">
        <v>73</v>
      </c>
      <c r="BK187" s="146">
        <f>ROUND(I187*H187,2)</f>
        <v>0</v>
      </c>
      <c r="BL187" s="18" t="s">
        <v>146</v>
      </c>
      <c r="BM187" s="145" t="s">
        <v>2738</v>
      </c>
    </row>
    <row r="188" spans="1:65" s="2" customFormat="1" ht="21.75" customHeight="1" x14ac:dyDescent="0.2">
      <c r="A188" s="31"/>
      <c r="B188" s="133"/>
      <c r="C188" s="134" t="s">
        <v>591</v>
      </c>
      <c r="D188" s="134" t="s">
        <v>143</v>
      </c>
      <c r="E188" s="135" t="s">
        <v>511</v>
      </c>
      <c r="F188" s="136" t="s">
        <v>512</v>
      </c>
      <c r="G188" s="137" t="s">
        <v>484</v>
      </c>
      <c r="H188" s="138">
        <v>13.18</v>
      </c>
      <c r="I188" s="139"/>
      <c r="J188" s="139"/>
      <c r="K188" s="140"/>
      <c r="L188" s="32"/>
      <c r="M188" s="141"/>
      <c r="N188" s="142"/>
      <c r="O188" s="143"/>
      <c r="P188" s="143"/>
      <c r="Q188" s="143"/>
      <c r="R188" s="143"/>
      <c r="S188" s="143"/>
      <c r="T188" s="144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45" t="s">
        <v>146</v>
      </c>
      <c r="AT188" s="145" t="s">
        <v>143</v>
      </c>
      <c r="AU188" s="145" t="s">
        <v>73</v>
      </c>
      <c r="AY188" s="18" t="s">
        <v>141</v>
      </c>
      <c r="BE188" s="146">
        <f>IF(N188="základná",J188,0)</f>
        <v>0</v>
      </c>
      <c r="BF188" s="146">
        <f>IF(N188="znížená",J188,0)</f>
        <v>0</v>
      </c>
      <c r="BG188" s="146">
        <f>IF(N188="zákl. prenesená",J188,0)</f>
        <v>0</v>
      </c>
      <c r="BH188" s="146">
        <f>IF(N188="zníž. prenesená",J188,0)</f>
        <v>0</v>
      </c>
      <c r="BI188" s="146">
        <f>IF(N188="nulová",J188,0)</f>
        <v>0</v>
      </c>
      <c r="BJ188" s="18" t="s">
        <v>73</v>
      </c>
      <c r="BK188" s="146">
        <f>ROUND(I188*H188,2)</f>
        <v>0</v>
      </c>
      <c r="BL188" s="18" t="s">
        <v>146</v>
      </c>
      <c r="BM188" s="145" t="s">
        <v>2739</v>
      </c>
    </row>
    <row r="189" spans="1:65" s="12" customFormat="1" ht="25.9" customHeight="1" x14ac:dyDescent="0.2">
      <c r="B189" s="121"/>
      <c r="D189" s="122" t="s">
        <v>59</v>
      </c>
      <c r="E189" s="123" t="s">
        <v>514</v>
      </c>
      <c r="F189" s="123" t="s">
        <v>515</v>
      </c>
      <c r="J189" s="124"/>
      <c r="L189" s="121"/>
      <c r="M189" s="125"/>
      <c r="N189" s="126"/>
      <c r="O189" s="126"/>
      <c r="P189" s="127"/>
      <c r="Q189" s="126"/>
      <c r="R189" s="127"/>
      <c r="S189" s="126"/>
      <c r="T189" s="128"/>
      <c r="AR189" s="122" t="s">
        <v>73</v>
      </c>
      <c r="AT189" s="129" t="s">
        <v>59</v>
      </c>
      <c r="AU189" s="129" t="s">
        <v>60</v>
      </c>
      <c r="AY189" s="122" t="s">
        <v>141</v>
      </c>
      <c r="BK189" s="130">
        <f>BK190+BK212+BK215</f>
        <v>0</v>
      </c>
    </row>
    <row r="190" spans="1:65" s="12" customFormat="1" ht="22.9" customHeight="1" x14ac:dyDescent="0.2">
      <c r="B190" s="121"/>
      <c r="D190" s="122" t="s">
        <v>59</v>
      </c>
      <c r="E190" s="131" t="s">
        <v>2740</v>
      </c>
      <c r="F190" s="131" t="s">
        <v>2741</v>
      </c>
      <c r="J190" s="132"/>
      <c r="L190" s="121"/>
      <c r="M190" s="125"/>
      <c r="N190" s="126"/>
      <c r="O190" s="126"/>
      <c r="P190" s="127"/>
      <c r="Q190" s="126"/>
      <c r="R190" s="127"/>
      <c r="S190" s="126"/>
      <c r="T190" s="128"/>
      <c r="AR190" s="122" t="s">
        <v>73</v>
      </c>
      <c r="AT190" s="129" t="s">
        <v>59</v>
      </c>
      <c r="AU190" s="129" t="s">
        <v>67</v>
      </c>
      <c r="AY190" s="122" t="s">
        <v>141</v>
      </c>
      <c r="BK190" s="130">
        <f>SUM(BK191:BK211)</f>
        <v>0</v>
      </c>
    </row>
    <row r="191" spans="1:65" s="2" customFormat="1" ht="21.75" customHeight="1" x14ac:dyDescent="0.2">
      <c r="A191" s="31"/>
      <c r="B191" s="133"/>
      <c r="C191" s="134" t="s">
        <v>597</v>
      </c>
      <c r="D191" s="134" t="s">
        <v>143</v>
      </c>
      <c r="E191" s="135" t="s">
        <v>2742</v>
      </c>
      <c r="F191" s="136" t="s">
        <v>2743</v>
      </c>
      <c r="G191" s="137" t="s">
        <v>357</v>
      </c>
      <c r="H191" s="138">
        <v>8</v>
      </c>
      <c r="I191" s="139"/>
      <c r="J191" s="139"/>
      <c r="K191" s="140"/>
      <c r="L191" s="32"/>
      <c r="M191" s="141"/>
      <c r="N191" s="142"/>
      <c r="O191" s="143"/>
      <c r="P191" s="143"/>
      <c r="Q191" s="143"/>
      <c r="R191" s="143"/>
      <c r="S191" s="143"/>
      <c r="T191" s="144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45" t="s">
        <v>332</v>
      </c>
      <c r="AT191" s="145" t="s">
        <v>143</v>
      </c>
      <c r="AU191" s="145" t="s">
        <v>73</v>
      </c>
      <c r="AY191" s="18" t="s">
        <v>141</v>
      </c>
      <c r="BE191" s="146">
        <f t="shared" ref="BE191:BE211" si="12">IF(N191="základná",J191,0)</f>
        <v>0</v>
      </c>
      <c r="BF191" s="146">
        <f t="shared" ref="BF191:BF211" si="13">IF(N191="znížená",J191,0)</f>
        <v>0</v>
      </c>
      <c r="BG191" s="146">
        <f t="shared" ref="BG191:BG211" si="14">IF(N191="zákl. prenesená",J191,0)</f>
        <v>0</v>
      </c>
      <c r="BH191" s="146">
        <f t="shared" ref="BH191:BH211" si="15">IF(N191="zníž. prenesená",J191,0)</f>
        <v>0</v>
      </c>
      <c r="BI191" s="146">
        <f t="shared" ref="BI191:BI211" si="16">IF(N191="nulová",J191,0)</f>
        <v>0</v>
      </c>
      <c r="BJ191" s="18" t="s">
        <v>73</v>
      </c>
      <c r="BK191" s="146">
        <f t="shared" ref="BK191:BK211" si="17">ROUND(I191*H191,2)</f>
        <v>0</v>
      </c>
      <c r="BL191" s="18" t="s">
        <v>332</v>
      </c>
      <c r="BM191" s="145" t="s">
        <v>2744</v>
      </c>
    </row>
    <row r="192" spans="1:65" s="2" customFormat="1" ht="21.75" customHeight="1" x14ac:dyDescent="0.2">
      <c r="A192" s="31"/>
      <c r="B192" s="133"/>
      <c r="C192" s="134" t="s">
        <v>602</v>
      </c>
      <c r="D192" s="134" t="s">
        <v>143</v>
      </c>
      <c r="E192" s="135" t="s">
        <v>2745</v>
      </c>
      <c r="F192" s="136" t="s">
        <v>2746</v>
      </c>
      <c r="G192" s="137" t="s">
        <v>357</v>
      </c>
      <c r="H192" s="138">
        <v>1</v>
      </c>
      <c r="I192" s="139"/>
      <c r="J192" s="139"/>
      <c r="K192" s="140"/>
      <c r="L192" s="32"/>
      <c r="M192" s="141"/>
      <c r="N192" s="142"/>
      <c r="O192" s="143"/>
      <c r="P192" s="143"/>
      <c r="Q192" s="143"/>
      <c r="R192" s="143"/>
      <c r="S192" s="143"/>
      <c r="T192" s="144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45" t="s">
        <v>332</v>
      </c>
      <c r="AT192" s="145" t="s">
        <v>143</v>
      </c>
      <c r="AU192" s="145" t="s">
        <v>73</v>
      </c>
      <c r="AY192" s="18" t="s">
        <v>141</v>
      </c>
      <c r="BE192" s="146">
        <f t="shared" si="12"/>
        <v>0</v>
      </c>
      <c r="BF192" s="146">
        <f t="shared" si="13"/>
        <v>0</v>
      </c>
      <c r="BG192" s="146">
        <f t="shared" si="14"/>
        <v>0</v>
      </c>
      <c r="BH192" s="146">
        <f t="shared" si="15"/>
        <v>0</v>
      </c>
      <c r="BI192" s="146">
        <f t="shared" si="16"/>
        <v>0</v>
      </c>
      <c r="BJ192" s="18" t="s">
        <v>73</v>
      </c>
      <c r="BK192" s="146">
        <f t="shared" si="17"/>
        <v>0</v>
      </c>
      <c r="BL192" s="18" t="s">
        <v>332</v>
      </c>
      <c r="BM192" s="145" t="s">
        <v>2747</v>
      </c>
    </row>
    <row r="193" spans="1:65" s="2" customFormat="1" ht="21.75" customHeight="1" x14ac:dyDescent="0.2">
      <c r="A193" s="31"/>
      <c r="B193" s="133"/>
      <c r="C193" s="134" t="s">
        <v>1180</v>
      </c>
      <c r="D193" s="134" t="s">
        <v>143</v>
      </c>
      <c r="E193" s="135" t="s">
        <v>2748</v>
      </c>
      <c r="F193" s="136" t="s">
        <v>2749</v>
      </c>
      <c r="G193" s="137" t="s">
        <v>357</v>
      </c>
      <c r="H193" s="138">
        <v>1</v>
      </c>
      <c r="I193" s="139"/>
      <c r="J193" s="139"/>
      <c r="K193" s="140"/>
      <c r="L193" s="32"/>
      <c r="M193" s="141"/>
      <c r="N193" s="142"/>
      <c r="O193" s="143"/>
      <c r="P193" s="143"/>
      <c r="Q193" s="143"/>
      <c r="R193" s="143"/>
      <c r="S193" s="143"/>
      <c r="T193" s="144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45" t="s">
        <v>332</v>
      </c>
      <c r="AT193" s="145" t="s">
        <v>143</v>
      </c>
      <c r="AU193" s="145" t="s">
        <v>73</v>
      </c>
      <c r="AY193" s="18" t="s">
        <v>141</v>
      </c>
      <c r="BE193" s="146">
        <f t="shared" si="12"/>
        <v>0</v>
      </c>
      <c r="BF193" s="146">
        <f t="shared" si="13"/>
        <v>0</v>
      </c>
      <c r="BG193" s="146">
        <f t="shared" si="14"/>
        <v>0</v>
      </c>
      <c r="BH193" s="146">
        <f t="shared" si="15"/>
        <v>0</v>
      </c>
      <c r="BI193" s="146">
        <f t="shared" si="16"/>
        <v>0</v>
      </c>
      <c r="BJ193" s="18" t="s">
        <v>73</v>
      </c>
      <c r="BK193" s="146">
        <f t="shared" si="17"/>
        <v>0</v>
      </c>
      <c r="BL193" s="18" t="s">
        <v>332</v>
      </c>
      <c r="BM193" s="145" t="s">
        <v>2750</v>
      </c>
    </row>
    <row r="194" spans="1:65" s="2" customFormat="1" ht="21.75" customHeight="1" x14ac:dyDescent="0.2">
      <c r="A194" s="31"/>
      <c r="B194" s="133"/>
      <c r="C194" s="134" t="s">
        <v>1185</v>
      </c>
      <c r="D194" s="134" t="s">
        <v>143</v>
      </c>
      <c r="E194" s="135" t="s">
        <v>2751</v>
      </c>
      <c r="F194" s="136" t="s">
        <v>2752</v>
      </c>
      <c r="G194" s="137" t="s">
        <v>357</v>
      </c>
      <c r="H194" s="138">
        <v>1</v>
      </c>
      <c r="I194" s="139"/>
      <c r="J194" s="139"/>
      <c r="K194" s="140"/>
      <c r="L194" s="32"/>
      <c r="M194" s="141"/>
      <c r="N194" s="142"/>
      <c r="O194" s="143"/>
      <c r="P194" s="143"/>
      <c r="Q194" s="143"/>
      <c r="R194" s="143"/>
      <c r="S194" s="143"/>
      <c r="T194" s="144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45" t="s">
        <v>332</v>
      </c>
      <c r="AT194" s="145" t="s">
        <v>143</v>
      </c>
      <c r="AU194" s="145" t="s">
        <v>73</v>
      </c>
      <c r="AY194" s="18" t="s">
        <v>141</v>
      </c>
      <c r="BE194" s="146">
        <f t="shared" si="12"/>
        <v>0</v>
      </c>
      <c r="BF194" s="146">
        <f t="shared" si="13"/>
        <v>0</v>
      </c>
      <c r="BG194" s="146">
        <f t="shared" si="14"/>
        <v>0</v>
      </c>
      <c r="BH194" s="146">
        <f t="shared" si="15"/>
        <v>0</v>
      </c>
      <c r="BI194" s="146">
        <f t="shared" si="16"/>
        <v>0</v>
      </c>
      <c r="BJ194" s="18" t="s">
        <v>73</v>
      </c>
      <c r="BK194" s="146">
        <f t="shared" si="17"/>
        <v>0</v>
      </c>
      <c r="BL194" s="18" t="s">
        <v>332</v>
      </c>
      <c r="BM194" s="145" t="s">
        <v>2753</v>
      </c>
    </row>
    <row r="195" spans="1:65" s="2" customFormat="1" ht="21.75" customHeight="1" x14ac:dyDescent="0.2">
      <c r="A195" s="31"/>
      <c r="B195" s="133"/>
      <c r="C195" s="134" t="s">
        <v>1205</v>
      </c>
      <c r="D195" s="134" t="s">
        <v>143</v>
      </c>
      <c r="E195" s="135" t="s">
        <v>2754</v>
      </c>
      <c r="F195" s="136" t="s">
        <v>2755</v>
      </c>
      <c r="G195" s="137" t="s">
        <v>357</v>
      </c>
      <c r="H195" s="138">
        <v>10</v>
      </c>
      <c r="I195" s="139"/>
      <c r="J195" s="139"/>
      <c r="K195" s="140"/>
      <c r="L195" s="32"/>
      <c r="M195" s="141"/>
      <c r="N195" s="142"/>
      <c r="O195" s="143"/>
      <c r="P195" s="143"/>
      <c r="Q195" s="143"/>
      <c r="R195" s="143"/>
      <c r="S195" s="143"/>
      <c r="T195" s="144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45" t="s">
        <v>332</v>
      </c>
      <c r="AT195" s="145" t="s">
        <v>143</v>
      </c>
      <c r="AU195" s="145" t="s">
        <v>73</v>
      </c>
      <c r="AY195" s="18" t="s">
        <v>141</v>
      </c>
      <c r="BE195" s="146">
        <f t="shared" si="12"/>
        <v>0</v>
      </c>
      <c r="BF195" s="146">
        <f t="shared" si="13"/>
        <v>0</v>
      </c>
      <c r="BG195" s="146">
        <f t="shared" si="14"/>
        <v>0</v>
      </c>
      <c r="BH195" s="146">
        <f t="shared" si="15"/>
        <v>0</v>
      </c>
      <c r="BI195" s="146">
        <f t="shared" si="16"/>
        <v>0</v>
      </c>
      <c r="BJ195" s="18" t="s">
        <v>73</v>
      </c>
      <c r="BK195" s="146">
        <f t="shared" si="17"/>
        <v>0</v>
      </c>
      <c r="BL195" s="18" t="s">
        <v>332</v>
      </c>
      <c r="BM195" s="145" t="s">
        <v>2756</v>
      </c>
    </row>
    <row r="196" spans="1:65" s="2" customFormat="1" ht="21.75" customHeight="1" x14ac:dyDescent="0.2">
      <c r="A196" s="31"/>
      <c r="B196" s="133"/>
      <c r="C196" s="134" t="s">
        <v>529</v>
      </c>
      <c r="D196" s="134" t="s">
        <v>143</v>
      </c>
      <c r="E196" s="135" t="s">
        <v>2757</v>
      </c>
      <c r="F196" s="136" t="s">
        <v>2758</v>
      </c>
      <c r="G196" s="137" t="s">
        <v>357</v>
      </c>
      <c r="H196" s="138">
        <v>1</v>
      </c>
      <c r="I196" s="139"/>
      <c r="J196" s="139"/>
      <c r="K196" s="140"/>
      <c r="L196" s="32"/>
      <c r="M196" s="141"/>
      <c r="N196" s="142"/>
      <c r="O196" s="143"/>
      <c r="P196" s="143"/>
      <c r="Q196" s="143"/>
      <c r="R196" s="143"/>
      <c r="S196" s="143"/>
      <c r="T196" s="144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45" t="s">
        <v>332</v>
      </c>
      <c r="AT196" s="145" t="s">
        <v>143</v>
      </c>
      <c r="AU196" s="145" t="s">
        <v>73</v>
      </c>
      <c r="AY196" s="18" t="s">
        <v>141</v>
      </c>
      <c r="BE196" s="146">
        <f t="shared" si="12"/>
        <v>0</v>
      </c>
      <c r="BF196" s="146">
        <f t="shared" si="13"/>
        <v>0</v>
      </c>
      <c r="BG196" s="146">
        <f t="shared" si="14"/>
        <v>0</v>
      </c>
      <c r="BH196" s="146">
        <f t="shared" si="15"/>
        <v>0</v>
      </c>
      <c r="BI196" s="146">
        <f t="shared" si="16"/>
        <v>0</v>
      </c>
      <c r="BJ196" s="18" t="s">
        <v>73</v>
      </c>
      <c r="BK196" s="146">
        <f t="shared" si="17"/>
        <v>0</v>
      </c>
      <c r="BL196" s="18" t="s">
        <v>332</v>
      </c>
      <c r="BM196" s="145" t="s">
        <v>2759</v>
      </c>
    </row>
    <row r="197" spans="1:65" s="2" customFormat="1" ht="21.75" customHeight="1" x14ac:dyDescent="0.2">
      <c r="A197" s="31"/>
      <c r="B197" s="133"/>
      <c r="C197" s="134" t="s">
        <v>534</v>
      </c>
      <c r="D197" s="134" t="s">
        <v>143</v>
      </c>
      <c r="E197" s="135" t="s">
        <v>2760</v>
      </c>
      <c r="F197" s="136" t="s">
        <v>2761</v>
      </c>
      <c r="G197" s="137" t="s">
        <v>161</v>
      </c>
      <c r="H197" s="138">
        <v>1</v>
      </c>
      <c r="I197" s="139"/>
      <c r="J197" s="139"/>
      <c r="K197" s="140"/>
      <c r="L197" s="32"/>
      <c r="M197" s="141"/>
      <c r="N197" s="142"/>
      <c r="O197" s="143"/>
      <c r="P197" s="143"/>
      <c r="Q197" s="143"/>
      <c r="R197" s="143"/>
      <c r="S197" s="143"/>
      <c r="T197" s="144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45" t="s">
        <v>332</v>
      </c>
      <c r="AT197" s="145" t="s">
        <v>143</v>
      </c>
      <c r="AU197" s="145" t="s">
        <v>73</v>
      </c>
      <c r="AY197" s="18" t="s">
        <v>141</v>
      </c>
      <c r="BE197" s="146">
        <f t="shared" si="12"/>
        <v>0</v>
      </c>
      <c r="BF197" s="146">
        <f t="shared" si="13"/>
        <v>0</v>
      </c>
      <c r="BG197" s="146">
        <f t="shared" si="14"/>
        <v>0</v>
      </c>
      <c r="BH197" s="146">
        <f t="shared" si="15"/>
        <v>0</v>
      </c>
      <c r="BI197" s="146">
        <f t="shared" si="16"/>
        <v>0</v>
      </c>
      <c r="BJ197" s="18" t="s">
        <v>73</v>
      </c>
      <c r="BK197" s="146">
        <f t="shared" si="17"/>
        <v>0</v>
      </c>
      <c r="BL197" s="18" t="s">
        <v>332</v>
      </c>
      <c r="BM197" s="145" t="s">
        <v>2762</v>
      </c>
    </row>
    <row r="198" spans="1:65" s="2" customFormat="1" ht="16.5" customHeight="1" x14ac:dyDescent="0.2">
      <c r="A198" s="31"/>
      <c r="B198" s="133"/>
      <c r="C198" s="134" t="s">
        <v>547</v>
      </c>
      <c r="D198" s="134" t="s">
        <v>143</v>
      </c>
      <c r="E198" s="135" t="s">
        <v>2763</v>
      </c>
      <c r="F198" s="136" t="s">
        <v>2764</v>
      </c>
      <c r="G198" s="137" t="s">
        <v>161</v>
      </c>
      <c r="H198" s="138">
        <v>1</v>
      </c>
      <c r="I198" s="139"/>
      <c r="J198" s="139"/>
      <c r="K198" s="140"/>
      <c r="L198" s="32"/>
      <c r="M198" s="141"/>
      <c r="N198" s="142"/>
      <c r="O198" s="143"/>
      <c r="P198" s="143"/>
      <c r="Q198" s="143"/>
      <c r="R198" s="143"/>
      <c r="S198" s="143"/>
      <c r="T198" s="144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45" t="s">
        <v>332</v>
      </c>
      <c r="AT198" s="145" t="s">
        <v>143</v>
      </c>
      <c r="AU198" s="145" t="s">
        <v>73</v>
      </c>
      <c r="AY198" s="18" t="s">
        <v>141</v>
      </c>
      <c r="BE198" s="146">
        <f t="shared" si="12"/>
        <v>0</v>
      </c>
      <c r="BF198" s="146">
        <f t="shared" si="13"/>
        <v>0</v>
      </c>
      <c r="BG198" s="146">
        <f t="shared" si="14"/>
        <v>0</v>
      </c>
      <c r="BH198" s="146">
        <f t="shared" si="15"/>
        <v>0</v>
      </c>
      <c r="BI198" s="146">
        <f t="shared" si="16"/>
        <v>0</v>
      </c>
      <c r="BJ198" s="18" t="s">
        <v>73</v>
      </c>
      <c r="BK198" s="146">
        <f t="shared" si="17"/>
        <v>0</v>
      </c>
      <c r="BL198" s="18" t="s">
        <v>332</v>
      </c>
      <c r="BM198" s="145" t="s">
        <v>2765</v>
      </c>
    </row>
    <row r="199" spans="1:65" s="2" customFormat="1" ht="21.75" customHeight="1" x14ac:dyDescent="0.2">
      <c r="A199" s="31"/>
      <c r="B199" s="133"/>
      <c r="C199" s="134" t="s">
        <v>1236</v>
      </c>
      <c r="D199" s="134" t="s">
        <v>143</v>
      </c>
      <c r="E199" s="135" t="s">
        <v>2766</v>
      </c>
      <c r="F199" s="136" t="s">
        <v>2767</v>
      </c>
      <c r="G199" s="137" t="s">
        <v>161</v>
      </c>
      <c r="H199" s="138">
        <v>3</v>
      </c>
      <c r="I199" s="139"/>
      <c r="J199" s="139"/>
      <c r="K199" s="140"/>
      <c r="L199" s="32"/>
      <c r="M199" s="141"/>
      <c r="N199" s="142"/>
      <c r="O199" s="143"/>
      <c r="P199" s="143"/>
      <c r="Q199" s="143"/>
      <c r="R199" s="143"/>
      <c r="S199" s="143"/>
      <c r="T199" s="144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45" t="s">
        <v>332</v>
      </c>
      <c r="AT199" s="145" t="s">
        <v>143</v>
      </c>
      <c r="AU199" s="145" t="s">
        <v>73</v>
      </c>
      <c r="AY199" s="18" t="s">
        <v>141</v>
      </c>
      <c r="BE199" s="146">
        <f t="shared" si="12"/>
        <v>0</v>
      </c>
      <c r="BF199" s="146">
        <f t="shared" si="13"/>
        <v>0</v>
      </c>
      <c r="BG199" s="146">
        <f t="shared" si="14"/>
        <v>0</v>
      </c>
      <c r="BH199" s="146">
        <f t="shared" si="15"/>
        <v>0</v>
      </c>
      <c r="BI199" s="146">
        <f t="shared" si="16"/>
        <v>0</v>
      </c>
      <c r="BJ199" s="18" t="s">
        <v>73</v>
      </c>
      <c r="BK199" s="146">
        <f t="shared" si="17"/>
        <v>0</v>
      </c>
      <c r="BL199" s="18" t="s">
        <v>332</v>
      </c>
      <c r="BM199" s="145" t="s">
        <v>2768</v>
      </c>
    </row>
    <row r="200" spans="1:65" s="2" customFormat="1" ht="21.75" customHeight="1" x14ac:dyDescent="0.2">
      <c r="A200" s="31"/>
      <c r="B200" s="133"/>
      <c r="C200" s="134" t="s">
        <v>1241</v>
      </c>
      <c r="D200" s="134" t="s">
        <v>143</v>
      </c>
      <c r="E200" s="135" t="s">
        <v>2769</v>
      </c>
      <c r="F200" s="136" t="s">
        <v>2770</v>
      </c>
      <c r="G200" s="137" t="s">
        <v>161</v>
      </c>
      <c r="H200" s="138">
        <v>1</v>
      </c>
      <c r="I200" s="139"/>
      <c r="J200" s="139"/>
      <c r="K200" s="140"/>
      <c r="L200" s="32"/>
      <c r="M200" s="141"/>
      <c r="N200" s="142"/>
      <c r="O200" s="143"/>
      <c r="P200" s="143"/>
      <c r="Q200" s="143"/>
      <c r="R200" s="143"/>
      <c r="S200" s="143"/>
      <c r="T200" s="144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45" t="s">
        <v>332</v>
      </c>
      <c r="AT200" s="145" t="s">
        <v>143</v>
      </c>
      <c r="AU200" s="145" t="s">
        <v>73</v>
      </c>
      <c r="AY200" s="18" t="s">
        <v>141</v>
      </c>
      <c r="BE200" s="146">
        <f t="shared" si="12"/>
        <v>0</v>
      </c>
      <c r="BF200" s="146">
        <f t="shared" si="13"/>
        <v>0</v>
      </c>
      <c r="BG200" s="146">
        <f t="shared" si="14"/>
        <v>0</v>
      </c>
      <c r="BH200" s="146">
        <f t="shared" si="15"/>
        <v>0</v>
      </c>
      <c r="BI200" s="146">
        <f t="shared" si="16"/>
        <v>0</v>
      </c>
      <c r="BJ200" s="18" t="s">
        <v>73</v>
      </c>
      <c r="BK200" s="146">
        <f t="shared" si="17"/>
        <v>0</v>
      </c>
      <c r="BL200" s="18" t="s">
        <v>332</v>
      </c>
      <c r="BM200" s="145" t="s">
        <v>2771</v>
      </c>
    </row>
    <row r="201" spans="1:65" s="2" customFormat="1" ht="21.75" customHeight="1" x14ac:dyDescent="0.2">
      <c r="A201" s="31"/>
      <c r="B201" s="133"/>
      <c r="C201" s="168" t="s">
        <v>1576</v>
      </c>
      <c r="D201" s="168" t="s">
        <v>159</v>
      </c>
      <c r="E201" s="169" t="s">
        <v>2772</v>
      </c>
      <c r="F201" s="170" t="s">
        <v>2773</v>
      </c>
      <c r="G201" s="171" t="s">
        <v>161</v>
      </c>
      <c r="H201" s="172">
        <v>1</v>
      </c>
      <c r="I201" s="173"/>
      <c r="J201" s="173"/>
      <c r="K201" s="174"/>
      <c r="L201" s="175"/>
      <c r="M201" s="176"/>
      <c r="N201" s="177"/>
      <c r="O201" s="143"/>
      <c r="P201" s="143"/>
      <c r="Q201" s="143"/>
      <c r="R201" s="143"/>
      <c r="S201" s="143"/>
      <c r="T201" s="144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45" t="s">
        <v>504</v>
      </c>
      <c r="AT201" s="145" t="s">
        <v>159</v>
      </c>
      <c r="AU201" s="145" t="s">
        <v>73</v>
      </c>
      <c r="AY201" s="18" t="s">
        <v>141</v>
      </c>
      <c r="BE201" s="146">
        <f t="shared" si="12"/>
        <v>0</v>
      </c>
      <c r="BF201" s="146">
        <f t="shared" si="13"/>
        <v>0</v>
      </c>
      <c r="BG201" s="146">
        <f t="shared" si="14"/>
        <v>0</v>
      </c>
      <c r="BH201" s="146">
        <f t="shared" si="15"/>
        <v>0</v>
      </c>
      <c r="BI201" s="146">
        <f t="shared" si="16"/>
        <v>0</v>
      </c>
      <c r="BJ201" s="18" t="s">
        <v>73</v>
      </c>
      <c r="BK201" s="146">
        <f t="shared" si="17"/>
        <v>0</v>
      </c>
      <c r="BL201" s="18" t="s">
        <v>332</v>
      </c>
      <c r="BM201" s="145" t="s">
        <v>2774</v>
      </c>
    </row>
    <row r="202" spans="1:65" s="2" customFormat="1" ht="16.5" customHeight="1" x14ac:dyDescent="0.2">
      <c r="A202" s="31"/>
      <c r="B202" s="133"/>
      <c r="C202" s="134" t="s">
        <v>1581</v>
      </c>
      <c r="D202" s="134" t="s">
        <v>143</v>
      </c>
      <c r="E202" s="135" t="s">
        <v>2775</v>
      </c>
      <c r="F202" s="136" t="s">
        <v>2776</v>
      </c>
      <c r="G202" s="137" t="s">
        <v>161</v>
      </c>
      <c r="H202" s="138">
        <v>1</v>
      </c>
      <c r="I202" s="139"/>
      <c r="J202" s="139"/>
      <c r="K202" s="140"/>
      <c r="L202" s="32"/>
      <c r="M202" s="141"/>
      <c r="N202" s="142"/>
      <c r="O202" s="143"/>
      <c r="P202" s="143"/>
      <c r="Q202" s="143"/>
      <c r="R202" s="143"/>
      <c r="S202" s="143"/>
      <c r="T202" s="144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45" t="s">
        <v>332</v>
      </c>
      <c r="AT202" s="145" t="s">
        <v>143</v>
      </c>
      <c r="AU202" s="145" t="s">
        <v>73</v>
      </c>
      <c r="AY202" s="18" t="s">
        <v>141</v>
      </c>
      <c r="BE202" s="146">
        <f t="shared" si="12"/>
        <v>0</v>
      </c>
      <c r="BF202" s="146">
        <f t="shared" si="13"/>
        <v>0</v>
      </c>
      <c r="BG202" s="146">
        <f t="shared" si="14"/>
        <v>0</v>
      </c>
      <c r="BH202" s="146">
        <f t="shared" si="15"/>
        <v>0</v>
      </c>
      <c r="BI202" s="146">
        <f t="shared" si="16"/>
        <v>0</v>
      </c>
      <c r="BJ202" s="18" t="s">
        <v>73</v>
      </c>
      <c r="BK202" s="146">
        <f t="shared" si="17"/>
        <v>0</v>
      </c>
      <c r="BL202" s="18" t="s">
        <v>332</v>
      </c>
      <c r="BM202" s="145" t="s">
        <v>2777</v>
      </c>
    </row>
    <row r="203" spans="1:65" s="2" customFormat="1" ht="28.5" customHeight="1" x14ac:dyDescent="0.2">
      <c r="A203" s="31"/>
      <c r="B203" s="133"/>
      <c r="C203" s="168" t="s">
        <v>1586</v>
      </c>
      <c r="D203" s="168" t="s">
        <v>159</v>
      </c>
      <c r="E203" s="169" t="s">
        <v>2778</v>
      </c>
      <c r="F203" s="170" t="s">
        <v>3438</v>
      </c>
      <c r="G203" s="171" t="s">
        <v>161</v>
      </c>
      <c r="H203" s="172">
        <v>1</v>
      </c>
      <c r="I203" s="173"/>
      <c r="J203" s="173"/>
      <c r="K203" s="174"/>
      <c r="L203" s="175"/>
      <c r="M203" s="176"/>
      <c r="N203" s="177"/>
      <c r="O203" s="143"/>
      <c r="P203" s="143"/>
      <c r="Q203" s="143"/>
      <c r="R203" s="143"/>
      <c r="S203" s="143"/>
      <c r="T203" s="144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45" t="s">
        <v>504</v>
      </c>
      <c r="AT203" s="145" t="s">
        <v>159</v>
      </c>
      <c r="AU203" s="145" t="s">
        <v>73</v>
      </c>
      <c r="AY203" s="18" t="s">
        <v>141</v>
      </c>
      <c r="BE203" s="146">
        <f t="shared" si="12"/>
        <v>0</v>
      </c>
      <c r="BF203" s="146">
        <f t="shared" si="13"/>
        <v>0</v>
      </c>
      <c r="BG203" s="146">
        <f t="shared" si="14"/>
        <v>0</v>
      </c>
      <c r="BH203" s="146">
        <f t="shared" si="15"/>
        <v>0</v>
      </c>
      <c r="BI203" s="146">
        <f t="shared" si="16"/>
        <v>0</v>
      </c>
      <c r="BJ203" s="18" t="s">
        <v>73</v>
      </c>
      <c r="BK203" s="146">
        <f t="shared" si="17"/>
        <v>0</v>
      </c>
      <c r="BL203" s="18" t="s">
        <v>332</v>
      </c>
      <c r="BM203" s="145" t="s">
        <v>2779</v>
      </c>
    </row>
    <row r="204" spans="1:65" s="2" customFormat="1" ht="21.75" customHeight="1" x14ac:dyDescent="0.2">
      <c r="A204" s="31"/>
      <c r="B204" s="133"/>
      <c r="C204" s="134" t="s">
        <v>1592</v>
      </c>
      <c r="D204" s="134" t="s">
        <v>143</v>
      </c>
      <c r="E204" s="135" t="s">
        <v>2780</v>
      </c>
      <c r="F204" s="136" t="s">
        <v>2781</v>
      </c>
      <c r="G204" s="137" t="s">
        <v>161</v>
      </c>
      <c r="H204" s="138">
        <v>3</v>
      </c>
      <c r="I204" s="139"/>
      <c r="J204" s="139"/>
      <c r="K204" s="140"/>
      <c r="L204" s="32"/>
      <c r="M204" s="141"/>
      <c r="N204" s="142"/>
      <c r="O204" s="143"/>
      <c r="P204" s="143"/>
      <c r="Q204" s="143"/>
      <c r="R204" s="143"/>
      <c r="S204" s="143"/>
      <c r="T204" s="144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45" t="s">
        <v>332</v>
      </c>
      <c r="AT204" s="145" t="s">
        <v>143</v>
      </c>
      <c r="AU204" s="145" t="s">
        <v>73</v>
      </c>
      <c r="AY204" s="18" t="s">
        <v>141</v>
      </c>
      <c r="BE204" s="146">
        <f t="shared" si="12"/>
        <v>0</v>
      </c>
      <c r="BF204" s="146">
        <f t="shared" si="13"/>
        <v>0</v>
      </c>
      <c r="BG204" s="146">
        <f t="shared" si="14"/>
        <v>0</v>
      </c>
      <c r="BH204" s="146">
        <f t="shared" si="15"/>
        <v>0</v>
      </c>
      <c r="BI204" s="146">
        <f t="shared" si="16"/>
        <v>0</v>
      </c>
      <c r="BJ204" s="18" t="s">
        <v>73</v>
      </c>
      <c r="BK204" s="146">
        <f t="shared" si="17"/>
        <v>0</v>
      </c>
      <c r="BL204" s="18" t="s">
        <v>332</v>
      </c>
      <c r="BM204" s="145" t="s">
        <v>2782</v>
      </c>
    </row>
    <row r="205" spans="1:65" s="2" customFormat="1" ht="16.5" customHeight="1" x14ac:dyDescent="0.2">
      <c r="A205" s="31"/>
      <c r="B205" s="133"/>
      <c r="C205" s="168" t="s">
        <v>540</v>
      </c>
      <c r="D205" s="168" t="s">
        <v>159</v>
      </c>
      <c r="E205" s="169" t="s">
        <v>2783</v>
      </c>
      <c r="F205" s="170" t="s">
        <v>2784</v>
      </c>
      <c r="G205" s="171" t="s">
        <v>161</v>
      </c>
      <c r="H205" s="172">
        <v>3</v>
      </c>
      <c r="I205" s="173"/>
      <c r="J205" s="173"/>
      <c r="K205" s="174"/>
      <c r="L205" s="175"/>
      <c r="M205" s="176"/>
      <c r="N205" s="177"/>
      <c r="O205" s="143"/>
      <c r="P205" s="143"/>
      <c r="Q205" s="143"/>
      <c r="R205" s="143"/>
      <c r="S205" s="143"/>
      <c r="T205" s="144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45" t="s">
        <v>504</v>
      </c>
      <c r="AT205" s="145" t="s">
        <v>159</v>
      </c>
      <c r="AU205" s="145" t="s">
        <v>73</v>
      </c>
      <c r="AY205" s="18" t="s">
        <v>141</v>
      </c>
      <c r="BE205" s="146">
        <f t="shared" si="12"/>
        <v>0</v>
      </c>
      <c r="BF205" s="146">
        <f t="shared" si="13"/>
        <v>0</v>
      </c>
      <c r="BG205" s="146">
        <f t="shared" si="14"/>
        <v>0</v>
      </c>
      <c r="BH205" s="146">
        <f t="shared" si="15"/>
        <v>0</v>
      </c>
      <c r="BI205" s="146">
        <f t="shared" si="16"/>
        <v>0</v>
      </c>
      <c r="BJ205" s="18" t="s">
        <v>73</v>
      </c>
      <c r="BK205" s="146">
        <f t="shared" si="17"/>
        <v>0</v>
      </c>
      <c r="BL205" s="18" t="s">
        <v>332</v>
      </c>
      <c r="BM205" s="145" t="s">
        <v>2785</v>
      </c>
    </row>
    <row r="206" spans="1:65" s="2" customFormat="1" ht="21.75" customHeight="1" x14ac:dyDescent="0.2">
      <c r="A206" s="31"/>
      <c r="B206" s="133"/>
      <c r="C206" s="134" t="s">
        <v>518</v>
      </c>
      <c r="D206" s="134" t="s">
        <v>143</v>
      </c>
      <c r="E206" s="135" t="s">
        <v>2786</v>
      </c>
      <c r="F206" s="136" t="s">
        <v>2787</v>
      </c>
      <c r="G206" s="137" t="s">
        <v>161</v>
      </c>
      <c r="H206" s="138">
        <v>2</v>
      </c>
      <c r="I206" s="139"/>
      <c r="J206" s="139"/>
      <c r="K206" s="140"/>
      <c r="L206" s="32"/>
      <c r="M206" s="141"/>
      <c r="N206" s="142"/>
      <c r="O206" s="143"/>
      <c r="P206" s="143"/>
      <c r="Q206" s="143"/>
      <c r="R206" s="143"/>
      <c r="S206" s="143"/>
      <c r="T206" s="144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45" t="s">
        <v>332</v>
      </c>
      <c r="AT206" s="145" t="s">
        <v>143</v>
      </c>
      <c r="AU206" s="145" t="s">
        <v>73</v>
      </c>
      <c r="AY206" s="18" t="s">
        <v>141</v>
      </c>
      <c r="BE206" s="146">
        <f t="shared" si="12"/>
        <v>0</v>
      </c>
      <c r="BF206" s="146">
        <f t="shared" si="13"/>
        <v>0</v>
      </c>
      <c r="BG206" s="146">
        <f t="shared" si="14"/>
        <v>0</v>
      </c>
      <c r="BH206" s="146">
        <f t="shared" si="15"/>
        <v>0</v>
      </c>
      <c r="BI206" s="146">
        <f t="shared" si="16"/>
        <v>0</v>
      </c>
      <c r="BJ206" s="18" t="s">
        <v>73</v>
      </c>
      <c r="BK206" s="146">
        <f t="shared" si="17"/>
        <v>0</v>
      </c>
      <c r="BL206" s="18" t="s">
        <v>332</v>
      </c>
      <c r="BM206" s="145" t="s">
        <v>2788</v>
      </c>
    </row>
    <row r="207" spans="1:65" s="2" customFormat="1" ht="16.5" customHeight="1" x14ac:dyDescent="0.2">
      <c r="A207" s="31"/>
      <c r="B207" s="133"/>
      <c r="C207" s="168" t="s">
        <v>525</v>
      </c>
      <c r="D207" s="168" t="s">
        <v>159</v>
      </c>
      <c r="E207" s="169" t="s">
        <v>2411</v>
      </c>
      <c r="F207" s="170" t="s">
        <v>2789</v>
      </c>
      <c r="G207" s="171" t="s">
        <v>161</v>
      </c>
      <c r="H207" s="172">
        <v>1</v>
      </c>
      <c r="I207" s="173"/>
      <c r="J207" s="173"/>
      <c r="K207" s="174"/>
      <c r="L207" s="175"/>
      <c r="M207" s="176"/>
      <c r="N207" s="177"/>
      <c r="O207" s="143"/>
      <c r="P207" s="143"/>
      <c r="Q207" s="143"/>
      <c r="R207" s="143"/>
      <c r="S207" s="143"/>
      <c r="T207" s="144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45" t="s">
        <v>504</v>
      </c>
      <c r="AT207" s="145" t="s">
        <v>159</v>
      </c>
      <c r="AU207" s="145" t="s">
        <v>73</v>
      </c>
      <c r="AY207" s="18" t="s">
        <v>141</v>
      </c>
      <c r="BE207" s="146">
        <f t="shared" si="12"/>
        <v>0</v>
      </c>
      <c r="BF207" s="146">
        <f t="shared" si="13"/>
        <v>0</v>
      </c>
      <c r="BG207" s="146">
        <f t="shared" si="14"/>
        <v>0</v>
      </c>
      <c r="BH207" s="146">
        <f t="shared" si="15"/>
        <v>0</v>
      </c>
      <c r="BI207" s="146">
        <f t="shared" si="16"/>
        <v>0</v>
      </c>
      <c r="BJ207" s="18" t="s">
        <v>73</v>
      </c>
      <c r="BK207" s="146">
        <f t="shared" si="17"/>
        <v>0</v>
      </c>
      <c r="BL207" s="18" t="s">
        <v>332</v>
      </c>
      <c r="BM207" s="145" t="s">
        <v>2790</v>
      </c>
    </row>
    <row r="208" spans="1:65" s="2" customFormat="1" ht="16.5" customHeight="1" x14ac:dyDescent="0.2">
      <c r="A208" s="31"/>
      <c r="B208" s="133"/>
      <c r="C208" s="168" t="s">
        <v>1606</v>
      </c>
      <c r="D208" s="168" t="s">
        <v>159</v>
      </c>
      <c r="E208" s="169" t="s">
        <v>2791</v>
      </c>
      <c r="F208" s="170" t="s">
        <v>2792</v>
      </c>
      <c r="G208" s="171" t="s">
        <v>161</v>
      </c>
      <c r="H208" s="172">
        <v>1</v>
      </c>
      <c r="I208" s="173"/>
      <c r="J208" s="173"/>
      <c r="K208" s="174"/>
      <c r="L208" s="175"/>
      <c r="M208" s="176"/>
      <c r="N208" s="177"/>
      <c r="O208" s="143"/>
      <c r="P208" s="143"/>
      <c r="Q208" s="143"/>
      <c r="R208" s="143"/>
      <c r="S208" s="143"/>
      <c r="T208" s="144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45" t="s">
        <v>504</v>
      </c>
      <c r="AT208" s="145" t="s">
        <v>159</v>
      </c>
      <c r="AU208" s="145" t="s">
        <v>73</v>
      </c>
      <c r="AY208" s="18" t="s">
        <v>141</v>
      </c>
      <c r="BE208" s="146">
        <f t="shared" si="12"/>
        <v>0</v>
      </c>
      <c r="BF208" s="146">
        <f t="shared" si="13"/>
        <v>0</v>
      </c>
      <c r="BG208" s="146">
        <f t="shared" si="14"/>
        <v>0</v>
      </c>
      <c r="BH208" s="146">
        <f t="shared" si="15"/>
        <v>0</v>
      </c>
      <c r="BI208" s="146">
        <f t="shared" si="16"/>
        <v>0</v>
      </c>
      <c r="BJ208" s="18" t="s">
        <v>73</v>
      </c>
      <c r="BK208" s="146">
        <f t="shared" si="17"/>
        <v>0</v>
      </c>
      <c r="BL208" s="18" t="s">
        <v>332</v>
      </c>
      <c r="BM208" s="145" t="s">
        <v>2793</v>
      </c>
    </row>
    <row r="209" spans="1:65" s="2" customFormat="1" ht="21.75" customHeight="1" x14ac:dyDescent="0.2">
      <c r="A209" s="31"/>
      <c r="B209" s="133"/>
      <c r="C209" s="134" t="s">
        <v>1613</v>
      </c>
      <c r="D209" s="134" t="s">
        <v>143</v>
      </c>
      <c r="E209" s="135" t="s">
        <v>2794</v>
      </c>
      <c r="F209" s="136" t="s">
        <v>2795</v>
      </c>
      <c r="G209" s="137" t="s">
        <v>161</v>
      </c>
      <c r="H209" s="138">
        <v>2</v>
      </c>
      <c r="I209" s="139"/>
      <c r="J209" s="139"/>
      <c r="K209" s="140"/>
      <c r="L209" s="32"/>
      <c r="M209" s="141"/>
      <c r="N209" s="142"/>
      <c r="O209" s="143"/>
      <c r="P209" s="143"/>
      <c r="Q209" s="143"/>
      <c r="R209" s="143"/>
      <c r="S209" s="143"/>
      <c r="T209" s="144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45" t="s">
        <v>332</v>
      </c>
      <c r="AT209" s="145" t="s">
        <v>143</v>
      </c>
      <c r="AU209" s="145" t="s">
        <v>73</v>
      </c>
      <c r="AY209" s="18" t="s">
        <v>141</v>
      </c>
      <c r="BE209" s="146">
        <f t="shared" si="12"/>
        <v>0</v>
      </c>
      <c r="BF209" s="146">
        <f t="shared" si="13"/>
        <v>0</v>
      </c>
      <c r="BG209" s="146">
        <f t="shared" si="14"/>
        <v>0</v>
      </c>
      <c r="BH209" s="146">
        <f t="shared" si="15"/>
        <v>0</v>
      </c>
      <c r="BI209" s="146">
        <f t="shared" si="16"/>
        <v>0</v>
      </c>
      <c r="BJ209" s="18" t="s">
        <v>73</v>
      </c>
      <c r="BK209" s="146">
        <f t="shared" si="17"/>
        <v>0</v>
      </c>
      <c r="BL209" s="18" t="s">
        <v>332</v>
      </c>
      <c r="BM209" s="145" t="s">
        <v>2796</v>
      </c>
    </row>
    <row r="210" spans="1:65" s="2" customFormat="1" ht="16.5" customHeight="1" x14ac:dyDescent="0.2">
      <c r="A210" s="31"/>
      <c r="B210" s="133"/>
      <c r="C210" s="168" t="s">
        <v>552</v>
      </c>
      <c r="D210" s="168" t="s">
        <v>159</v>
      </c>
      <c r="E210" s="169" t="s">
        <v>2797</v>
      </c>
      <c r="F210" s="170" t="s">
        <v>2798</v>
      </c>
      <c r="G210" s="171" t="s">
        <v>161</v>
      </c>
      <c r="H210" s="172">
        <v>2</v>
      </c>
      <c r="I210" s="173"/>
      <c r="J210" s="173"/>
      <c r="K210" s="174"/>
      <c r="L210" s="175"/>
      <c r="M210" s="176"/>
      <c r="N210" s="177"/>
      <c r="O210" s="143"/>
      <c r="P210" s="143"/>
      <c r="Q210" s="143"/>
      <c r="R210" s="143"/>
      <c r="S210" s="143"/>
      <c r="T210" s="144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45" t="s">
        <v>504</v>
      </c>
      <c r="AT210" s="145" t="s">
        <v>159</v>
      </c>
      <c r="AU210" s="145" t="s">
        <v>73</v>
      </c>
      <c r="AY210" s="18" t="s">
        <v>141</v>
      </c>
      <c r="BE210" s="146">
        <f t="shared" si="12"/>
        <v>0</v>
      </c>
      <c r="BF210" s="146">
        <f t="shared" si="13"/>
        <v>0</v>
      </c>
      <c r="BG210" s="146">
        <f t="shared" si="14"/>
        <v>0</v>
      </c>
      <c r="BH210" s="146">
        <f t="shared" si="15"/>
        <v>0</v>
      </c>
      <c r="BI210" s="146">
        <f t="shared" si="16"/>
        <v>0</v>
      </c>
      <c r="BJ210" s="18" t="s">
        <v>73</v>
      </c>
      <c r="BK210" s="146">
        <f t="shared" si="17"/>
        <v>0</v>
      </c>
      <c r="BL210" s="18" t="s">
        <v>332</v>
      </c>
      <c r="BM210" s="145" t="s">
        <v>2799</v>
      </c>
    </row>
    <row r="211" spans="1:65" s="2" customFormat="1" ht="21.75" customHeight="1" x14ac:dyDescent="0.2">
      <c r="A211" s="31"/>
      <c r="B211" s="133"/>
      <c r="C211" s="134" t="s">
        <v>1620</v>
      </c>
      <c r="D211" s="134" t="s">
        <v>143</v>
      </c>
      <c r="E211" s="135" t="s">
        <v>2800</v>
      </c>
      <c r="F211" s="192" t="s">
        <v>2801</v>
      </c>
      <c r="G211" s="193" t="s">
        <v>543</v>
      </c>
      <c r="H211" s="194"/>
      <c r="I211" s="195"/>
      <c r="J211" s="195"/>
      <c r="K211" s="140"/>
      <c r="L211" s="32"/>
      <c r="M211" s="141"/>
      <c r="N211" s="142"/>
      <c r="O211" s="143"/>
      <c r="P211" s="143"/>
      <c r="Q211" s="143"/>
      <c r="R211" s="143"/>
      <c r="S211" s="143"/>
      <c r="T211" s="144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45" t="s">
        <v>332</v>
      </c>
      <c r="AT211" s="145" t="s">
        <v>143</v>
      </c>
      <c r="AU211" s="145" t="s">
        <v>73</v>
      </c>
      <c r="AY211" s="18" t="s">
        <v>141</v>
      </c>
      <c r="BE211" s="146">
        <f t="shared" si="12"/>
        <v>0</v>
      </c>
      <c r="BF211" s="146">
        <f t="shared" si="13"/>
        <v>0</v>
      </c>
      <c r="BG211" s="146">
        <f t="shared" si="14"/>
        <v>0</v>
      </c>
      <c r="BH211" s="146">
        <f t="shared" si="15"/>
        <v>0</v>
      </c>
      <c r="BI211" s="146">
        <f t="shared" si="16"/>
        <v>0</v>
      </c>
      <c r="BJ211" s="18" t="s">
        <v>73</v>
      </c>
      <c r="BK211" s="146">
        <f t="shared" si="17"/>
        <v>0</v>
      </c>
      <c r="BL211" s="18" t="s">
        <v>332</v>
      </c>
      <c r="BM211" s="145" t="s">
        <v>2802</v>
      </c>
    </row>
    <row r="212" spans="1:65" s="12" customFormat="1" ht="22.9" customHeight="1" x14ac:dyDescent="0.2">
      <c r="B212" s="121"/>
      <c r="D212" s="122" t="s">
        <v>59</v>
      </c>
      <c r="E212" s="131" t="s">
        <v>2331</v>
      </c>
      <c r="F212" s="131" t="s">
        <v>2803</v>
      </c>
      <c r="J212" s="132"/>
      <c r="L212" s="121"/>
      <c r="M212" s="125"/>
      <c r="N212" s="126"/>
      <c r="O212" s="126"/>
      <c r="P212" s="127"/>
      <c r="Q212" s="126"/>
      <c r="R212" s="127"/>
      <c r="S212" s="126"/>
      <c r="T212" s="128"/>
      <c r="AR212" s="122" t="s">
        <v>73</v>
      </c>
      <c r="AT212" s="129" t="s">
        <v>59</v>
      </c>
      <c r="AU212" s="129" t="s">
        <v>67</v>
      </c>
      <c r="AY212" s="122" t="s">
        <v>141</v>
      </c>
      <c r="BK212" s="130">
        <f>SUM(BK213:BK214)</f>
        <v>0</v>
      </c>
    </row>
    <row r="213" spans="1:65" s="2" customFormat="1" ht="21.75" customHeight="1" x14ac:dyDescent="0.2">
      <c r="A213" s="31"/>
      <c r="B213" s="133"/>
      <c r="C213" s="134" t="s">
        <v>1628</v>
      </c>
      <c r="D213" s="134" t="s">
        <v>143</v>
      </c>
      <c r="E213" s="135" t="s">
        <v>2804</v>
      </c>
      <c r="F213" s="136" t="s">
        <v>2805</v>
      </c>
      <c r="G213" s="137" t="s">
        <v>161</v>
      </c>
      <c r="H213" s="138">
        <v>2</v>
      </c>
      <c r="I213" s="139"/>
      <c r="J213" s="139"/>
      <c r="K213" s="140"/>
      <c r="L213" s="32"/>
      <c r="M213" s="141"/>
      <c r="N213" s="142"/>
      <c r="O213" s="143"/>
      <c r="P213" s="143"/>
      <c r="Q213" s="143"/>
      <c r="R213" s="143"/>
      <c r="S213" s="143"/>
      <c r="T213" s="144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45" t="s">
        <v>332</v>
      </c>
      <c r="AT213" s="145" t="s">
        <v>143</v>
      </c>
      <c r="AU213" s="145" t="s">
        <v>73</v>
      </c>
      <c r="AY213" s="18" t="s">
        <v>141</v>
      </c>
      <c r="BE213" s="146">
        <f>IF(N213="základná",J213,0)</f>
        <v>0</v>
      </c>
      <c r="BF213" s="146">
        <f>IF(N213="znížená",J213,0)</f>
        <v>0</v>
      </c>
      <c r="BG213" s="146">
        <f>IF(N213="zákl. prenesená",J213,0)</f>
        <v>0</v>
      </c>
      <c r="BH213" s="146">
        <f>IF(N213="zníž. prenesená",J213,0)</f>
        <v>0</v>
      </c>
      <c r="BI213" s="146">
        <f>IF(N213="nulová",J213,0)</f>
        <v>0</v>
      </c>
      <c r="BJ213" s="18" t="s">
        <v>73</v>
      </c>
      <c r="BK213" s="146">
        <f>ROUND(I213*H213,2)</f>
        <v>0</v>
      </c>
      <c r="BL213" s="18" t="s">
        <v>332</v>
      </c>
      <c r="BM213" s="145" t="s">
        <v>2806</v>
      </c>
    </row>
    <row r="214" spans="1:65" s="2" customFormat="1" ht="21.75" customHeight="1" x14ac:dyDescent="0.2">
      <c r="A214" s="31"/>
      <c r="B214" s="133"/>
      <c r="C214" s="134" t="s">
        <v>1633</v>
      </c>
      <c r="D214" s="134" t="s">
        <v>143</v>
      </c>
      <c r="E214" s="135" t="s">
        <v>2807</v>
      </c>
      <c r="F214" s="192" t="s">
        <v>2434</v>
      </c>
      <c r="G214" s="193" t="s">
        <v>543</v>
      </c>
      <c r="H214" s="194"/>
      <c r="I214" s="195"/>
      <c r="J214" s="195"/>
      <c r="K214" s="140"/>
      <c r="L214" s="32"/>
      <c r="M214" s="141"/>
      <c r="N214" s="142"/>
      <c r="O214" s="143"/>
      <c r="P214" s="143"/>
      <c r="Q214" s="143"/>
      <c r="R214" s="143"/>
      <c r="S214" s="143"/>
      <c r="T214" s="144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45" t="s">
        <v>332</v>
      </c>
      <c r="AT214" s="145" t="s">
        <v>143</v>
      </c>
      <c r="AU214" s="145" t="s">
        <v>73</v>
      </c>
      <c r="AY214" s="18" t="s">
        <v>141</v>
      </c>
      <c r="BE214" s="146">
        <f>IF(N214="základná",J214,0)</f>
        <v>0</v>
      </c>
      <c r="BF214" s="146">
        <f>IF(N214="znížená",J214,0)</f>
        <v>0</v>
      </c>
      <c r="BG214" s="146">
        <f>IF(N214="zákl. prenesená",J214,0)</f>
        <v>0</v>
      </c>
      <c r="BH214" s="146">
        <f>IF(N214="zníž. prenesená",J214,0)</f>
        <v>0</v>
      </c>
      <c r="BI214" s="146">
        <f>IF(N214="nulová",J214,0)</f>
        <v>0</v>
      </c>
      <c r="BJ214" s="18" t="s">
        <v>73</v>
      </c>
      <c r="BK214" s="146">
        <f>ROUND(I214*H214,2)</f>
        <v>0</v>
      </c>
      <c r="BL214" s="18" t="s">
        <v>332</v>
      </c>
      <c r="BM214" s="145" t="s">
        <v>2808</v>
      </c>
    </row>
    <row r="215" spans="1:65" s="12" customFormat="1" ht="22.9" customHeight="1" x14ac:dyDescent="0.2">
      <c r="B215" s="121"/>
      <c r="D215" s="122" t="s">
        <v>59</v>
      </c>
      <c r="E215" s="131" t="s">
        <v>1811</v>
      </c>
      <c r="F215" s="131" t="s">
        <v>1812</v>
      </c>
      <c r="J215" s="132"/>
      <c r="L215" s="121"/>
      <c r="M215" s="125"/>
      <c r="N215" s="126"/>
      <c r="O215" s="126"/>
      <c r="P215" s="127"/>
      <c r="Q215" s="126"/>
      <c r="R215" s="127"/>
      <c r="S215" s="126"/>
      <c r="T215" s="128"/>
      <c r="AR215" s="122" t="s">
        <v>73</v>
      </c>
      <c r="AT215" s="129" t="s">
        <v>59</v>
      </c>
      <c r="AU215" s="129" t="s">
        <v>67</v>
      </c>
      <c r="AY215" s="122" t="s">
        <v>141</v>
      </c>
      <c r="BK215" s="130">
        <f>SUM(BK216:BK217)</f>
        <v>0</v>
      </c>
    </row>
    <row r="216" spans="1:65" s="2" customFormat="1" ht="33" customHeight="1" x14ac:dyDescent="0.2">
      <c r="A216" s="31"/>
      <c r="B216" s="133"/>
      <c r="C216" s="134" t="s">
        <v>1655</v>
      </c>
      <c r="D216" s="134" t="s">
        <v>143</v>
      </c>
      <c r="E216" s="135" t="s">
        <v>2809</v>
      </c>
      <c r="F216" s="136" t="s">
        <v>2810</v>
      </c>
      <c r="G216" s="137" t="s">
        <v>357</v>
      </c>
      <c r="H216" s="138">
        <v>22</v>
      </c>
      <c r="I216" s="139"/>
      <c r="J216" s="139"/>
      <c r="K216" s="140"/>
      <c r="L216" s="32"/>
      <c r="M216" s="141"/>
      <c r="N216" s="142"/>
      <c r="O216" s="143"/>
      <c r="P216" s="143"/>
      <c r="Q216" s="143"/>
      <c r="R216" s="143"/>
      <c r="S216" s="143"/>
      <c r="T216" s="144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45" t="s">
        <v>332</v>
      </c>
      <c r="AT216" s="145" t="s">
        <v>143</v>
      </c>
      <c r="AU216" s="145" t="s">
        <v>73</v>
      </c>
      <c r="AY216" s="18" t="s">
        <v>141</v>
      </c>
      <c r="BE216" s="146">
        <f>IF(N216="základná",J216,0)</f>
        <v>0</v>
      </c>
      <c r="BF216" s="146">
        <f>IF(N216="znížená",J216,0)</f>
        <v>0</v>
      </c>
      <c r="BG216" s="146">
        <f>IF(N216="zákl. prenesená",J216,0)</f>
        <v>0</v>
      </c>
      <c r="BH216" s="146">
        <f>IF(N216="zníž. prenesená",J216,0)</f>
        <v>0</v>
      </c>
      <c r="BI216" s="146">
        <f>IF(N216="nulová",J216,0)</f>
        <v>0</v>
      </c>
      <c r="BJ216" s="18" t="s">
        <v>73</v>
      </c>
      <c r="BK216" s="146">
        <f>ROUND(I216*H216,2)</f>
        <v>0</v>
      </c>
      <c r="BL216" s="18" t="s">
        <v>332</v>
      </c>
      <c r="BM216" s="145" t="s">
        <v>2811</v>
      </c>
    </row>
    <row r="217" spans="1:65" s="2" customFormat="1" ht="21.75" customHeight="1" x14ac:dyDescent="0.2">
      <c r="A217" s="31"/>
      <c r="B217" s="133"/>
      <c r="C217" s="134" t="s">
        <v>1661</v>
      </c>
      <c r="D217" s="134" t="s">
        <v>143</v>
      </c>
      <c r="E217" s="135" t="s">
        <v>2812</v>
      </c>
      <c r="F217" s="136" t="s">
        <v>2813</v>
      </c>
      <c r="G217" s="137" t="s">
        <v>357</v>
      </c>
      <c r="H217" s="138">
        <v>22</v>
      </c>
      <c r="I217" s="139"/>
      <c r="J217" s="139"/>
      <c r="K217" s="140"/>
      <c r="L217" s="32"/>
      <c r="M217" s="141"/>
      <c r="N217" s="142"/>
      <c r="O217" s="143"/>
      <c r="P217" s="143"/>
      <c r="Q217" s="143"/>
      <c r="R217" s="143"/>
      <c r="S217" s="143"/>
      <c r="T217" s="144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45" t="s">
        <v>332</v>
      </c>
      <c r="AT217" s="145" t="s">
        <v>143</v>
      </c>
      <c r="AU217" s="145" t="s">
        <v>73</v>
      </c>
      <c r="AY217" s="18" t="s">
        <v>141</v>
      </c>
      <c r="BE217" s="146">
        <f>IF(N217="základná",J217,0)</f>
        <v>0</v>
      </c>
      <c r="BF217" s="146">
        <f>IF(N217="znížená",J217,0)</f>
        <v>0</v>
      </c>
      <c r="BG217" s="146">
        <f>IF(N217="zákl. prenesená",J217,0)</f>
        <v>0</v>
      </c>
      <c r="BH217" s="146">
        <f>IF(N217="zníž. prenesená",J217,0)</f>
        <v>0</v>
      </c>
      <c r="BI217" s="146">
        <f>IF(N217="nulová",J217,0)</f>
        <v>0</v>
      </c>
      <c r="BJ217" s="18" t="s">
        <v>73</v>
      </c>
      <c r="BK217" s="146">
        <f>ROUND(I217*H217,2)</f>
        <v>0</v>
      </c>
      <c r="BL217" s="18" t="s">
        <v>332</v>
      </c>
      <c r="BM217" s="145" t="s">
        <v>2814</v>
      </c>
    </row>
    <row r="218" spans="1:65" s="12" customFormat="1" ht="25.9" customHeight="1" x14ac:dyDescent="0.2">
      <c r="B218" s="121"/>
      <c r="D218" s="122" t="s">
        <v>59</v>
      </c>
      <c r="E218" s="123" t="s">
        <v>159</v>
      </c>
      <c r="F218" s="123" t="s">
        <v>1846</v>
      </c>
      <c r="J218" s="124"/>
      <c r="L218" s="121"/>
      <c r="M218" s="125"/>
      <c r="N218" s="126"/>
      <c r="O218" s="126"/>
      <c r="P218" s="127"/>
      <c r="Q218" s="126"/>
      <c r="R218" s="127"/>
      <c r="S218" s="126"/>
      <c r="T218" s="128"/>
      <c r="AR218" s="122" t="s">
        <v>85</v>
      </c>
      <c r="AT218" s="129" t="s">
        <v>59</v>
      </c>
      <c r="AU218" s="129" t="s">
        <v>60</v>
      </c>
      <c r="AY218" s="122" t="s">
        <v>141</v>
      </c>
      <c r="BK218" s="130">
        <f>BK219+BK241</f>
        <v>0</v>
      </c>
    </row>
    <row r="219" spans="1:65" s="12" customFormat="1" ht="22.9" customHeight="1" x14ac:dyDescent="0.2">
      <c r="B219" s="121"/>
      <c r="D219" s="122" t="s">
        <v>59</v>
      </c>
      <c r="E219" s="131" t="s">
        <v>2815</v>
      </c>
      <c r="F219" s="131" t="s">
        <v>2816</v>
      </c>
      <c r="J219" s="132"/>
      <c r="L219" s="121"/>
      <c r="M219" s="125"/>
      <c r="N219" s="126"/>
      <c r="O219" s="126"/>
      <c r="P219" s="127"/>
      <c r="Q219" s="126"/>
      <c r="R219" s="127"/>
      <c r="S219" s="126"/>
      <c r="T219" s="128"/>
      <c r="AR219" s="122" t="s">
        <v>85</v>
      </c>
      <c r="AT219" s="129" t="s">
        <v>59</v>
      </c>
      <c r="AU219" s="129" t="s">
        <v>67</v>
      </c>
      <c r="AY219" s="122" t="s">
        <v>141</v>
      </c>
      <c r="BK219" s="130">
        <f>SUM(BK220:BK240)</f>
        <v>0</v>
      </c>
    </row>
    <row r="220" spans="1:65" s="2" customFormat="1" ht="16.5" customHeight="1" x14ac:dyDescent="0.2">
      <c r="A220" s="31"/>
      <c r="B220" s="133"/>
      <c r="C220" s="134" t="s">
        <v>1670</v>
      </c>
      <c r="D220" s="134" t="s">
        <v>143</v>
      </c>
      <c r="E220" s="135" t="s">
        <v>2817</v>
      </c>
      <c r="F220" s="136" t="s">
        <v>2818</v>
      </c>
      <c r="G220" s="137" t="s">
        <v>357</v>
      </c>
      <c r="H220" s="138">
        <v>10</v>
      </c>
      <c r="I220" s="139"/>
      <c r="J220" s="139"/>
      <c r="K220" s="140"/>
      <c r="L220" s="32"/>
      <c r="M220" s="141"/>
      <c r="N220" s="142"/>
      <c r="O220" s="143"/>
      <c r="P220" s="143"/>
      <c r="Q220" s="143"/>
      <c r="R220" s="143"/>
      <c r="S220" s="143"/>
      <c r="T220" s="144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45" t="s">
        <v>1655</v>
      </c>
      <c r="AT220" s="145" t="s">
        <v>143</v>
      </c>
      <c r="AU220" s="145" t="s">
        <v>73</v>
      </c>
      <c r="AY220" s="18" t="s">
        <v>141</v>
      </c>
      <c r="BE220" s="146">
        <f t="shared" ref="BE220:BE240" si="18">IF(N220="základná",J220,0)</f>
        <v>0</v>
      </c>
      <c r="BF220" s="146">
        <f t="shared" ref="BF220:BF240" si="19">IF(N220="znížená",J220,0)</f>
        <v>0</v>
      </c>
      <c r="BG220" s="146">
        <f t="shared" ref="BG220:BG240" si="20">IF(N220="zákl. prenesená",J220,0)</f>
        <v>0</v>
      </c>
      <c r="BH220" s="146">
        <f t="shared" ref="BH220:BH240" si="21">IF(N220="zníž. prenesená",J220,0)</f>
        <v>0</v>
      </c>
      <c r="BI220" s="146">
        <f t="shared" ref="BI220:BI240" si="22">IF(N220="nulová",J220,0)</f>
        <v>0</v>
      </c>
      <c r="BJ220" s="18" t="s">
        <v>73</v>
      </c>
      <c r="BK220" s="146">
        <f t="shared" ref="BK220:BK240" si="23">ROUND(I220*H220,2)</f>
        <v>0</v>
      </c>
      <c r="BL220" s="18" t="s">
        <v>1655</v>
      </c>
      <c r="BM220" s="145" t="s">
        <v>2819</v>
      </c>
    </row>
    <row r="221" spans="1:65" s="2" customFormat="1" ht="16.5" customHeight="1" x14ac:dyDescent="0.2">
      <c r="A221" s="31"/>
      <c r="B221" s="133"/>
      <c r="C221" s="168" t="s">
        <v>1676</v>
      </c>
      <c r="D221" s="168" t="s">
        <v>159</v>
      </c>
      <c r="E221" s="169" t="s">
        <v>2820</v>
      </c>
      <c r="F221" s="170" t="s">
        <v>2821</v>
      </c>
      <c r="G221" s="171" t="s">
        <v>357</v>
      </c>
      <c r="H221" s="172">
        <v>10</v>
      </c>
      <c r="I221" s="173"/>
      <c r="J221" s="173"/>
      <c r="K221" s="174"/>
      <c r="L221" s="175"/>
      <c r="M221" s="176"/>
      <c r="N221" s="177"/>
      <c r="O221" s="143"/>
      <c r="P221" s="143"/>
      <c r="Q221" s="143"/>
      <c r="R221" s="143"/>
      <c r="S221" s="143"/>
      <c r="T221" s="144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45" t="s">
        <v>2435</v>
      </c>
      <c r="AT221" s="145" t="s">
        <v>159</v>
      </c>
      <c r="AU221" s="145" t="s">
        <v>73</v>
      </c>
      <c r="AY221" s="18" t="s">
        <v>141</v>
      </c>
      <c r="BE221" s="146">
        <f t="shared" si="18"/>
        <v>0</v>
      </c>
      <c r="BF221" s="146">
        <f t="shared" si="19"/>
        <v>0</v>
      </c>
      <c r="BG221" s="146">
        <f t="shared" si="20"/>
        <v>0</v>
      </c>
      <c r="BH221" s="146">
        <f t="shared" si="21"/>
        <v>0</v>
      </c>
      <c r="BI221" s="146">
        <f t="shared" si="22"/>
        <v>0</v>
      </c>
      <c r="BJ221" s="18" t="s">
        <v>73</v>
      </c>
      <c r="BK221" s="146">
        <f t="shared" si="23"/>
        <v>0</v>
      </c>
      <c r="BL221" s="18" t="s">
        <v>1655</v>
      </c>
      <c r="BM221" s="145" t="s">
        <v>2822</v>
      </c>
    </row>
    <row r="222" spans="1:65" s="2" customFormat="1" ht="16.5" customHeight="1" x14ac:dyDescent="0.2">
      <c r="A222" s="31"/>
      <c r="B222" s="133"/>
      <c r="C222" s="134" t="s">
        <v>1682</v>
      </c>
      <c r="D222" s="134" t="s">
        <v>143</v>
      </c>
      <c r="E222" s="135" t="s">
        <v>2823</v>
      </c>
      <c r="F222" s="136" t="s">
        <v>2824</v>
      </c>
      <c r="G222" s="137" t="s">
        <v>161</v>
      </c>
      <c r="H222" s="138">
        <v>1</v>
      </c>
      <c r="I222" s="139"/>
      <c r="J222" s="139"/>
      <c r="K222" s="140"/>
      <c r="L222" s="32"/>
      <c r="M222" s="141"/>
      <c r="N222" s="142"/>
      <c r="O222" s="143"/>
      <c r="P222" s="143"/>
      <c r="Q222" s="143"/>
      <c r="R222" s="143"/>
      <c r="S222" s="143"/>
      <c r="T222" s="144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45" t="s">
        <v>1655</v>
      </c>
      <c r="AT222" s="145" t="s">
        <v>143</v>
      </c>
      <c r="AU222" s="145" t="s">
        <v>73</v>
      </c>
      <c r="AY222" s="18" t="s">
        <v>141</v>
      </c>
      <c r="BE222" s="146">
        <f t="shared" si="18"/>
        <v>0</v>
      </c>
      <c r="BF222" s="146">
        <f t="shared" si="19"/>
        <v>0</v>
      </c>
      <c r="BG222" s="146">
        <f t="shared" si="20"/>
        <v>0</v>
      </c>
      <c r="BH222" s="146">
        <f t="shared" si="21"/>
        <v>0</v>
      </c>
      <c r="BI222" s="146">
        <f t="shared" si="22"/>
        <v>0</v>
      </c>
      <c r="BJ222" s="18" t="s">
        <v>73</v>
      </c>
      <c r="BK222" s="146">
        <f t="shared" si="23"/>
        <v>0</v>
      </c>
      <c r="BL222" s="18" t="s">
        <v>1655</v>
      </c>
      <c r="BM222" s="145" t="s">
        <v>2825</v>
      </c>
    </row>
    <row r="223" spans="1:65" s="2" customFormat="1" ht="21.75" customHeight="1" x14ac:dyDescent="0.2">
      <c r="A223" s="31"/>
      <c r="B223" s="133"/>
      <c r="C223" s="168" t="s">
        <v>1687</v>
      </c>
      <c r="D223" s="168" t="s">
        <v>159</v>
      </c>
      <c r="E223" s="169" t="s">
        <v>2826</v>
      </c>
      <c r="F223" s="170" t="s">
        <v>3439</v>
      </c>
      <c r="G223" s="171" t="s">
        <v>161</v>
      </c>
      <c r="H223" s="172">
        <v>1.0149999999999999</v>
      </c>
      <c r="I223" s="173"/>
      <c r="J223" s="173"/>
      <c r="K223" s="174"/>
      <c r="L223" s="175"/>
      <c r="M223" s="176"/>
      <c r="N223" s="177"/>
      <c r="O223" s="143"/>
      <c r="P223" s="143"/>
      <c r="Q223" s="143"/>
      <c r="R223" s="143"/>
      <c r="S223" s="143"/>
      <c r="T223" s="144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45" t="s">
        <v>2435</v>
      </c>
      <c r="AT223" s="145" t="s">
        <v>159</v>
      </c>
      <c r="AU223" s="145" t="s">
        <v>73</v>
      </c>
      <c r="AY223" s="18" t="s">
        <v>141</v>
      </c>
      <c r="BE223" s="146">
        <f t="shared" si="18"/>
        <v>0</v>
      </c>
      <c r="BF223" s="146">
        <f t="shared" si="19"/>
        <v>0</v>
      </c>
      <c r="BG223" s="146">
        <f t="shared" si="20"/>
        <v>0</v>
      </c>
      <c r="BH223" s="146">
        <f t="shared" si="21"/>
        <v>0</v>
      </c>
      <c r="BI223" s="146">
        <f t="shared" si="22"/>
        <v>0</v>
      </c>
      <c r="BJ223" s="18" t="s">
        <v>73</v>
      </c>
      <c r="BK223" s="146">
        <f t="shared" si="23"/>
        <v>0</v>
      </c>
      <c r="BL223" s="18" t="s">
        <v>1655</v>
      </c>
      <c r="BM223" s="145" t="s">
        <v>2827</v>
      </c>
    </row>
    <row r="224" spans="1:65" s="2" customFormat="1" ht="21.75" customHeight="1" x14ac:dyDescent="0.2">
      <c r="A224" s="31"/>
      <c r="B224" s="133"/>
      <c r="C224" s="134" t="s">
        <v>1689</v>
      </c>
      <c r="D224" s="134" t="s">
        <v>143</v>
      </c>
      <c r="E224" s="135" t="s">
        <v>2828</v>
      </c>
      <c r="F224" s="136" t="s">
        <v>2829</v>
      </c>
      <c r="G224" s="137" t="s">
        <v>161</v>
      </c>
      <c r="H224" s="138">
        <v>1</v>
      </c>
      <c r="I224" s="139"/>
      <c r="J224" s="139"/>
      <c r="K224" s="140"/>
      <c r="L224" s="32"/>
      <c r="M224" s="141"/>
      <c r="N224" s="142"/>
      <c r="O224" s="143"/>
      <c r="P224" s="143"/>
      <c r="Q224" s="143"/>
      <c r="R224" s="143"/>
      <c r="S224" s="143"/>
      <c r="T224" s="144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45" t="s">
        <v>1655</v>
      </c>
      <c r="AT224" s="145" t="s">
        <v>143</v>
      </c>
      <c r="AU224" s="145" t="s">
        <v>73</v>
      </c>
      <c r="AY224" s="18" t="s">
        <v>141</v>
      </c>
      <c r="BE224" s="146">
        <f t="shared" si="18"/>
        <v>0</v>
      </c>
      <c r="BF224" s="146">
        <f t="shared" si="19"/>
        <v>0</v>
      </c>
      <c r="BG224" s="146">
        <f t="shared" si="20"/>
        <v>0</v>
      </c>
      <c r="BH224" s="146">
        <f t="shared" si="21"/>
        <v>0</v>
      </c>
      <c r="BI224" s="146">
        <f t="shared" si="22"/>
        <v>0</v>
      </c>
      <c r="BJ224" s="18" t="s">
        <v>73</v>
      </c>
      <c r="BK224" s="146">
        <f t="shared" si="23"/>
        <v>0</v>
      </c>
      <c r="BL224" s="18" t="s">
        <v>1655</v>
      </c>
      <c r="BM224" s="145" t="s">
        <v>2830</v>
      </c>
    </row>
    <row r="225" spans="1:65" s="2" customFormat="1" ht="21.75" customHeight="1" x14ac:dyDescent="0.2">
      <c r="A225" s="31"/>
      <c r="B225" s="133"/>
      <c r="C225" s="168" t="s">
        <v>1693</v>
      </c>
      <c r="D225" s="168" t="s">
        <v>159</v>
      </c>
      <c r="E225" s="169" t="s">
        <v>2831</v>
      </c>
      <c r="F225" s="170" t="s">
        <v>2832</v>
      </c>
      <c r="G225" s="171" t="s">
        <v>161</v>
      </c>
      <c r="H225" s="172">
        <v>1</v>
      </c>
      <c r="I225" s="173"/>
      <c r="J225" s="173"/>
      <c r="K225" s="174"/>
      <c r="L225" s="175"/>
      <c r="M225" s="176"/>
      <c r="N225" s="177"/>
      <c r="O225" s="143"/>
      <c r="P225" s="143"/>
      <c r="Q225" s="143"/>
      <c r="R225" s="143"/>
      <c r="S225" s="143"/>
      <c r="T225" s="144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45" t="s">
        <v>2435</v>
      </c>
      <c r="AT225" s="145" t="s">
        <v>159</v>
      </c>
      <c r="AU225" s="145" t="s">
        <v>73</v>
      </c>
      <c r="AY225" s="18" t="s">
        <v>141</v>
      </c>
      <c r="BE225" s="146">
        <f t="shared" si="18"/>
        <v>0</v>
      </c>
      <c r="BF225" s="146">
        <f t="shared" si="19"/>
        <v>0</v>
      </c>
      <c r="BG225" s="146">
        <f t="shared" si="20"/>
        <v>0</v>
      </c>
      <c r="BH225" s="146">
        <f t="shared" si="21"/>
        <v>0</v>
      </c>
      <c r="BI225" s="146">
        <f t="shared" si="22"/>
        <v>0</v>
      </c>
      <c r="BJ225" s="18" t="s">
        <v>73</v>
      </c>
      <c r="BK225" s="146">
        <f t="shared" si="23"/>
        <v>0</v>
      </c>
      <c r="BL225" s="18" t="s">
        <v>1655</v>
      </c>
      <c r="BM225" s="145" t="s">
        <v>2833</v>
      </c>
    </row>
    <row r="226" spans="1:65" s="2" customFormat="1" ht="21.75" customHeight="1" x14ac:dyDescent="0.2">
      <c r="A226" s="31"/>
      <c r="B226" s="133"/>
      <c r="C226" s="134" t="s">
        <v>1697</v>
      </c>
      <c r="D226" s="134" t="s">
        <v>143</v>
      </c>
      <c r="E226" s="135" t="s">
        <v>2834</v>
      </c>
      <c r="F226" s="136" t="s">
        <v>2835</v>
      </c>
      <c r="G226" s="137" t="s">
        <v>161</v>
      </c>
      <c r="H226" s="138">
        <v>1</v>
      </c>
      <c r="I226" s="139"/>
      <c r="J226" s="139"/>
      <c r="K226" s="140"/>
      <c r="L226" s="32"/>
      <c r="M226" s="141"/>
      <c r="N226" s="142"/>
      <c r="O226" s="143"/>
      <c r="P226" s="143"/>
      <c r="Q226" s="143"/>
      <c r="R226" s="143"/>
      <c r="S226" s="143"/>
      <c r="T226" s="144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45" t="s">
        <v>1655</v>
      </c>
      <c r="AT226" s="145" t="s">
        <v>143</v>
      </c>
      <c r="AU226" s="145" t="s">
        <v>73</v>
      </c>
      <c r="AY226" s="18" t="s">
        <v>141</v>
      </c>
      <c r="BE226" s="146">
        <f t="shared" si="18"/>
        <v>0</v>
      </c>
      <c r="BF226" s="146">
        <f t="shared" si="19"/>
        <v>0</v>
      </c>
      <c r="BG226" s="146">
        <f t="shared" si="20"/>
        <v>0</v>
      </c>
      <c r="BH226" s="146">
        <f t="shared" si="21"/>
        <v>0</v>
      </c>
      <c r="BI226" s="146">
        <f t="shared" si="22"/>
        <v>0</v>
      </c>
      <c r="BJ226" s="18" t="s">
        <v>73</v>
      </c>
      <c r="BK226" s="146">
        <f t="shared" si="23"/>
        <v>0</v>
      </c>
      <c r="BL226" s="18" t="s">
        <v>1655</v>
      </c>
      <c r="BM226" s="145" t="s">
        <v>2836</v>
      </c>
    </row>
    <row r="227" spans="1:65" s="2" customFormat="1" ht="16.5" customHeight="1" x14ac:dyDescent="0.2">
      <c r="A227" s="31"/>
      <c r="B227" s="133"/>
      <c r="C227" s="168" t="s">
        <v>1701</v>
      </c>
      <c r="D227" s="168" t="s">
        <v>159</v>
      </c>
      <c r="E227" s="169" t="s">
        <v>2837</v>
      </c>
      <c r="F227" s="170" t="s">
        <v>3366</v>
      </c>
      <c r="G227" s="171" t="s">
        <v>161</v>
      </c>
      <c r="H227" s="172">
        <v>1</v>
      </c>
      <c r="I227" s="173"/>
      <c r="J227" s="173"/>
      <c r="K227" s="174"/>
      <c r="L227" s="175"/>
      <c r="M227" s="176"/>
      <c r="N227" s="177"/>
      <c r="O227" s="143"/>
      <c r="P227" s="143"/>
      <c r="Q227" s="143"/>
      <c r="R227" s="143"/>
      <c r="S227" s="143"/>
      <c r="T227" s="144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45" t="s">
        <v>2435</v>
      </c>
      <c r="AT227" s="145" t="s">
        <v>159</v>
      </c>
      <c r="AU227" s="145" t="s">
        <v>73</v>
      </c>
      <c r="AY227" s="18" t="s">
        <v>141</v>
      </c>
      <c r="BE227" s="146">
        <f t="shared" si="18"/>
        <v>0</v>
      </c>
      <c r="BF227" s="146">
        <f t="shared" si="19"/>
        <v>0</v>
      </c>
      <c r="BG227" s="146">
        <f t="shared" si="20"/>
        <v>0</v>
      </c>
      <c r="BH227" s="146">
        <f t="shared" si="21"/>
        <v>0</v>
      </c>
      <c r="BI227" s="146">
        <f t="shared" si="22"/>
        <v>0</v>
      </c>
      <c r="BJ227" s="18" t="s">
        <v>73</v>
      </c>
      <c r="BK227" s="146">
        <f t="shared" si="23"/>
        <v>0</v>
      </c>
      <c r="BL227" s="18" t="s">
        <v>1655</v>
      </c>
      <c r="BM227" s="145" t="s">
        <v>2838</v>
      </c>
    </row>
    <row r="228" spans="1:65" s="2" customFormat="1" ht="21.75" customHeight="1" x14ac:dyDescent="0.2">
      <c r="A228" s="31"/>
      <c r="B228" s="133"/>
      <c r="C228" s="134" t="s">
        <v>1705</v>
      </c>
      <c r="D228" s="134" t="s">
        <v>143</v>
      </c>
      <c r="E228" s="135" t="s">
        <v>2839</v>
      </c>
      <c r="F228" s="136" t="s">
        <v>2840</v>
      </c>
      <c r="G228" s="137" t="s">
        <v>161</v>
      </c>
      <c r="H228" s="138">
        <v>2</v>
      </c>
      <c r="I228" s="139"/>
      <c r="J228" s="139"/>
      <c r="K228" s="140"/>
      <c r="L228" s="32"/>
      <c r="M228" s="141"/>
      <c r="N228" s="142"/>
      <c r="O228" s="143"/>
      <c r="P228" s="143"/>
      <c r="Q228" s="143"/>
      <c r="R228" s="143"/>
      <c r="S228" s="143"/>
      <c r="T228" s="144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45" t="s">
        <v>1655</v>
      </c>
      <c r="AT228" s="145" t="s">
        <v>143</v>
      </c>
      <c r="AU228" s="145" t="s">
        <v>73</v>
      </c>
      <c r="AY228" s="18" t="s">
        <v>141</v>
      </c>
      <c r="BE228" s="146">
        <f t="shared" si="18"/>
        <v>0</v>
      </c>
      <c r="BF228" s="146">
        <f t="shared" si="19"/>
        <v>0</v>
      </c>
      <c r="BG228" s="146">
        <f t="shared" si="20"/>
        <v>0</v>
      </c>
      <c r="BH228" s="146">
        <f t="shared" si="21"/>
        <v>0</v>
      </c>
      <c r="BI228" s="146">
        <f t="shared" si="22"/>
        <v>0</v>
      </c>
      <c r="BJ228" s="18" t="s">
        <v>73</v>
      </c>
      <c r="BK228" s="146">
        <f t="shared" si="23"/>
        <v>0</v>
      </c>
      <c r="BL228" s="18" t="s">
        <v>1655</v>
      </c>
      <c r="BM228" s="145" t="s">
        <v>2841</v>
      </c>
    </row>
    <row r="229" spans="1:65" s="2" customFormat="1" ht="16.5" customHeight="1" x14ac:dyDescent="0.2">
      <c r="A229" s="31"/>
      <c r="B229" s="133"/>
      <c r="C229" s="168" t="s">
        <v>1710</v>
      </c>
      <c r="D229" s="168" t="s">
        <v>159</v>
      </c>
      <c r="E229" s="169" t="s">
        <v>2842</v>
      </c>
      <c r="F229" s="170" t="s">
        <v>3367</v>
      </c>
      <c r="G229" s="171" t="s">
        <v>161</v>
      </c>
      <c r="H229" s="172">
        <v>2</v>
      </c>
      <c r="I229" s="173"/>
      <c r="J229" s="173"/>
      <c r="K229" s="174"/>
      <c r="L229" s="175"/>
      <c r="M229" s="176"/>
      <c r="N229" s="177"/>
      <c r="O229" s="143"/>
      <c r="P229" s="143"/>
      <c r="Q229" s="143"/>
      <c r="R229" s="143"/>
      <c r="S229" s="143"/>
      <c r="T229" s="144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45" t="s">
        <v>2435</v>
      </c>
      <c r="AT229" s="145" t="s">
        <v>159</v>
      </c>
      <c r="AU229" s="145" t="s">
        <v>73</v>
      </c>
      <c r="AY229" s="18" t="s">
        <v>141</v>
      </c>
      <c r="BE229" s="146">
        <f t="shared" si="18"/>
        <v>0</v>
      </c>
      <c r="BF229" s="146">
        <f t="shared" si="19"/>
        <v>0</v>
      </c>
      <c r="BG229" s="146">
        <f t="shared" si="20"/>
        <v>0</v>
      </c>
      <c r="BH229" s="146">
        <f t="shared" si="21"/>
        <v>0</v>
      </c>
      <c r="BI229" s="146">
        <f t="shared" si="22"/>
        <v>0</v>
      </c>
      <c r="BJ229" s="18" t="s">
        <v>73</v>
      </c>
      <c r="BK229" s="146">
        <f t="shared" si="23"/>
        <v>0</v>
      </c>
      <c r="BL229" s="18" t="s">
        <v>1655</v>
      </c>
      <c r="BM229" s="145" t="s">
        <v>2843</v>
      </c>
    </row>
    <row r="230" spans="1:65" s="2" customFormat="1" ht="21.75" customHeight="1" x14ac:dyDescent="0.2">
      <c r="A230" s="31"/>
      <c r="B230" s="133"/>
      <c r="C230" s="134" t="s">
        <v>1715</v>
      </c>
      <c r="D230" s="134" t="s">
        <v>143</v>
      </c>
      <c r="E230" s="135" t="s">
        <v>2844</v>
      </c>
      <c r="F230" s="136" t="s">
        <v>2845</v>
      </c>
      <c r="G230" s="137" t="s">
        <v>357</v>
      </c>
      <c r="H230" s="138">
        <v>10</v>
      </c>
      <c r="I230" s="139"/>
      <c r="J230" s="139"/>
      <c r="K230" s="140"/>
      <c r="L230" s="32"/>
      <c r="M230" s="141"/>
      <c r="N230" s="142"/>
      <c r="O230" s="143"/>
      <c r="P230" s="143"/>
      <c r="Q230" s="143"/>
      <c r="R230" s="143"/>
      <c r="S230" s="143"/>
      <c r="T230" s="144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45" t="s">
        <v>1655</v>
      </c>
      <c r="AT230" s="145" t="s">
        <v>143</v>
      </c>
      <c r="AU230" s="145" t="s">
        <v>73</v>
      </c>
      <c r="AY230" s="18" t="s">
        <v>141</v>
      </c>
      <c r="BE230" s="146">
        <f t="shared" si="18"/>
        <v>0</v>
      </c>
      <c r="BF230" s="146">
        <f t="shared" si="19"/>
        <v>0</v>
      </c>
      <c r="BG230" s="146">
        <f t="shared" si="20"/>
        <v>0</v>
      </c>
      <c r="BH230" s="146">
        <f t="shared" si="21"/>
        <v>0</v>
      </c>
      <c r="BI230" s="146">
        <f t="shared" si="22"/>
        <v>0</v>
      </c>
      <c r="BJ230" s="18" t="s">
        <v>73</v>
      </c>
      <c r="BK230" s="146">
        <f t="shared" si="23"/>
        <v>0</v>
      </c>
      <c r="BL230" s="18" t="s">
        <v>1655</v>
      </c>
      <c r="BM230" s="145" t="s">
        <v>2846</v>
      </c>
    </row>
    <row r="231" spans="1:65" s="2" customFormat="1" ht="16.5" customHeight="1" x14ac:dyDescent="0.2">
      <c r="A231" s="31"/>
      <c r="B231" s="133"/>
      <c r="C231" s="134" t="s">
        <v>1722</v>
      </c>
      <c r="D231" s="134" t="s">
        <v>143</v>
      </c>
      <c r="E231" s="135" t="s">
        <v>2847</v>
      </c>
      <c r="F231" s="136" t="s">
        <v>2848</v>
      </c>
      <c r="G231" s="137" t="s">
        <v>357</v>
      </c>
      <c r="H231" s="138">
        <v>10</v>
      </c>
      <c r="I231" s="139"/>
      <c r="J231" s="139"/>
      <c r="K231" s="140"/>
      <c r="L231" s="32"/>
      <c r="M231" s="141"/>
      <c r="N231" s="142"/>
      <c r="O231" s="143"/>
      <c r="P231" s="143"/>
      <c r="Q231" s="143"/>
      <c r="R231" s="143"/>
      <c r="S231" s="143"/>
      <c r="T231" s="144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45" t="s">
        <v>1655</v>
      </c>
      <c r="AT231" s="145" t="s">
        <v>143</v>
      </c>
      <c r="AU231" s="145" t="s">
        <v>73</v>
      </c>
      <c r="AY231" s="18" t="s">
        <v>141</v>
      </c>
      <c r="BE231" s="146">
        <f t="shared" si="18"/>
        <v>0</v>
      </c>
      <c r="BF231" s="146">
        <f t="shared" si="19"/>
        <v>0</v>
      </c>
      <c r="BG231" s="146">
        <f t="shared" si="20"/>
        <v>0</v>
      </c>
      <c r="BH231" s="146">
        <f t="shared" si="21"/>
        <v>0</v>
      </c>
      <c r="BI231" s="146">
        <f t="shared" si="22"/>
        <v>0</v>
      </c>
      <c r="BJ231" s="18" t="s">
        <v>73</v>
      </c>
      <c r="BK231" s="146">
        <f t="shared" si="23"/>
        <v>0</v>
      </c>
      <c r="BL231" s="18" t="s">
        <v>1655</v>
      </c>
      <c r="BM231" s="145" t="s">
        <v>2849</v>
      </c>
    </row>
    <row r="232" spans="1:65" s="2" customFormat="1" ht="16.5" customHeight="1" x14ac:dyDescent="0.2">
      <c r="A232" s="31"/>
      <c r="B232" s="133"/>
      <c r="C232" s="134" t="s">
        <v>1727</v>
      </c>
      <c r="D232" s="134" t="s">
        <v>143</v>
      </c>
      <c r="E232" s="135" t="s">
        <v>2850</v>
      </c>
      <c r="F232" s="136" t="s">
        <v>2851</v>
      </c>
      <c r="G232" s="137" t="s">
        <v>357</v>
      </c>
      <c r="H232" s="138">
        <v>10</v>
      </c>
      <c r="I232" s="139"/>
      <c r="J232" s="139"/>
      <c r="K232" s="140"/>
      <c r="L232" s="32"/>
      <c r="M232" s="141"/>
      <c r="N232" s="142"/>
      <c r="O232" s="143"/>
      <c r="P232" s="143"/>
      <c r="Q232" s="143"/>
      <c r="R232" s="143"/>
      <c r="S232" s="143"/>
      <c r="T232" s="144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45" t="s">
        <v>1655</v>
      </c>
      <c r="AT232" s="145" t="s">
        <v>143</v>
      </c>
      <c r="AU232" s="145" t="s">
        <v>73</v>
      </c>
      <c r="AY232" s="18" t="s">
        <v>141</v>
      </c>
      <c r="BE232" s="146">
        <f t="shared" si="18"/>
        <v>0</v>
      </c>
      <c r="BF232" s="146">
        <f t="shared" si="19"/>
        <v>0</v>
      </c>
      <c r="BG232" s="146">
        <f t="shared" si="20"/>
        <v>0</v>
      </c>
      <c r="BH232" s="146">
        <f t="shared" si="21"/>
        <v>0</v>
      </c>
      <c r="BI232" s="146">
        <f t="shared" si="22"/>
        <v>0</v>
      </c>
      <c r="BJ232" s="18" t="s">
        <v>73</v>
      </c>
      <c r="BK232" s="146">
        <f t="shared" si="23"/>
        <v>0</v>
      </c>
      <c r="BL232" s="18" t="s">
        <v>1655</v>
      </c>
      <c r="BM232" s="145" t="s">
        <v>2852</v>
      </c>
    </row>
    <row r="233" spans="1:65" s="2" customFormat="1" ht="16.5" customHeight="1" x14ac:dyDescent="0.2">
      <c r="A233" s="31"/>
      <c r="B233" s="133"/>
      <c r="C233" s="168" t="s">
        <v>1733</v>
      </c>
      <c r="D233" s="168" t="s">
        <v>159</v>
      </c>
      <c r="E233" s="169" t="s">
        <v>2853</v>
      </c>
      <c r="F233" s="170" t="s">
        <v>2854</v>
      </c>
      <c r="G233" s="171" t="s">
        <v>357</v>
      </c>
      <c r="H233" s="172">
        <v>10</v>
      </c>
      <c r="I233" s="173"/>
      <c r="J233" s="173"/>
      <c r="K233" s="174"/>
      <c r="L233" s="175"/>
      <c r="M233" s="176"/>
      <c r="N233" s="177"/>
      <c r="O233" s="143"/>
      <c r="P233" s="143"/>
      <c r="Q233" s="143"/>
      <c r="R233" s="143"/>
      <c r="S233" s="143"/>
      <c r="T233" s="144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45" t="s">
        <v>2435</v>
      </c>
      <c r="AT233" s="145" t="s">
        <v>159</v>
      </c>
      <c r="AU233" s="145" t="s">
        <v>73</v>
      </c>
      <c r="AY233" s="18" t="s">
        <v>141</v>
      </c>
      <c r="BE233" s="146">
        <f t="shared" si="18"/>
        <v>0</v>
      </c>
      <c r="BF233" s="146">
        <f t="shared" si="19"/>
        <v>0</v>
      </c>
      <c r="BG233" s="146">
        <f t="shared" si="20"/>
        <v>0</v>
      </c>
      <c r="BH233" s="146">
        <f t="shared" si="21"/>
        <v>0</v>
      </c>
      <c r="BI233" s="146">
        <f t="shared" si="22"/>
        <v>0</v>
      </c>
      <c r="BJ233" s="18" t="s">
        <v>73</v>
      </c>
      <c r="BK233" s="146">
        <f t="shared" si="23"/>
        <v>0</v>
      </c>
      <c r="BL233" s="18" t="s">
        <v>1655</v>
      </c>
      <c r="BM233" s="145" t="s">
        <v>2855</v>
      </c>
    </row>
    <row r="234" spans="1:65" s="2" customFormat="1" ht="16.5" customHeight="1" x14ac:dyDescent="0.2">
      <c r="A234" s="31"/>
      <c r="B234" s="133"/>
      <c r="C234" s="134" t="s">
        <v>1737</v>
      </c>
      <c r="D234" s="134" t="s">
        <v>143</v>
      </c>
      <c r="E234" s="135" t="s">
        <v>2856</v>
      </c>
      <c r="F234" s="136" t="s">
        <v>2857</v>
      </c>
      <c r="G234" s="137" t="s">
        <v>2858</v>
      </c>
      <c r="H234" s="138">
        <v>1</v>
      </c>
      <c r="I234" s="139"/>
      <c r="J234" s="139"/>
      <c r="K234" s="140"/>
      <c r="L234" s="32"/>
      <c r="M234" s="141"/>
      <c r="N234" s="142"/>
      <c r="O234" s="143"/>
      <c r="P234" s="143"/>
      <c r="Q234" s="143"/>
      <c r="R234" s="143"/>
      <c r="S234" s="143"/>
      <c r="T234" s="144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45" t="s">
        <v>1655</v>
      </c>
      <c r="AT234" s="145" t="s">
        <v>143</v>
      </c>
      <c r="AU234" s="145" t="s">
        <v>73</v>
      </c>
      <c r="AY234" s="18" t="s">
        <v>141</v>
      </c>
      <c r="BE234" s="146">
        <f t="shared" si="18"/>
        <v>0</v>
      </c>
      <c r="BF234" s="146">
        <f t="shared" si="19"/>
        <v>0</v>
      </c>
      <c r="BG234" s="146">
        <f t="shared" si="20"/>
        <v>0</v>
      </c>
      <c r="BH234" s="146">
        <f t="shared" si="21"/>
        <v>0</v>
      </c>
      <c r="BI234" s="146">
        <f t="shared" si="22"/>
        <v>0</v>
      </c>
      <c r="BJ234" s="18" t="s">
        <v>73</v>
      </c>
      <c r="BK234" s="146">
        <f t="shared" si="23"/>
        <v>0</v>
      </c>
      <c r="BL234" s="18" t="s">
        <v>1655</v>
      </c>
      <c r="BM234" s="145" t="s">
        <v>2859</v>
      </c>
    </row>
    <row r="235" spans="1:65" s="2" customFormat="1" ht="16.5" customHeight="1" x14ac:dyDescent="0.2">
      <c r="A235" s="31"/>
      <c r="B235" s="133"/>
      <c r="C235" s="134" t="s">
        <v>1741</v>
      </c>
      <c r="D235" s="134" t="s">
        <v>143</v>
      </c>
      <c r="E235" s="135" t="s">
        <v>2860</v>
      </c>
      <c r="F235" s="136" t="s">
        <v>2861</v>
      </c>
      <c r="G235" s="137" t="s">
        <v>357</v>
      </c>
      <c r="H235" s="138">
        <v>10</v>
      </c>
      <c r="I235" s="139"/>
      <c r="J235" s="139"/>
      <c r="K235" s="140"/>
      <c r="L235" s="32"/>
      <c r="M235" s="141"/>
      <c r="N235" s="142"/>
      <c r="O235" s="143"/>
      <c r="P235" s="143"/>
      <c r="Q235" s="143"/>
      <c r="R235" s="143"/>
      <c r="S235" s="143"/>
      <c r="T235" s="144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45" t="s">
        <v>1655</v>
      </c>
      <c r="AT235" s="145" t="s">
        <v>143</v>
      </c>
      <c r="AU235" s="145" t="s">
        <v>73</v>
      </c>
      <c r="AY235" s="18" t="s">
        <v>141</v>
      </c>
      <c r="BE235" s="146">
        <f t="shared" si="18"/>
        <v>0</v>
      </c>
      <c r="BF235" s="146">
        <f t="shared" si="19"/>
        <v>0</v>
      </c>
      <c r="BG235" s="146">
        <f t="shared" si="20"/>
        <v>0</v>
      </c>
      <c r="BH235" s="146">
        <f t="shared" si="21"/>
        <v>0</v>
      </c>
      <c r="BI235" s="146">
        <f t="shared" si="22"/>
        <v>0</v>
      </c>
      <c r="BJ235" s="18" t="s">
        <v>73</v>
      </c>
      <c r="BK235" s="146">
        <f t="shared" si="23"/>
        <v>0</v>
      </c>
      <c r="BL235" s="18" t="s">
        <v>1655</v>
      </c>
      <c r="BM235" s="145" t="s">
        <v>2862</v>
      </c>
    </row>
    <row r="236" spans="1:65" s="2" customFormat="1" ht="16.5" customHeight="1" x14ac:dyDescent="0.2">
      <c r="A236" s="31"/>
      <c r="B236" s="133"/>
      <c r="C236" s="134" t="s">
        <v>1746</v>
      </c>
      <c r="D236" s="134" t="s">
        <v>143</v>
      </c>
      <c r="E236" s="135" t="s">
        <v>2863</v>
      </c>
      <c r="F236" s="136" t="s">
        <v>2864</v>
      </c>
      <c r="G236" s="137" t="s">
        <v>2858</v>
      </c>
      <c r="H236" s="138">
        <v>1</v>
      </c>
      <c r="I236" s="139"/>
      <c r="J236" s="139"/>
      <c r="K236" s="140"/>
      <c r="L236" s="32"/>
      <c r="M236" s="141"/>
      <c r="N236" s="142"/>
      <c r="O236" s="143"/>
      <c r="P236" s="143"/>
      <c r="Q236" s="143"/>
      <c r="R236" s="143"/>
      <c r="S236" s="143"/>
      <c r="T236" s="144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45" t="s">
        <v>1655</v>
      </c>
      <c r="AT236" s="145" t="s">
        <v>143</v>
      </c>
      <c r="AU236" s="145" t="s">
        <v>73</v>
      </c>
      <c r="AY236" s="18" t="s">
        <v>141</v>
      </c>
      <c r="BE236" s="146">
        <f t="shared" si="18"/>
        <v>0</v>
      </c>
      <c r="BF236" s="146">
        <f t="shared" si="19"/>
        <v>0</v>
      </c>
      <c r="BG236" s="146">
        <f t="shared" si="20"/>
        <v>0</v>
      </c>
      <c r="BH236" s="146">
        <f t="shared" si="21"/>
        <v>0</v>
      </c>
      <c r="BI236" s="146">
        <f t="shared" si="22"/>
        <v>0</v>
      </c>
      <c r="BJ236" s="18" t="s">
        <v>73</v>
      </c>
      <c r="BK236" s="146">
        <f t="shared" si="23"/>
        <v>0</v>
      </c>
      <c r="BL236" s="18" t="s">
        <v>1655</v>
      </c>
      <c r="BM236" s="145" t="s">
        <v>2865</v>
      </c>
    </row>
    <row r="237" spans="1:65" s="2" customFormat="1" ht="16.5" customHeight="1" x14ac:dyDescent="0.2">
      <c r="A237" s="31"/>
      <c r="B237" s="133"/>
      <c r="C237" s="134" t="s">
        <v>1751</v>
      </c>
      <c r="D237" s="134" t="s">
        <v>143</v>
      </c>
      <c r="E237" s="135" t="s">
        <v>2866</v>
      </c>
      <c r="F237" s="136" t="s">
        <v>2867</v>
      </c>
      <c r="G237" s="137" t="s">
        <v>2868</v>
      </c>
      <c r="H237" s="138">
        <v>1</v>
      </c>
      <c r="I237" s="139"/>
      <c r="J237" s="139"/>
      <c r="K237" s="140"/>
      <c r="L237" s="32"/>
      <c r="M237" s="141"/>
      <c r="N237" s="142"/>
      <c r="O237" s="143"/>
      <c r="P237" s="143"/>
      <c r="Q237" s="143"/>
      <c r="R237" s="143"/>
      <c r="S237" s="143"/>
      <c r="T237" s="144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45" t="s">
        <v>1655</v>
      </c>
      <c r="AT237" s="145" t="s">
        <v>143</v>
      </c>
      <c r="AU237" s="145" t="s">
        <v>73</v>
      </c>
      <c r="AY237" s="18" t="s">
        <v>141</v>
      </c>
      <c r="BE237" s="146">
        <f t="shared" si="18"/>
        <v>0</v>
      </c>
      <c r="BF237" s="146">
        <f t="shared" si="19"/>
        <v>0</v>
      </c>
      <c r="BG237" s="146">
        <f t="shared" si="20"/>
        <v>0</v>
      </c>
      <c r="BH237" s="146">
        <f t="shared" si="21"/>
        <v>0</v>
      </c>
      <c r="BI237" s="146">
        <f t="shared" si="22"/>
        <v>0</v>
      </c>
      <c r="BJ237" s="18" t="s">
        <v>73</v>
      </c>
      <c r="BK237" s="146">
        <f t="shared" si="23"/>
        <v>0</v>
      </c>
      <c r="BL237" s="18" t="s">
        <v>1655</v>
      </c>
      <c r="BM237" s="145" t="s">
        <v>2869</v>
      </c>
    </row>
    <row r="238" spans="1:65" s="2" customFormat="1" ht="16.5" customHeight="1" x14ac:dyDescent="0.2">
      <c r="A238" s="31"/>
      <c r="B238" s="133"/>
      <c r="C238" s="134" t="s">
        <v>1755</v>
      </c>
      <c r="D238" s="134" t="s">
        <v>143</v>
      </c>
      <c r="E238" s="135" t="s">
        <v>2870</v>
      </c>
      <c r="F238" s="136" t="s">
        <v>2871</v>
      </c>
      <c r="G238" s="137" t="s">
        <v>161</v>
      </c>
      <c r="H238" s="138">
        <v>1</v>
      </c>
      <c r="I238" s="139"/>
      <c r="J238" s="139"/>
      <c r="K238" s="140"/>
      <c r="L238" s="32"/>
      <c r="M238" s="141"/>
      <c r="N238" s="142"/>
      <c r="O238" s="143"/>
      <c r="P238" s="143"/>
      <c r="Q238" s="143"/>
      <c r="R238" s="143"/>
      <c r="S238" s="143"/>
      <c r="T238" s="144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45" t="s">
        <v>1655</v>
      </c>
      <c r="AT238" s="145" t="s">
        <v>143</v>
      </c>
      <c r="AU238" s="145" t="s">
        <v>73</v>
      </c>
      <c r="AY238" s="18" t="s">
        <v>141</v>
      </c>
      <c r="BE238" s="146">
        <f t="shared" si="18"/>
        <v>0</v>
      </c>
      <c r="BF238" s="146">
        <f t="shared" si="19"/>
        <v>0</v>
      </c>
      <c r="BG238" s="146">
        <f t="shared" si="20"/>
        <v>0</v>
      </c>
      <c r="BH238" s="146">
        <f t="shared" si="21"/>
        <v>0</v>
      </c>
      <c r="BI238" s="146">
        <f t="shared" si="22"/>
        <v>0</v>
      </c>
      <c r="BJ238" s="18" t="s">
        <v>73</v>
      </c>
      <c r="BK238" s="146">
        <f t="shared" si="23"/>
        <v>0</v>
      </c>
      <c r="BL238" s="18" t="s">
        <v>1655</v>
      </c>
      <c r="BM238" s="145" t="s">
        <v>2872</v>
      </c>
    </row>
    <row r="239" spans="1:65" s="2" customFormat="1" ht="16.5" customHeight="1" x14ac:dyDescent="0.2">
      <c r="A239" s="31"/>
      <c r="B239" s="133"/>
      <c r="C239" s="134" t="s">
        <v>1764</v>
      </c>
      <c r="D239" s="134" t="s">
        <v>143</v>
      </c>
      <c r="E239" s="135" t="s">
        <v>2873</v>
      </c>
      <c r="F239" s="136" t="s">
        <v>2874</v>
      </c>
      <c r="G239" s="137" t="s">
        <v>161</v>
      </c>
      <c r="H239" s="138">
        <v>1</v>
      </c>
      <c r="I239" s="139"/>
      <c r="J239" s="139"/>
      <c r="K239" s="140"/>
      <c r="L239" s="32"/>
      <c r="M239" s="141"/>
      <c r="N239" s="142"/>
      <c r="O239" s="143"/>
      <c r="P239" s="143"/>
      <c r="Q239" s="143"/>
      <c r="R239" s="143"/>
      <c r="S239" s="143"/>
      <c r="T239" s="144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45" t="s">
        <v>1655</v>
      </c>
      <c r="AT239" s="145" t="s">
        <v>143</v>
      </c>
      <c r="AU239" s="145" t="s">
        <v>73</v>
      </c>
      <c r="AY239" s="18" t="s">
        <v>141</v>
      </c>
      <c r="BE239" s="146">
        <f t="shared" si="18"/>
        <v>0</v>
      </c>
      <c r="BF239" s="146">
        <f t="shared" si="19"/>
        <v>0</v>
      </c>
      <c r="BG239" s="146">
        <f t="shared" si="20"/>
        <v>0</v>
      </c>
      <c r="BH239" s="146">
        <f t="shared" si="21"/>
        <v>0</v>
      </c>
      <c r="BI239" s="146">
        <f t="shared" si="22"/>
        <v>0</v>
      </c>
      <c r="BJ239" s="18" t="s">
        <v>73</v>
      </c>
      <c r="BK239" s="146">
        <f t="shared" si="23"/>
        <v>0</v>
      </c>
      <c r="BL239" s="18" t="s">
        <v>1655</v>
      </c>
      <c r="BM239" s="145" t="s">
        <v>2875</v>
      </c>
    </row>
    <row r="240" spans="1:65" s="2" customFormat="1" ht="16.5" customHeight="1" x14ac:dyDescent="0.2">
      <c r="A240" s="31"/>
      <c r="B240" s="133"/>
      <c r="C240" s="134" t="s">
        <v>1773</v>
      </c>
      <c r="D240" s="134" t="s">
        <v>143</v>
      </c>
      <c r="E240" s="135" t="s">
        <v>2876</v>
      </c>
      <c r="F240" s="136" t="s">
        <v>2877</v>
      </c>
      <c r="G240" s="137" t="s">
        <v>161</v>
      </c>
      <c r="H240" s="138">
        <v>1</v>
      </c>
      <c r="I240" s="139"/>
      <c r="J240" s="139"/>
      <c r="K240" s="140"/>
      <c r="L240" s="32"/>
      <c r="M240" s="141"/>
      <c r="N240" s="142"/>
      <c r="O240" s="143"/>
      <c r="P240" s="143"/>
      <c r="Q240" s="143"/>
      <c r="R240" s="143"/>
      <c r="S240" s="143"/>
      <c r="T240" s="144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45" t="s">
        <v>1655</v>
      </c>
      <c r="AT240" s="145" t="s">
        <v>143</v>
      </c>
      <c r="AU240" s="145" t="s">
        <v>73</v>
      </c>
      <c r="AY240" s="18" t="s">
        <v>141</v>
      </c>
      <c r="BE240" s="146">
        <f t="shared" si="18"/>
        <v>0</v>
      </c>
      <c r="BF240" s="146">
        <f t="shared" si="19"/>
        <v>0</v>
      </c>
      <c r="BG240" s="146">
        <f t="shared" si="20"/>
        <v>0</v>
      </c>
      <c r="BH240" s="146">
        <f t="shared" si="21"/>
        <v>0</v>
      </c>
      <c r="BI240" s="146">
        <f t="shared" si="22"/>
        <v>0</v>
      </c>
      <c r="BJ240" s="18" t="s">
        <v>73</v>
      </c>
      <c r="BK240" s="146">
        <f t="shared" si="23"/>
        <v>0</v>
      </c>
      <c r="BL240" s="18" t="s">
        <v>1655</v>
      </c>
      <c r="BM240" s="145" t="s">
        <v>2878</v>
      </c>
    </row>
    <row r="241" spans="1:65" s="12" customFormat="1" ht="22.9" customHeight="1" x14ac:dyDescent="0.2">
      <c r="B241" s="121"/>
      <c r="D241" s="122" t="s">
        <v>59</v>
      </c>
      <c r="E241" s="131" t="s">
        <v>2879</v>
      </c>
      <c r="F241" s="131" t="s">
        <v>2880</v>
      </c>
      <c r="J241" s="132"/>
      <c r="L241" s="121"/>
      <c r="M241" s="125"/>
      <c r="N241" s="126"/>
      <c r="O241" s="126"/>
      <c r="P241" s="127"/>
      <c r="Q241" s="126"/>
      <c r="R241" s="127"/>
      <c r="S241" s="126"/>
      <c r="T241" s="128"/>
      <c r="AR241" s="122" t="s">
        <v>67</v>
      </c>
      <c r="AT241" s="129" t="s">
        <v>59</v>
      </c>
      <c r="AU241" s="129" t="s">
        <v>67</v>
      </c>
      <c r="AY241" s="122" t="s">
        <v>141</v>
      </c>
      <c r="BK241" s="130">
        <f>SUM(BK242:BK247)</f>
        <v>0</v>
      </c>
    </row>
    <row r="242" spans="1:65" s="2" customFormat="1" ht="21.75" customHeight="1" x14ac:dyDescent="0.2">
      <c r="A242" s="31"/>
      <c r="B242" s="133"/>
      <c r="C242" s="134" t="s">
        <v>1778</v>
      </c>
      <c r="D242" s="134" t="s">
        <v>143</v>
      </c>
      <c r="E242" s="135" t="s">
        <v>2881</v>
      </c>
      <c r="F242" s="136" t="s">
        <v>2882</v>
      </c>
      <c r="G242" s="137" t="s">
        <v>161</v>
      </c>
      <c r="H242" s="138">
        <v>2</v>
      </c>
      <c r="I242" s="139"/>
      <c r="J242" s="139"/>
      <c r="K242" s="140"/>
      <c r="L242" s="32"/>
      <c r="M242" s="141"/>
      <c r="N242" s="142"/>
      <c r="O242" s="143"/>
      <c r="P242" s="143"/>
      <c r="Q242" s="143"/>
      <c r="R242" s="143"/>
      <c r="S242" s="143"/>
      <c r="T242" s="144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45" t="s">
        <v>146</v>
      </c>
      <c r="AT242" s="145" t="s">
        <v>143</v>
      </c>
      <c r="AU242" s="145" t="s">
        <v>73</v>
      </c>
      <c r="AY242" s="18" t="s">
        <v>141</v>
      </c>
      <c r="BE242" s="146">
        <f t="shared" ref="BE242:BE247" si="24">IF(N242="základná",J242,0)</f>
        <v>0</v>
      </c>
      <c r="BF242" s="146">
        <f t="shared" ref="BF242:BF247" si="25">IF(N242="znížená",J242,0)</f>
        <v>0</v>
      </c>
      <c r="BG242" s="146">
        <f t="shared" ref="BG242:BG247" si="26">IF(N242="zákl. prenesená",J242,0)</f>
        <v>0</v>
      </c>
      <c r="BH242" s="146">
        <f t="shared" ref="BH242:BH247" si="27">IF(N242="zníž. prenesená",J242,0)</f>
        <v>0</v>
      </c>
      <c r="BI242" s="146">
        <f t="shared" ref="BI242:BI247" si="28">IF(N242="nulová",J242,0)</f>
        <v>0</v>
      </c>
      <c r="BJ242" s="18" t="s">
        <v>73</v>
      </c>
      <c r="BK242" s="146">
        <f t="shared" ref="BK242:BK247" si="29">ROUND(I242*H242,2)</f>
        <v>0</v>
      </c>
      <c r="BL242" s="18" t="s">
        <v>146</v>
      </c>
      <c r="BM242" s="145" t="s">
        <v>2883</v>
      </c>
    </row>
    <row r="243" spans="1:65" s="2" customFormat="1" ht="16.5" customHeight="1" x14ac:dyDescent="0.2">
      <c r="A243" s="31"/>
      <c r="B243" s="133"/>
      <c r="C243" s="168" t="s">
        <v>1793</v>
      </c>
      <c r="D243" s="168" t="s">
        <v>159</v>
      </c>
      <c r="E243" s="169" t="s">
        <v>2884</v>
      </c>
      <c r="F243" s="170" t="s">
        <v>2885</v>
      </c>
      <c r="G243" s="171" t="s">
        <v>161</v>
      </c>
      <c r="H243" s="172">
        <v>2</v>
      </c>
      <c r="I243" s="173"/>
      <c r="J243" s="173"/>
      <c r="K243" s="174"/>
      <c r="L243" s="175"/>
      <c r="M243" s="176"/>
      <c r="N243" s="177"/>
      <c r="O243" s="143"/>
      <c r="P243" s="143"/>
      <c r="Q243" s="143"/>
      <c r="R243" s="143"/>
      <c r="S243" s="143"/>
      <c r="T243" s="144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45" t="s">
        <v>162</v>
      </c>
      <c r="AT243" s="145" t="s">
        <v>159</v>
      </c>
      <c r="AU243" s="145" t="s">
        <v>73</v>
      </c>
      <c r="AY243" s="18" t="s">
        <v>141</v>
      </c>
      <c r="BE243" s="146">
        <f t="shared" si="24"/>
        <v>0</v>
      </c>
      <c r="BF243" s="146">
        <f t="shared" si="25"/>
        <v>0</v>
      </c>
      <c r="BG243" s="146">
        <f t="shared" si="26"/>
        <v>0</v>
      </c>
      <c r="BH243" s="146">
        <f t="shared" si="27"/>
        <v>0</v>
      </c>
      <c r="BI243" s="146">
        <f t="shared" si="28"/>
        <v>0</v>
      </c>
      <c r="BJ243" s="18" t="s">
        <v>73</v>
      </c>
      <c r="BK243" s="146">
        <f t="shared" si="29"/>
        <v>0</v>
      </c>
      <c r="BL243" s="18" t="s">
        <v>146</v>
      </c>
      <c r="BM243" s="145" t="s">
        <v>2886</v>
      </c>
    </row>
    <row r="244" spans="1:65" s="2" customFormat="1" ht="16.5" customHeight="1" x14ac:dyDescent="0.2">
      <c r="A244" s="31"/>
      <c r="B244" s="133"/>
      <c r="C244" s="168" t="s">
        <v>1807</v>
      </c>
      <c r="D244" s="168" t="s">
        <v>159</v>
      </c>
      <c r="E244" s="169" t="s">
        <v>2887</v>
      </c>
      <c r="F244" s="170" t="s">
        <v>2888</v>
      </c>
      <c r="G244" s="171" t="s">
        <v>161</v>
      </c>
      <c r="H244" s="172">
        <v>2</v>
      </c>
      <c r="I244" s="173"/>
      <c r="J244" s="173"/>
      <c r="K244" s="174"/>
      <c r="L244" s="175"/>
      <c r="M244" s="176"/>
      <c r="N244" s="177"/>
      <c r="O244" s="143"/>
      <c r="P244" s="143"/>
      <c r="Q244" s="143"/>
      <c r="R244" s="143"/>
      <c r="S244" s="143"/>
      <c r="T244" s="144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45" t="s">
        <v>162</v>
      </c>
      <c r="AT244" s="145" t="s">
        <v>159</v>
      </c>
      <c r="AU244" s="145" t="s">
        <v>73</v>
      </c>
      <c r="AY244" s="18" t="s">
        <v>141</v>
      </c>
      <c r="BE244" s="146">
        <f t="shared" si="24"/>
        <v>0</v>
      </c>
      <c r="BF244" s="146">
        <f t="shared" si="25"/>
        <v>0</v>
      </c>
      <c r="BG244" s="146">
        <f t="shared" si="26"/>
        <v>0</v>
      </c>
      <c r="BH244" s="146">
        <f t="shared" si="27"/>
        <v>0</v>
      </c>
      <c r="BI244" s="146">
        <f t="shared" si="28"/>
        <v>0</v>
      </c>
      <c r="BJ244" s="18" t="s">
        <v>73</v>
      </c>
      <c r="BK244" s="146">
        <f t="shared" si="29"/>
        <v>0</v>
      </c>
      <c r="BL244" s="18" t="s">
        <v>146</v>
      </c>
      <c r="BM244" s="145" t="s">
        <v>2889</v>
      </c>
    </row>
    <row r="245" spans="1:65" s="2" customFormat="1" ht="21.75" customHeight="1" x14ac:dyDescent="0.2">
      <c r="A245" s="31"/>
      <c r="B245" s="133"/>
      <c r="C245" s="134" t="s">
        <v>1813</v>
      </c>
      <c r="D245" s="134" t="s">
        <v>143</v>
      </c>
      <c r="E245" s="135" t="s">
        <v>2890</v>
      </c>
      <c r="F245" s="136" t="s">
        <v>2891</v>
      </c>
      <c r="G245" s="137" t="s">
        <v>161</v>
      </c>
      <c r="H245" s="138">
        <v>2</v>
      </c>
      <c r="I245" s="139"/>
      <c r="J245" s="139"/>
      <c r="K245" s="140"/>
      <c r="L245" s="32"/>
      <c r="M245" s="141"/>
      <c r="N245" s="142"/>
      <c r="O245" s="143"/>
      <c r="P245" s="143"/>
      <c r="Q245" s="143"/>
      <c r="R245" s="143"/>
      <c r="S245" s="143"/>
      <c r="T245" s="144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45" t="s">
        <v>146</v>
      </c>
      <c r="AT245" s="145" t="s">
        <v>143</v>
      </c>
      <c r="AU245" s="145" t="s">
        <v>73</v>
      </c>
      <c r="AY245" s="18" t="s">
        <v>141</v>
      </c>
      <c r="BE245" s="146">
        <f t="shared" si="24"/>
        <v>0</v>
      </c>
      <c r="BF245" s="146">
        <f t="shared" si="25"/>
        <v>0</v>
      </c>
      <c r="BG245" s="146">
        <f t="shared" si="26"/>
        <v>0</v>
      </c>
      <c r="BH245" s="146">
        <f t="shared" si="27"/>
        <v>0</v>
      </c>
      <c r="BI245" s="146">
        <f t="shared" si="28"/>
        <v>0</v>
      </c>
      <c r="BJ245" s="18" t="s">
        <v>73</v>
      </c>
      <c r="BK245" s="146">
        <f t="shared" si="29"/>
        <v>0</v>
      </c>
      <c r="BL245" s="18" t="s">
        <v>146</v>
      </c>
      <c r="BM245" s="145" t="s">
        <v>2892</v>
      </c>
    </row>
    <row r="246" spans="1:65" s="2" customFormat="1" ht="16.5" customHeight="1" x14ac:dyDescent="0.2">
      <c r="A246" s="31"/>
      <c r="B246" s="133"/>
      <c r="C246" s="168" t="s">
        <v>1826</v>
      </c>
      <c r="D246" s="168" t="s">
        <v>159</v>
      </c>
      <c r="E246" s="169" t="s">
        <v>2893</v>
      </c>
      <c r="F246" s="170" t="s">
        <v>2894</v>
      </c>
      <c r="G246" s="171" t="s">
        <v>161</v>
      </c>
      <c r="H246" s="172">
        <v>2</v>
      </c>
      <c r="I246" s="173"/>
      <c r="J246" s="173"/>
      <c r="K246" s="174"/>
      <c r="L246" s="175"/>
      <c r="M246" s="176"/>
      <c r="N246" s="177"/>
      <c r="O246" s="143"/>
      <c r="P246" s="143"/>
      <c r="Q246" s="143"/>
      <c r="R246" s="143"/>
      <c r="S246" s="143"/>
      <c r="T246" s="144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45" t="s">
        <v>162</v>
      </c>
      <c r="AT246" s="145" t="s">
        <v>159</v>
      </c>
      <c r="AU246" s="145" t="s">
        <v>73</v>
      </c>
      <c r="AY246" s="18" t="s">
        <v>141</v>
      </c>
      <c r="BE246" s="146">
        <f t="shared" si="24"/>
        <v>0</v>
      </c>
      <c r="BF246" s="146">
        <f t="shared" si="25"/>
        <v>0</v>
      </c>
      <c r="BG246" s="146">
        <f t="shared" si="26"/>
        <v>0</v>
      </c>
      <c r="BH246" s="146">
        <f t="shared" si="27"/>
        <v>0</v>
      </c>
      <c r="BI246" s="146">
        <f t="shared" si="28"/>
        <v>0</v>
      </c>
      <c r="BJ246" s="18" t="s">
        <v>73</v>
      </c>
      <c r="BK246" s="146">
        <f t="shared" si="29"/>
        <v>0</v>
      </c>
      <c r="BL246" s="18" t="s">
        <v>146</v>
      </c>
      <c r="BM246" s="145" t="s">
        <v>2895</v>
      </c>
    </row>
    <row r="247" spans="1:65" s="2" customFormat="1" ht="16.5" customHeight="1" x14ac:dyDescent="0.2">
      <c r="A247" s="31"/>
      <c r="B247" s="133"/>
      <c r="C247" s="168" t="s">
        <v>1835</v>
      </c>
      <c r="D247" s="168" t="s">
        <v>159</v>
      </c>
      <c r="E247" s="169" t="s">
        <v>2896</v>
      </c>
      <c r="F247" s="170" t="s">
        <v>2897</v>
      </c>
      <c r="G247" s="171" t="s">
        <v>161</v>
      </c>
      <c r="H247" s="172">
        <v>2</v>
      </c>
      <c r="I247" s="173"/>
      <c r="J247" s="173"/>
      <c r="K247" s="174"/>
      <c r="L247" s="175"/>
      <c r="M247" s="176"/>
      <c r="N247" s="177"/>
      <c r="O247" s="143"/>
      <c r="P247" s="143"/>
      <c r="Q247" s="143"/>
      <c r="R247" s="143"/>
      <c r="S247" s="143"/>
      <c r="T247" s="144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45" t="s">
        <v>162</v>
      </c>
      <c r="AT247" s="145" t="s">
        <v>159</v>
      </c>
      <c r="AU247" s="145" t="s">
        <v>73</v>
      </c>
      <c r="AY247" s="18" t="s">
        <v>141</v>
      </c>
      <c r="BE247" s="146">
        <f t="shared" si="24"/>
        <v>0</v>
      </c>
      <c r="BF247" s="146">
        <f t="shared" si="25"/>
        <v>0</v>
      </c>
      <c r="BG247" s="146">
        <f t="shared" si="26"/>
        <v>0</v>
      </c>
      <c r="BH247" s="146">
        <f t="shared" si="27"/>
        <v>0</v>
      </c>
      <c r="BI247" s="146">
        <f t="shared" si="28"/>
        <v>0</v>
      </c>
      <c r="BJ247" s="18" t="s">
        <v>73</v>
      </c>
      <c r="BK247" s="146">
        <f t="shared" si="29"/>
        <v>0</v>
      </c>
      <c r="BL247" s="18" t="s">
        <v>146</v>
      </c>
      <c r="BM247" s="145" t="s">
        <v>2898</v>
      </c>
    </row>
    <row r="248" spans="1:65" s="12" customFormat="1" ht="25.9" customHeight="1" x14ac:dyDescent="0.2">
      <c r="B248" s="121"/>
      <c r="D248" s="122" t="s">
        <v>59</v>
      </c>
      <c r="E248" s="123" t="s">
        <v>2587</v>
      </c>
      <c r="F248" s="123" t="s">
        <v>2899</v>
      </c>
      <c r="J248" s="124"/>
      <c r="L248" s="121"/>
      <c r="M248" s="125"/>
      <c r="N248" s="126"/>
      <c r="O248" s="126"/>
      <c r="P248" s="127"/>
      <c r="Q248" s="126"/>
      <c r="R248" s="127"/>
      <c r="S248" s="126"/>
      <c r="T248" s="128"/>
      <c r="AR248" s="122" t="s">
        <v>146</v>
      </c>
      <c r="AT248" s="129" t="s">
        <v>59</v>
      </c>
      <c r="AU248" s="129" t="s">
        <v>60</v>
      </c>
      <c r="AY248" s="122" t="s">
        <v>141</v>
      </c>
      <c r="BK248" s="130">
        <f>BK249</f>
        <v>0</v>
      </c>
    </row>
    <row r="249" spans="1:65" s="2" customFormat="1" ht="33" customHeight="1" x14ac:dyDescent="0.2">
      <c r="A249" s="31"/>
      <c r="B249" s="133"/>
      <c r="C249" s="134" t="s">
        <v>1849</v>
      </c>
      <c r="D249" s="134" t="s">
        <v>143</v>
      </c>
      <c r="E249" s="135" t="s">
        <v>2900</v>
      </c>
      <c r="F249" s="136" t="s">
        <v>2901</v>
      </c>
      <c r="G249" s="137" t="s">
        <v>2591</v>
      </c>
      <c r="H249" s="138">
        <v>12</v>
      </c>
      <c r="I249" s="139"/>
      <c r="J249" s="139"/>
      <c r="K249" s="140"/>
      <c r="L249" s="32"/>
      <c r="M249" s="185"/>
      <c r="N249" s="186"/>
      <c r="O249" s="187"/>
      <c r="P249" s="187"/>
      <c r="Q249" s="187"/>
      <c r="R249" s="187"/>
      <c r="S249" s="187"/>
      <c r="T249" s="188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45" t="s">
        <v>2592</v>
      </c>
      <c r="AT249" s="145" t="s">
        <v>143</v>
      </c>
      <c r="AU249" s="145" t="s">
        <v>67</v>
      </c>
      <c r="AY249" s="18" t="s">
        <v>141</v>
      </c>
      <c r="BE249" s="146">
        <f>IF(N249="základná",J249,0)</f>
        <v>0</v>
      </c>
      <c r="BF249" s="146">
        <f>IF(N249="znížená",J249,0)</f>
        <v>0</v>
      </c>
      <c r="BG249" s="146">
        <f>IF(N249="zákl. prenesená",J249,0)</f>
        <v>0</v>
      </c>
      <c r="BH249" s="146">
        <f>IF(N249="zníž. prenesená",J249,0)</f>
        <v>0</v>
      </c>
      <c r="BI249" s="146">
        <f>IF(N249="nulová",J249,0)</f>
        <v>0</v>
      </c>
      <c r="BJ249" s="18" t="s">
        <v>73</v>
      </c>
      <c r="BK249" s="146">
        <f>ROUND(I249*H249,2)</f>
        <v>0</v>
      </c>
      <c r="BL249" s="18" t="s">
        <v>2592</v>
      </c>
      <c r="BM249" s="145" t="s">
        <v>2902</v>
      </c>
    </row>
    <row r="250" spans="1:65" s="2" customFormat="1" ht="6.95" customHeight="1" x14ac:dyDescent="0.2">
      <c r="A250" s="31"/>
      <c r="B250" s="46"/>
      <c r="C250" s="47"/>
      <c r="D250" s="47"/>
      <c r="E250" s="47"/>
      <c r="F250" s="47"/>
      <c r="G250" s="47"/>
      <c r="H250" s="47"/>
      <c r="I250" s="47"/>
      <c r="J250" s="47"/>
      <c r="K250" s="47"/>
      <c r="L250" s="32"/>
      <c r="M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</row>
  </sheetData>
  <autoFilter ref="C141:K249" xr:uid="{00000000-0009-0000-0000-000008000000}"/>
  <mergeCells count="14">
    <mergeCell ref="E132:H132"/>
    <mergeCell ref="E130:H130"/>
    <mergeCell ref="E134:H134"/>
    <mergeCell ref="L2:V2"/>
    <mergeCell ref="E85:H85"/>
    <mergeCell ref="E89:H89"/>
    <mergeCell ref="E87:H87"/>
    <mergeCell ref="E91:H91"/>
    <mergeCell ref="E128:H128"/>
    <mergeCell ref="E7:H7"/>
    <mergeCell ref="E11:H11"/>
    <mergeCell ref="E9:H9"/>
    <mergeCell ref="E13:H13"/>
    <mergeCell ref="E31:H31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f5989147-848d-48d2-ae59-80d800a8233c">2021-11-08T14:31:53+00:00</D_x00e1_tum>
    <Kraj xmlns="f5989147-848d-48d2-ae59-80d800a8233c" xsi:nil="true"/>
    <D_x00e1_tum_x0020__x00fa_pravy xmlns="f5989147-848d-48d2-ae59-80d800a8233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E6A42C0D2D2B42B23C0DBEC6690C7A" ma:contentTypeVersion="5" ma:contentTypeDescription="Umožňuje vytvoriť nový dokument." ma:contentTypeScope="" ma:versionID="92f133573869d95d1164ce44524a6da8">
  <xsd:schema xmlns:xsd="http://www.w3.org/2001/XMLSchema" xmlns:xs="http://www.w3.org/2001/XMLSchema" xmlns:p="http://schemas.microsoft.com/office/2006/metadata/properties" xmlns:ns2="f5989147-848d-48d2-ae59-80d800a8233c" xmlns:ns3="7d7cdc55-6ebe-4ecb-a43c-ecb324da520f" targetNamespace="http://schemas.microsoft.com/office/2006/metadata/properties" ma:root="true" ma:fieldsID="46a66ee1878a78d8a247981f00274df4" ns2:_="" ns3:_="">
    <xsd:import namespace="f5989147-848d-48d2-ae59-80d800a8233c"/>
    <xsd:import namespace="7d7cdc55-6ebe-4ecb-a43c-ecb324da520f"/>
    <xsd:element name="properties">
      <xsd:complexType>
        <xsd:sequence>
          <xsd:element name="documentManagement">
            <xsd:complexType>
              <xsd:all>
                <xsd:element ref="ns2:Kraj" minOccurs="0"/>
                <xsd:element ref="ns3:SharedWithUsers" minOccurs="0"/>
                <xsd:element ref="ns3:SharedWithDetails" minOccurs="0"/>
                <xsd:element ref="ns2:D_x00e1_tum" minOccurs="0"/>
                <xsd:element ref="ns2:D_x00e1_tum_x0020__x00fa_prav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89147-848d-48d2-ae59-80d800a8233c" elementFormDefault="qualified">
    <xsd:import namespace="http://schemas.microsoft.com/office/2006/documentManagement/types"/>
    <xsd:import namespace="http://schemas.microsoft.com/office/infopath/2007/PartnerControls"/>
    <xsd:element name="Kraj" ma:index="8" nillable="true" ma:displayName="Kraj" ma:internalName="Kraj">
      <xsd:simpleType>
        <xsd:restriction base="dms:Text">
          <xsd:maxLength value="255"/>
        </xsd:restriction>
      </xsd:simpleType>
    </xsd:element>
    <xsd:element name="D_x00e1_tum" ma:index="11" nillable="true" ma:displayName="Dátum" ma:default="[today]" ma:format="DateOnly" ma:internalName="D_x00e1_tum">
      <xsd:simpleType>
        <xsd:restriction base="dms:DateTime"/>
      </xsd:simpleType>
    </xsd:element>
    <xsd:element name="D_x00e1_tum_x0020__x00fa_pravy" ma:index="12" nillable="true" ma:displayName="Dátum úpravy" ma:format="DateOnly" ma:internalName="D_x00e1_tum_x0020__x00fa_pravy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7cdc55-6ebe-4ecb-a43c-ecb324da520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E469B2-2B2F-4017-9001-EB667BCC6F8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7d7cdc55-6ebe-4ecb-a43c-ecb324da520f"/>
    <ds:schemaRef ds:uri="http://purl.org/dc/elements/1.1/"/>
    <ds:schemaRef ds:uri="http://schemas.microsoft.com/office/infopath/2007/PartnerControls"/>
    <ds:schemaRef ds:uri="f5989147-848d-48d2-ae59-80d800a8233c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A37817-694E-4B82-9C9D-49C909278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3CFEF3-7790-4F97-ADA6-D2AFD33AC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989147-848d-48d2-ae59-80d800a8233c"/>
    <ds:schemaRef ds:uri="7d7cdc55-6ebe-4ecb-a43c-ecb324da5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A - Zateplenie obvodových...</vt:lpstr>
      <vt:lpstr>B - Zateplenie strešného ...</vt:lpstr>
      <vt:lpstr>C - Výmena otvorových kon...</vt:lpstr>
      <vt:lpstr>D1 - Stavebné práce</vt:lpstr>
      <vt:lpstr>D2 - Zdravotechnika</vt:lpstr>
      <vt:lpstr>D3 - Vykurovanie</vt:lpstr>
      <vt:lpstr>D4 - Chladenie</vt:lpstr>
      <vt:lpstr>D5 - Plynofikácia</vt:lpstr>
      <vt:lpstr>D6 - Vnútorná elektroinšt...</vt:lpstr>
      <vt:lpstr>D7 - Uzemňovacia a blesko...</vt:lpstr>
      <vt:lpstr>D8 - Kabeláž kamerového s...</vt:lpstr>
      <vt:lpstr>'A - Zateplenie obvodových...'!Názvy_tlače</vt:lpstr>
      <vt:lpstr>'B - Zateplenie strešného ...'!Názvy_tlače</vt:lpstr>
      <vt:lpstr>'C - Výmena otvorových kon...'!Názvy_tlače</vt:lpstr>
      <vt:lpstr>'D1 - Stavebné práce'!Názvy_tlače</vt:lpstr>
      <vt:lpstr>'D2 - Zdravotechnika'!Názvy_tlače</vt:lpstr>
      <vt:lpstr>'D3 - Vykurovanie'!Názvy_tlače</vt:lpstr>
      <vt:lpstr>'D4 - Chladenie'!Názvy_tlače</vt:lpstr>
      <vt:lpstr>'D5 - Plynofikácia'!Názvy_tlače</vt:lpstr>
      <vt:lpstr>'D6 - Vnútorná elektroinšt...'!Názvy_tlače</vt:lpstr>
      <vt:lpstr>'D7 - Uzemňovacia a blesko...'!Názvy_tlače</vt:lpstr>
      <vt:lpstr>'D8 - Kabeláž kamerového s...'!Názvy_tlače</vt:lpstr>
      <vt:lpstr>'Rekapitulácia stavby'!Názvy_tlače</vt:lpstr>
      <vt:lpstr>'A - Zateplenie obvodových...'!Oblasť_tlače</vt:lpstr>
      <vt:lpstr>'B - Zateplenie strešného ...'!Oblasť_tlače</vt:lpstr>
      <vt:lpstr>'C - Výmena otvorových kon...'!Oblasť_tlače</vt:lpstr>
      <vt:lpstr>'D1 - Stavebné práce'!Oblasť_tlače</vt:lpstr>
      <vt:lpstr>'D2 - Zdravotechnika'!Oblasť_tlače</vt:lpstr>
      <vt:lpstr>'D3 - Vykurovanie'!Oblasť_tlače</vt:lpstr>
      <vt:lpstr>'D4 - Chladenie'!Oblasť_tlače</vt:lpstr>
      <vt:lpstr>'D5 - Plynofikácia'!Oblasť_tlače</vt:lpstr>
      <vt:lpstr>'D6 - Vnútorná elektroinšt...'!Oblasť_tlače</vt:lpstr>
      <vt:lpstr>'D7 - Uzemňovacia a blesko...'!Oblasť_tlače</vt:lpstr>
      <vt:lpstr>'D8 - Kabeláž kamerového s...'!Oblasť_tlače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DESKTOP-RUJ1AAP\Eva Bachorecova</dc:creator>
  <cp:lastModifiedBy>Mária Kačincová</cp:lastModifiedBy>
  <cp:lastPrinted>2021-08-23T07:39:10Z</cp:lastPrinted>
  <dcterms:created xsi:type="dcterms:W3CDTF">2020-08-04T11:45:00Z</dcterms:created>
  <dcterms:modified xsi:type="dcterms:W3CDTF">2025-02-07T07:26:43Z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0x010100ABE6A42C0D2D2B42B23C0DBEC6690C7A</vt:lpwstr>
  </property>
</Properties>
</file>