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bovcova\Desktop\PHZ zlaby\"/>
    </mc:Choice>
  </mc:AlternateContent>
  <bookViews>
    <workbookView xWindow="0" yWindow="0" windowWidth="24000" windowHeight="94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K57" i="1"/>
  <c r="K58" i="1"/>
  <c r="J63" i="1" l="1"/>
  <c r="I63" i="1"/>
  <c r="K63" i="1" l="1"/>
  <c r="K62" i="1" l="1"/>
  <c r="I29" i="1" l="1"/>
  <c r="J29" i="1"/>
  <c r="K29" i="1" s="1"/>
  <c r="I30" i="1"/>
  <c r="J30" i="1"/>
  <c r="K30" i="1" s="1"/>
  <c r="I31" i="1"/>
  <c r="J31" i="1"/>
  <c r="K31" i="1"/>
  <c r="I32" i="1"/>
  <c r="J32" i="1"/>
  <c r="K32" i="1"/>
  <c r="I35" i="1"/>
  <c r="J35" i="1"/>
  <c r="K35" i="1"/>
  <c r="I36" i="1"/>
  <c r="J36" i="1"/>
  <c r="K36" i="1" s="1"/>
  <c r="I39" i="1"/>
  <c r="J39" i="1"/>
  <c r="K39" i="1"/>
  <c r="I40" i="1"/>
  <c r="J40" i="1"/>
  <c r="K40" i="1"/>
  <c r="I43" i="1"/>
  <c r="J43" i="1"/>
  <c r="K43" i="1" s="1"/>
  <c r="I44" i="1"/>
  <c r="J44" i="1"/>
  <c r="K44" i="1"/>
  <c r="I45" i="1"/>
  <c r="J45" i="1"/>
  <c r="K45" i="1" s="1"/>
  <c r="I47" i="1"/>
  <c r="J47" i="1"/>
  <c r="K47" i="1"/>
  <c r="I48" i="1"/>
  <c r="J48" i="1"/>
  <c r="K48" i="1"/>
  <c r="I49" i="1"/>
  <c r="J49" i="1"/>
  <c r="K49" i="1" s="1"/>
  <c r="I50" i="1"/>
  <c r="J50" i="1"/>
  <c r="K50" i="1"/>
  <c r="I53" i="1"/>
  <c r="J53" i="1"/>
  <c r="K53" i="1" s="1"/>
  <c r="I54" i="1"/>
  <c r="J54" i="1"/>
  <c r="K54" i="1"/>
  <c r="I55" i="1"/>
  <c r="J55" i="1"/>
  <c r="K55" i="1" s="1"/>
  <c r="I60" i="1"/>
  <c r="J60" i="1"/>
  <c r="J59" i="1"/>
  <c r="K59" i="1" s="1"/>
  <c r="I59" i="1"/>
  <c r="J52" i="1"/>
  <c r="K52" i="1" s="1"/>
  <c r="K51" i="1" s="1"/>
  <c r="I52" i="1"/>
  <c r="J42" i="1"/>
  <c r="K42" i="1" s="1"/>
  <c r="K41" i="1" s="1"/>
  <c r="I42" i="1"/>
  <c r="J38" i="1"/>
  <c r="K38" i="1" s="1"/>
  <c r="I38" i="1"/>
  <c r="J34" i="1"/>
  <c r="K34" i="1" s="1"/>
  <c r="I34" i="1"/>
  <c r="J28" i="1"/>
  <c r="K28" i="1" s="1"/>
  <c r="I28" i="1"/>
  <c r="J24" i="1"/>
  <c r="K24" i="1" s="1"/>
  <c r="K23" i="1" s="1"/>
  <c r="I24" i="1"/>
  <c r="I20" i="1"/>
  <c r="J20" i="1"/>
  <c r="K20" i="1"/>
  <c r="I21" i="1"/>
  <c r="J21" i="1"/>
  <c r="K21" i="1"/>
  <c r="I22" i="1"/>
  <c r="J22" i="1"/>
  <c r="K22" i="1" s="1"/>
  <c r="J19" i="1"/>
  <c r="I19" i="1"/>
  <c r="I15" i="1" s="1"/>
  <c r="K19" i="1" l="1"/>
  <c r="K15" i="1" s="1"/>
  <c r="J15" i="1"/>
  <c r="K27" i="1"/>
  <c r="K33" i="1"/>
  <c r="K37" i="1"/>
  <c r="K60" i="1"/>
  <c r="K18" i="1"/>
  <c r="K17" i="1" s="1"/>
  <c r="K26" i="1" l="1"/>
</calcChain>
</file>

<file path=xl/sharedStrings.xml><?xml version="1.0" encoding="utf-8"?>
<sst xmlns="http://schemas.openxmlformats.org/spreadsheetml/2006/main" count="172" uniqueCount="105">
  <si>
    <t>m</t>
  </si>
  <si>
    <t>ks</t>
  </si>
  <si>
    <t>Rekonštrukcia dažďového systému, zvodov a časti strechy</t>
  </si>
  <si>
    <t>K</t>
  </si>
  <si>
    <t>M</t>
  </si>
  <si>
    <t>283220002000</t>
  </si>
  <si>
    <t>949942101.S</t>
  </si>
  <si>
    <t>Hydraulická zdvíhacia plošina vrátane obsluhy inštalovaná na automobilovom podvozku výšky zdvihu do 27 m</t>
  </si>
  <si>
    <t>hod</t>
  </si>
  <si>
    <t>Presun hmôt HSV</t>
  </si>
  <si>
    <t>Presun hmôt pre opravy a údržbu objektov vrátane vonkajších plášťov výšky do 25 m</t>
  </si>
  <si>
    <t>999281111.S</t>
  </si>
  <si>
    <t>D</t>
  </si>
  <si>
    <t>t</t>
  </si>
  <si>
    <t>Práce a dodávky PSV</t>
  </si>
  <si>
    <t>Izolácie striech, povlakové krytiny</t>
  </si>
  <si>
    <t>Zhotovenie povlakovej krytiny - Záplata PVC fóliou</t>
  </si>
  <si>
    <t>Hydroizolačná fólia PVC-P FATRAFOL 810, hr. 1,5 mm, š. 1,3 m, izolácia plochých striech, farba sivá, FATRA IZOLFA</t>
  </si>
  <si>
    <t>Kotviaci prvok FATRAFOL do betónu 6,3x160 mm, oceľová zliatina zvýšená korózna odolnosť 15 cyklov kesternycha, FATRA IZOLFA</t>
  </si>
  <si>
    <t>Montáž styku šikmej a plochej strechy z ulice Lazaretská - Encopour</t>
  </si>
  <si>
    <t>Presun hmôt pre izoláciu povlakovej krytiny v objektoch výšky nad 12 do 24 m</t>
  </si>
  <si>
    <t>712873240.S</t>
  </si>
  <si>
    <t>311970001100</t>
  </si>
  <si>
    <t>712R</t>
  </si>
  <si>
    <t>998712203.S</t>
  </si>
  <si>
    <t>PSV</t>
  </si>
  <si>
    <t>Izolácie tepelné</t>
  </si>
  <si>
    <t>Tesniaci pás - styk šikmej a plochej strechy</t>
  </si>
  <si>
    <t>Ochranná vetracia mriežka , výška 50 mm</t>
  </si>
  <si>
    <t>Presun hmôt pre izolácie tepelné v objektoch výšky nad 12 m do 24 m</t>
  </si>
  <si>
    <t>713161690</t>
  </si>
  <si>
    <t>283810002000.S</t>
  </si>
  <si>
    <t>998713203.S</t>
  </si>
  <si>
    <t>Izolácie proti chemickým vplyvom</t>
  </si>
  <si>
    <t>Zhotovenie izolácie - styk lemoviek  na komínové teleso a murivo susedných budov - pretmelenie</t>
  </si>
  <si>
    <t>Protipožiarny silikónový tmel, objem 310 ml, zabezpečuje dilatácie protipožiarnych spojov a prestupov potrubí</t>
  </si>
  <si>
    <t>Presun hmôt pre izolácie proti chemickým vplyvom v objektoch výšky nad 12 do 24 m</t>
  </si>
  <si>
    <t>715R</t>
  </si>
  <si>
    <t>449410002710.S</t>
  </si>
  <si>
    <t>998715203.S</t>
  </si>
  <si>
    <t>Konštrukcie klampiarske</t>
  </si>
  <si>
    <t>Krytiny z pozinkovaného Pz plechu prekážka v krytine so sklonom do 30° nad 0, 75 do 1 m2  - preletovanie neodborného preklincovania falcovanej krytiny na bokoch vikiera</t>
  </si>
  <si>
    <t>Žľaby z pozinkovaného Pz plechu, čelo rš 500 mm - Oprava doletovaním</t>
  </si>
  <si>
    <t>Žľaby z pozinkovaného Pz plechu pododkvapové polkruhové so sklonom do 30° rš 500 mm - oprava preletovanie</t>
  </si>
  <si>
    <t>Zvodové rúry z pozinkovaného PZ plechu, kruhové priemer do 150 mm</t>
  </si>
  <si>
    <t>Demontáž odpadových rúr kruhových, s priemerom 150 mm,  -0,00356t</t>
  </si>
  <si>
    <t>Demontáž čela žľabu</t>
  </si>
  <si>
    <t>Doletovani koncového rozrážača vody</t>
  </si>
  <si>
    <t>Presun hmôt pre konštrukcie klampiarske v objektoch výšky nad 12 do 24 m</t>
  </si>
  <si>
    <t>764315991.S</t>
  </si>
  <si>
    <t>764351937.S</t>
  </si>
  <si>
    <t>764352R</t>
  </si>
  <si>
    <t>764454255.S</t>
  </si>
  <si>
    <t>764454803.S</t>
  </si>
  <si>
    <t>764R</t>
  </si>
  <si>
    <t>764R3</t>
  </si>
  <si>
    <t>998764203.S</t>
  </si>
  <si>
    <t>Konštrukcie - krytiny tvrdé</t>
  </si>
  <si>
    <t>Ochranný pás proti vtákom šírky 10 cm</t>
  </si>
  <si>
    <t>Čistenie strešnej krytiny keramickej, betónovej vapkou od machu a inej vegetácie, sklon strechy do 45°</t>
  </si>
  <si>
    <t>Impregnácia krytiny</t>
  </si>
  <si>
    <t>Presun hmôt pre tvrdé krytiny v objektoch výšky nad 12 do 24 m</t>
  </si>
  <si>
    <t>765363042.S</t>
  </si>
  <si>
    <t>765390010.S</t>
  </si>
  <si>
    <t>765R2</t>
  </si>
  <si>
    <t>998765203.S</t>
  </si>
  <si>
    <t>Práce a dodávky M</t>
  </si>
  <si>
    <t>Elektromontáže</t>
  </si>
  <si>
    <t xml:space="preserve">Bleskozvod - namontovanie  FeZn, </t>
  </si>
  <si>
    <t>Demontáž bleskozvodu</t>
  </si>
  <si>
    <t>210222001.S</t>
  </si>
  <si>
    <t>210R</t>
  </si>
  <si>
    <t>21-M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</si>
  <si>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</si>
  <si>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%</t>
  </si>
  <si>
    <t>HSV</t>
  </si>
  <si>
    <t>Práce a dodávky HSV</t>
  </si>
  <si>
    <t>Ostatné konštrukcie a práce-búranie</t>
  </si>
  <si>
    <t>PČ</t>
  </si>
  <si>
    <t>Typ</t>
  </si>
  <si>
    <t>Kód</t>
  </si>
  <si>
    <t>Popis</t>
  </si>
  <si>
    <t>MJ</t>
  </si>
  <si>
    <t>Množstvo</t>
  </si>
  <si>
    <t>J. cena v EUR bez DPH</t>
  </si>
  <si>
    <t>J. cena v EUR s DPH</t>
  </si>
  <si>
    <t>Cena celkom v EUR bez DPH</t>
  </si>
  <si>
    <t>Cena celkom v EUR s DPH</t>
  </si>
  <si>
    <t>HZS</t>
  </si>
  <si>
    <t>Hodinové zúčtovacie sadzby</t>
  </si>
  <si>
    <t>Stavebno montážne práce náročné ucelené - odborné, tvorivé remeselné (Tr. 3) v rozsahu viac ako 8 hodín - Horolezecké práce</t>
  </si>
  <si>
    <t>Koleno lisované pozinkované 72°, priemer 150 mm</t>
  </si>
  <si>
    <t>Osadenie protisnehových zábran (v dĺžke 12 m)</t>
  </si>
  <si>
    <t>Osadenie titanzinkovej falcovanej krytiny (hrúbka min. 0,7 mm),                                        rímsa (rozvinutá šírka 0,89 m)</t>
  </si>
  <si>
    <t>Odstránenie titanzinkovej falcovanej krytiny, rímsa (rozvinutá šírka 0,89 m)</t>
  </si>
  <si>
    <t>Názov spoločnosti:</t>
  </si>
  <si>
    <t>Sídlo spoločnosti:</t>
  </si>
  <si>
    <t>IČO spoločnosti:</t>
  </si>
  <si>
    <t>Platca DPH? ÁNO/NIE</t>
  </si>
  <si>
    <t>Kontaktná osoba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</si>
  <si>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</si>
  <si>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</si>
  <si>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</si>
  <si>
    <t>Indikatívna cenová ponuka na účely určenia predpokladanej hodnoty zákazky</t>
  </si>
  <si>
    <t>Cena celkom - Náklady z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</si>
</sst>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.000"/>
    <numFmt numFmtId="169" formatCode="_ * #,##0.00_)\ &quot;€&quot;_ ;_ * \(#,##0.00\)\ &quot;€&quot;_ ;_ * &quot;-&quot;??_)\ &quot;€&quot;_ ;_ @_ 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8" tint="-0.249977111117893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8" tint="-0.249977111117893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Helv"/>
    </font>
    <font>
      <sz val="11"/>
      <color indexed="8"/>
      <name val="Calibri"/>
      <family val="2"/>
      <scheme val="minor"/>
    </font>
    <font>
      <b/>
      <sz val="16"/>
      <color rgb="FFC0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1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Border="1"/>
    <xf numFmtId="164" fontId="2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65" fontId="0" fillId="0" borderId="0" xfId="0" applyNumberFormat="1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65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5" fontId="0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5" fillId="0" borderId="0" xfId="0" applyFont="1"/>
    <xf numFmtId="49" fontId="5" fillId="0" borderId="0" xfId="0" applyNumberFormat="1" applyFont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0" fillId="0" borderId="2" xfId="0" applyBorder="1"/>
    <xf numFmtId="0" fontId="0" fillId="0" borderId="0" xfId="0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5" fontId="0" fillId="0" borderId="1" xfId="0" applyNumberFormat="1" applyFont="1" applyBorder="1" applyAlignment="1">
      <alignment vertical="center"/>
    </xf>
    <xf numFmtId="0" fontId="0" fillId="0" borderId="3" xfId="0" applyBorder="1"/>
    <xf numFmtId="49" fontId="3" fillId="0" borderId="3" xfId="0" applyNumberFormat="1" applyFont="1" applyBorder="1" applyAlignment="1">
      <alignment vertical="center"/>
    </xf>
    <xf numFmtId="0" fontId="0" fillId="0" borderId="4" xfId="0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9" fillId="3" borderId="18" xfId="1" applyFont="1" applyFill="1" applyBorder="1" applyAlignment="1" applyProtection="1">
      <alignment horizontal="center" wrapText="1"/>
      <protection locked="0"/>
    </xf>
    <xf numFmtId="0" fontId="9" fillId="3" borderId="19" xfId="1" applyFont="1" applyFill="1" applyBorder="1" applyAlignment="1" applyProtection="1">
      <alignment horizontal="center" wrapText="1"/>
      <protection locked="0"/>
    </xf>
    <xf numFmtId="0" fontId="9" fillId="3" borderId="20" xfId="1" applyFont="1" applyFill="1" applyBorder="1" applyAlignment="1" applyProtection="1">
      <alignment horizontal="center" wrapText="1"/>
      <protection locked="0"/>
    </xf>
    <xf numFmtId="0" fontId="9" fillId="3" borderId="4" xfId="1" applyFont="1" applyFill="1" applyBorder="1" applyAlignment="1" applyProtection="1">
      <alignment horizontal="center" wrapText="1"/>
      <protection locked="0"/>
    </xf>
    <xf numFmtId="0" fontId="9" fillId="3" borderId="16" xfId="1" applyFont="1" applyFill="1" applyBorder="1" applyAlignment="1" applyProtection="1">
      <alignment horizontal="center" wrapText="1"/>
      <protection locked="0"/>
    </xf>
    <xf numFmtId="0" fontId="9" fillId="3" borderId="17" xfId="1" applyFont="1" applyFill="1" applyBorder="1" applyAlignment="1" applyProtection="1">
      <alignment horizontal="center" wrapText="1"/>
      <protection locked="0"/>
    </xf>
    <xf numFmtId="0" fontId="9" fillId="0" borderId="8" xfId="1" applyFont="1" applyBorder="1" applyAlignment="1">
      <alignment horizontal="left" wrapText="1"/>
    </xf>
    <xf numFmtId="0" fontId="9" fillId="0" borderId="5" xfId="1" applyFont="1" applyBorder="1" applyAlignment="1">
      <alignment horizontal="left" wrapText="1"/>
    </xf>
    <xf numFmtId="0" fontId="9" fillId="3" borderId="13" xfId="1" applyFont="1" applyFill="1" applyBorder="1" applyAlignment="1" applyProtection="1">
      <alignment horizontal="center" wrapText="1"/>
      <protection locked="0"/>
    </xf>
    <xf numFmtId="0" fontId="9" fillId="3" borderId="14" xfId="1" applyFont="1" applyFill="1" applyBorder="1" applyAlignment="1" applyProtection="1">
      <alignment horizontal="center" wrapText="1"/>
      <protection locked="0"/>
    </xf>
    <xf numFmtId="0" fontId="9" fillId="3" borderId="15" xfId="1" applyFont="1" applyFill="1" applyBorder="1" applyAlignment="1" applyProtection="1">
      <alignment horizontal="center" wrapText="1"/>
      <protection locked="0"/>
    </xf>
    <xf numFmtId="0" fontId="9" fillId="0" borderId="6" xfId="1" applyFont="1" applyBorder="1" applyAlignment="1">
      <alignment horizontal="left" wrapText="1"/>
    </xf>
    <xf numFmtId="0" fontId="9" fillId="0" borderId="7" xfId="1" applyFont="1" applyBorder="1" applyAlignment="1">
      <alignment horizontal="left" wrapText="1"/>
    </xf>
    <xf numFmtId="0" fontId="9" fillId="0" borderId="12" xfId="1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8" fillId="2" borderId="0" xfId="0" applyFont="1" applyFill="1" applyAlignment="1">
      <alignment horizontal="center" vertical="center"/>
    </xf>
    <xf numFmtId="0" fontId="7" fillId="3" borderId="0" xfId="1" applyFont="1" applyFill="1" applyAlignment="1">
      <alignment horizontal="left" vertical="center"/>
    </xf>
    <xf numFmtId="0" fontId="2" fillId="3" borderId="10" xfId="1" applyFill="1" applyBorder="1" applyAlignment="1">
      <alignment vertical="center"/>
    </xf>
    <xf numFmtId="0" fontId="2" fillId="3" borderId="9" xfId="1" applyFill="1" applyBorder="1" applyAlignment="1">
      <alignment vertical="center"/>
    </xf>
    <xf numFmtId="0" fontId="2" fillId="3" borderId="11" xfId="1" applyFill="1" applyBorder="1" applyAlignment="1">
      <alignment vertical="center"/>
    </xf>
    <xf numFmtId="0" fontId="9" fillId="0" borderId="0" xfId="1" applyFont="1" applyBorder="1" applyAlignment="1">
      <alignment horizontal="left" wrapText="1"/>
    </xf>
    <xf numFmtId="0" fontId="12" fillId="0" borderId="10" xfId="0" applyFont="1" applyBorder="1"/>
    <xf numFmtId="0" fontId="13" fillId="0" borderId="11" xfId="0" applyFont="1" applyBorder="1"/>
    <xf numFmtId="164" fontId="12" fillId="0" borderId="21" xfId="0" applyNumberFormat="1" applyFont="1" applyBorder="1"/>
    <xf numFmtId="0" fontId="13" fillId="0" borderId="21" xfId="0" applyFont="1" applyBorder="1"/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/>
    </xf>
    <xf numFmtId="0" fontId="16" fillId="0" borderId="0" xfId="0" applyFont="1"/>
    <xf numFmtId="0" fontId="14" fillId="0" borderId="0" xfId="0" applyFont="1" applyBorder="1" applyAlignment="1">
      <alignment horizontal="center"/>
    </xf>
  </cellXfs>
  <cellStyles count="6">
    <cellStyle name="Mena 2" xfId="2"/>
    <cellStyle name="Normálna" xfId="0" builtinId="0"/>
    <cellStyle name="Normálna 2" xfId="5"/>
    <cellStyle name="Normálna 3" xfId="1"/>
    <cellStyle name="normálne_SKI_MOSR_Vajnory_RozpocetAktivne_v1" xfId="4"/>
    <cellStyle name="Percentá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3630084</xdr:colOff>
      <xdr:row>19</xdr:row>
      <xdr:rowOff>52918</xdr:rowOff>
    </xdr:from>
    <xdr:to>
      <xdr:col>4</xdr:col>
      <xdr:colOff>4773083</xdr:colOff>
      <xdr:row>19</xdr:row>
      <xdr:rowOff>538692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167" y="1989668"/>
          <a:ext cx="1142999" cy="4857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400097</xdr:colOff>
      <xdr:row>2</xdr:row>
      <xdr:rowOff>45085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0"/>
          <a:ext cx="2421514" cy="2355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70"/>
  <sheetViews>
    <sheetView tabSelected="1" zoomScale="90" zoomScaleNormal="90" workbookViewId="0">
      <selection activeCell="T29" sqref="T29"/>
    </sheetView>
  </sheetViews>
  <sheetFormatPr defaultRowHeight="15" x14ac:dyDescent="0.25"/>
  <cols>
    <col min="2" max="2" width="7" customWidth="1"/>
    <col min="3" max="3" width="23.28515625" customWidth="1"/>
    <col min="4" max="4" width="16.5703125" customWidth="1"/>
    <col min="5" max="5" width="71.85546875" customWidth="1"/>
    <col min="6" max="6" width="14.28515625" customWidth="1"/>
    <col min="7" max="7" width="16" customWidth="1"/>
    <col min="8" max="8" width="28.140625" customWidth="1"/>
    <col min="9" max="9" width="27.42578125" customWidth="1"/>
    <col min="10" max="10" width="15" customWidth="1"/>
    <col min="11" max="11" width="15.140625" customWidth="1"/>
  </cols>
  <sheetData>
    <row r="3" spans="2:11" ht="15.75" thickBot="1" x14ac:dyDescent="0.3"/>
    <row r="4" spans="2:11" ht="15.75" x14ac:dyDescent="0.25">
      <c r="B4" s="72" t="s">
        <v>95</v>
      </c>
      <c r="C4" s="73"/>
      <c r="D4" s="69"/>
      <c r="E4" s="70"/>
      <c r="F4" s="70"/>
      <c r="G4" s="70"/>
      <c r="H4" s="70"/>
      <c r="I4" s="70"/>
      <c r="J4" s="71"/>
    </row>
    <row r="5" spans="2:11" ht="15.75" x14ac:dyDescent="0.25">
      <c r="B5" s="74" t="s">
        <v>96</v>
      </c>
      <c r="C5" s="75"/>
      <c r="D5" s="64"/>
      <c r="E5" s="65"/>
      <c r="F5" s="65"/>
      <c r="G5" s="65"/>
      <c r="H5" s="65"/>
      <c r="I5" s="65"/>
      <c r="J5" s="66"/>
    </row>
    <row r="6" spans="2:11" ht="15.75" x14ac:dyDescent="0.25">
      <c r="B6" s="74" t="s">
        <v>97</v>
      </c>
      <c r="C6" s="75"/>
      <c r="D6" s="64"/>
      <c r="E6" s="65"/>
      <c r="F6" s="65"/>
      <c r="G6" s="65"/>
      <c r="H6" s="65"/>
      <c r="I6" s="65"/>
      <c r="J6" s="66"/>
    </row>
    <row r="7" spans="2:11" ht="15.75" x14ac:dyDescent="0.25">
      <c r="B7" s="74" t="s">
        <v>98</v>
      </c>
      <c r="C7" s="75"/>
      <c r="D7" s="64"/>
      <c r="E7" s="65"/>
      <c r="F7" s="65"/>
      <c r="G7" s="65"/>
      <c r="H7" s="65"/>
      <c r="I7" s="65"/>
      <c r="J7" s="66"/>
    </row>
    <row r="8" spans="2:11" ht="16.5" thickBot="1" x14ac:dyDescent="0.3">
      <c r="B8" s="67" t="s">
        <v>99</v>
      </c>
      <c r="C8" s="68"/>
      <c r="D8" s="61"/>
      <c r="E8" s="62"/>
      <c r="F8" s="62"/>
      <c r="G8" s="62"/>
      <c r="H8" s="62"/>
      <c r="I8" s="62"/>
      <c r="J8" s="63"/>
    </row>
    <row r="9" spans="2:11" ht="15.75" x14ac:dyDescent="0.25">
      <c r="B9" s="81"/>
      <c r="C9" s="81"/>
    </row>
    <row r="10" spans="2:11" ht="15.75" x14ac:dyDescent="0.25">
      <c r="B10" s="81"/>
      <c r="C10" s="81"/>
    </row>
    <row r="11" spans="2:11" ht="23.25" x14ac:dyDescent="0.25">
      <c r="B11" s="76" t="s">
        <v>103</v>
      </c>
      <c r="C11" s="76"/>
      <c r="D11" s="76"/>
      <c r="E11" s="76"/>
      <c r="F11" s="76"/>
      <c r="G11" s="76"/>
      <c r="H11" s="76"/>
      <c r="I11" s="76"/>
      <c r="J11" s="76"/>
    </row>
    <row r="13" spans="2:11" ht="21.75" thickBot="1" x14ac:dyDescent="0.4">
      <c r="B13" s="91" t="s">
        <v>2</v>
      </c>
      <c r="C13" s="91"/>
      <c r="D13" s="91"/>
      <c r="E13" s="91"/>
      <c r="F13" s="91"/>
      <c r="G13" s="91"/>
      <c r="H13" s="91"/>
      <c r="I13" s="91"/>
      <c r="J13" s="91"/>
      <c r="K13" s="91"/>
    </row>
    <row r="14" spans="2:11" ht="84.75" thickBot="1" x14ac:dyDescent="0.3">
      <c r="B14" s="86" t="s">
        <v>78</v>
      </c>
      <c r="C14" s="86" t="s">
        <v>79</v>
      </c>
      <c r="D14" s="86" t="s">
        <v>80</v>
      </c>
      <c r="E14" s="86" t="s">
        <v>81</v>
      </c>
      <c r="F14" s="86" t="s">
        <v>82</v>
      </c>
      <c r="G14" s="86" t="s">
        <v>83</v>
      </c>
      <c r="H14" s="86" t="s">
        <v>84</v>
      </c>
      <c r="I14" s="86" t="s">
        <v>85</v>
      </c>
      <c r="J14" s="87" t="s">
        <v>86</v>
      </c>
      <c r="K14" s="87" t="s">
        <v>87</v>
      </c>
    </row>
    <row r="15" spans="2:11" ht="21.75" thickBot="1" x14ac:dyDescent="0.4">
      <c r="B15" s="82" t="s">
        <v>104</v>
      </c>
      <c r="C15" s="83"/>
      <c r="D15" s="83"/>
      <c r="E15" s="85"/>
      <c r="F15" s="85"/>
      <c r="G15" s="85"/>
      <c r="H15" s="84">
        <f>SUM(H19:H22,H24,H28,H29:H32,H34:H36,H38:H40,H42:H50,H52:H55,H59:H60,H63)</f>
        <v>0</v>
      </c>
      <c r="I15" s="84">
        <f>SUM(I19:I22,I24,I28:I32,I34:I36,I38:I40,I42:I50,I52:I55,I59:I60,I63)</f>
        <v>0</v>
      </c>
      <c r="J15" s="84">
        <f>SUM(J19:J22,J24,J28:J30,J31:J32,J34:J36,J38:J40,J42:J50,J52:J55,J59:J60,J63)</f>
        <v>0</v>
      </c>
      <c r="K15" s="84">
        <f>SUM(K19:K22,K24,K28:K32,K34:K36,K38:K40,K42:K50,K52:K55,K59:K60,K63)</f>
        <v>0</v>
      </c>
    </row>
    <row r="16" spans="2:11" x14ac:dyDescent="0.25">
      <c r="B16" s="10"/>
      <c r="C16" s="10"/>
      <c r="D16" s="10"/>
      <c r="E16" s="10"/>
    </row>
    <row r="17" spans="2:12" ht="15.75" x14ac:dyDescent="0.25">
      <c r="B17" s="10"/>
      <c r="C17" s="31" t="s">
        <v>12</v>
      </c>
      <c r="D17" s="31" t="s">
        <v>75</v>
      </c>
      <c r="E17" s="32" t="s">
        <v>76</v>
      </c>
      <c r="F17" s="12"/>
      <c r="G17" s="12"/>
      <c r="H17" s="12"/>
      <c r="I17" s="12"/>
      <c r="J17" s="12"/>
      <c r="K17" s="49">
        <f>SUM(K18,K23)</f>
        <v>0</v>
      </c>
    </row>
    <row r="18" spans="2:12" s="1" customFormat="1" ht="30" customHeight="1" x14ac:dyDescent="0.25">
      <c r="C18" s="33" t="s">
        <v>12</v>
      </c>
      <c r="D18" s="33">
        <v>9</v>
      </c>
      <c r="E18" s="34" t="s">
        <v>77</v>
      </c>
      <c r="F18" s="21"/>
      <c r="G18" s="21"/>
      <c r="H18" s="8"/>
      <c r="I18" s="8"/>
      <c r="J18" s="13"/>
      <c r="K18" s="49">
        <f>SUM(K19:K22)</f>
        <v>0</v>
      </c>
    </row>
    <row r="19" spans="2:12" ht="15.75" x14ac:dyDescent="0.25">
      <c r="B19" s="14">
        <v>1</v>
      </c>
      <c r="C19" s="14" t="s">
        <v>3</v>
      </c>
      <c r="D19" s="15"/>
      <c r="E19" s="28" t="s">
        <v>92</v>
      </c>
      <c r="F19" s="14" t="s">
        <v>0</v>
      </c>
      <c r="G19" s="27">
        <v>12</v>
      </c>
      <c r="H19" s="46"/>
      <c r="I19" s="46">
        <f>(H19)*(1.2)</f>
        <v>0</v>
      </c>
      <c r="J19" s="46">
        <f>H19*G19</f>
        <v>0</v>
      </c>
      <c r="K19" s="46">
        <f>J19*(1.2)</f>
        <v>0</v>
      </c>
    </row>
    <row r="20" spans="2:12" ht="45" customHeight="1" x14ac:dyDescent="0.25">
      <c r="B20" s="55">
        <v>2</v>
      </c>
      <c r="C20" s="55" t="s">
        <v>4</v>
      </c>
      <c r="D20" s="56"/>
      <c r="E20" s="58" t="s">
        <v>93</v>
      </c>
      <c r="F20" s="14" t="s">
        <v>0</v>
      </c>
      <c r="G20" s="27">
        <v>12</v>
      </c>
      <c r="H20" s="46"/>
      <c r="I20" s="46">
        <f>(H20)*(1.2)</f>
        <v>0</v>
      </c>
      <c r="J20" s="46">
        <f>H20*G20</f>
        <v>0</v>
      </c>
      <c r="K20" s="46">
        <f>J20*(1.2)</f>
        <v>0</v>
      </c>
    </row>
    <row r="21" spans="2:12" ht="30" customHeight="1" x14ac:dyDescent="0.25">
      <c r="B21" s="14">
        <v>3</v>
      </c>
      <c r="C21" s="14" t="s">
        <v>3</v>
      </c>
      <c r="D21" s="15"/>
      <c r="E21" s="28" t="s">
        <v>94</v>
      </c>
      <c r="F21" s="14" t="s">
        <v>0</v>
      </c>
      <c r="G21" s="27">
        <v>12</v>
      </c>
      <c r="H21" s="46"/>
      <c r="I21" s="46">
        <f>(H21)*(1.2)</f>
        <v>0</v>
      </c>
      <c r="J21" s="46">
        <f>H21*G21</f>
        <v>0</v>
      </c>
      <c r="K21" s="46">
        <f>J21*(1.2)</f>
        <v>0</v>
      </c>
    </row>
    <row r="22" spans="2:12" ht="30" x14ac:dyDescent="0.25">
      <c r="B22" s="14">
        <v>4</v>
      </c>
      <c r="C22" s="14" t="s">
        <v>3</v>
      </c>
      <c r="D22" s="15" t="s">
        <v>6</v>
      </c>
      <c r="E22" s="28" t="s">
        <v>7</v>
      </c>
      <c r="F22" s="14" t="s">
        <v>8</v>
      </c>
      <c r="G22" s="27">
        <v>32</v>
      </c>
      <c r="H22" s="46"/>
      <c r="I22" s="46">
        <f>(H22)*(1.2)</f>
        <v>0</v>
      </c>
      <c r="J22" s="46">
        <f>H22*G22</f>
        <v>0</v>
      </c>
      <c r="K22" s="46">
        <f>J22*(1.2)</f>
        <v>0</v>
      </c>
    </row>
    <row r="23" spans="2:12" ht="30" customHeight="1" x14ac:dyDescent="0.25">
      <c r="B23" s="10"/>
      <c r="C23" s="33" t="s">
        <v>12</v>
      </c>
      <c r="D23" s="38">
        <v>99</v>
      </c>
      <c r="E23" s="43" t="s">
        <v>9</v>
      </c>
      <c r="F23" s="7"/>
      <c r="G23" s="4"/>
      <c r="H23" s="3"/>
      <c r="I23" s="3"/>
      <c r="J23" s="3"/>
      <c r="K23" s="49">
        <f>SUM(K24)</f>
        <v>0</v>
      </c>
      <c r="L23" s="2"/>
    </row>
    <row r="24" spans="2:12" ht="30" customHeight="1" x14ac:dyDescent="0.25">
      <c r="B24" s="14">
        <v>5</v>
      </c>
      <c r="C24" s="14" t="s">
        <v>3</v>
      </c>
      <c r="D24" s="15" t="s">
        <v>11</v>
      </c>
      <c r="E24" s="30" t="s">
        <v>10</v>
      </c>
      <c r="F24" s="14" t="s">
        <v>13</v>
      </c>
      <c r="G24" s="27">
        <v>0.108</v>
      </c>
      <c r="H24" s="46"/>
      <c r="I24" s="46">
        <f>(H24)*(1.2)</f>
        <v>0</v>
      </c>
      <c r="J24" s="46">
        <f>H24*G24</f>
        <v>0</v>
      </c>
      <c r="K24" s="46">
        <f>J24*(1.2)</f>
        <v>0</v>
      </c>
    </row>
    <row r="25" spans="2:12" ht="15.75" x14ac:dyDescent="0.25">
      <c r="B25" s="10"/>
      <c r="C25" s="10"/>
      <c r="D25" s="10"/>
      <c r="E25" s="20"/>
      <c r="F25" s="7"/>
      <c r="G25" s="4"/>
      <c r="H25" s="3"/>
      <c r="I25" s="3"/>
      <c r="J25" s="3"/>
      <c r="K25" s="3"/>
      <c r="L25" s="2"/>
    </row>
    <row r="26" spans="2:12" ht="15.75" x14ac:dyDescent="0.25">
      <c r="B26" s="10"/>
      <c r="C26" s="35" t="s">
        <v>12</v>
      </c>
      <c r="D26" s="36" t="s">
        <v>25</v>
      </c>
      <c r="E26" s="37" t="s">
        <v>14</v>
      </c>
      <c r="F26" s="7"/>
      <c r="G26" s="4"/>
      <c r="H26" s="3"/>
      <c r="I26" s="3"/>
      <c r="J26" s="3"/>
      <c r="K26" s="49">
        <f>SUM(K27,K33,K37,K41,K51)</f>
        <v>0</v>
      </c>
      <c r="L26" s="2"/>
    </row>
    <row r="27" spans="2:12" ht="33" customHeight="1" x14ac:dyDescent="0.25">
      <c r="B27" s="10"/>
      <c r="C27" s="33" t="s">
        <v>12</v>
      </c>
      <c r="D27" s="38">
        <v>712</v>
      </c>
      <c r="E27" s="39" t="s">
        <v>15</v>
      </c>
      <c r="F27" s="7"/>
      <c r="G27" s="4"/>
      <c r="H27" s="3"/>
      <c r="I27" s="3"/>
      <c r="J27" s="3"/>
      <c r="K27" s="49">
        <f>SUM(K28:K32)</f>
        <v>0</v>
      </c>
    </row>
    <row r="28" spans="2:12" ht="15" customHeight="1" x14ac:dyDescent="0.25">
      <c r="B28" s="14">
        <v>6</v>
      </c>
      <c r="C28" s="14" t="s">
        <v>3</v>
      </c>
      <c r="D28" s="15" t="s">
        <v>21</v>
      </c>
      <c r="E28" s="26" t="s">
        <v>16</v>
      </c>
      <c r="F28" s="14" t="s">
        <v>73</v>
      </c>
      <c r="G28" s="27">
        <v>1</v>
      </c>
      <c r="H28" s="46"/>
      <c r="I28" s="46">
        <f>(H28)*(1.2)</f>
        <v>0</v>
      </c>
      <c r="J28" s="46">
        <f>H28*G28</f>
        <v>0</v>
      </c>
      <c r="K28" s="46">
        <f>J28*(1.2)</f>
        <v>0</v>
      </c>
    </row>
    <row r="29" spans="2:12" ht="45" customHeight="1" x14ac:dyDescent="0.25">
      <c r="B29" s="55">
        <v>7</v>
      </c>
      <c r="C29" s="55" t="s">
        <v>4</v>
      </c>
      <c r="D29" s="56" t="s">
        <v>5</v>
      </c>
      <c r="E29" s="57" t="s">
        <v>17</v>
      </c>
      <c r="F29" s="14" t="s">
        <v>73</v>
      </c>
      <c r="G29" s="27">
        <v>1.1499999999999999</v>
      </c>
      <c r="H29" s="46"/>
      <c r="I29" s="46">
        <f>(H29)*(1.2)</f>
        <v>0</v>
      </c>
      <c r="J29" s="46">
        <f>H29*G29</f>
        <v>0</v>
      </c>
      <c r="K29" s="46">
        <f>J29*(1.2)</f>
        <v>0</v>
      </c>
    </row>
    <row r="30" spans="2:12" ht="30" x14ac:dyDescent="0.25">
      <c r="B30" s="55">
        <v>8</v>
      </c>
      <c r="C30" s="55" t="s">
        <v>4</v>
      </c>
      <c r="D30" s="56" t="s">
        <v>22</v>
      </c>
      <c r="E30" s="58" t="s">
        <v>18</v>
      </c>
      <c r="F30" s="14" t="s">
        <v>1</v>
      </c>
      <c r="G30" s="27">
        <v>4.07</v>
      </c>
      <c r="H30" s="46"/>
      <c r="I30" s="46">
        <f>(H30)*(1.2)</f>
        <v>0</v>
      </c>
      <c r="J30" s="46">
        <f>H30*G30</f>
        <v>0</v>
      </c>
      <c r="K30" s="46">
        <f>J30*(1.2)</f>
        <v>0</v>
      </c>
    </row>
    <row r="31" spans="2:12" ht="15" customHeight="1" x14ac:dyDescent="0.25">
      <c r="B31" s="14">
        <v>9</v>
      </c>
      <c r="C31" s="14" t="s">
        <v>3</v>
      </c>
      <c r="D31" s="15" t="s">
        <v>23</v>
      </c>
      <c r="E31" s="28" t="s">
        <v>19</v>
      </c>
      <c r="F31" s="14" t="s">
        <v>0</v>
      </c>
      <c r="G31" s="27">
        <v>1</v>
      </c>
      <c r="H31" s="46"/>
      <c r="I31" s="46">
        <f>(H31)*(1.2)</f>
        <v>0</v>
      </c>
      <c r="J31" s="46">
        <f>H31*G31</f>
        <v>0</v>
      </c>
      <c r="K31" s="46">
        <f>J31*(1.2)</f>
        <v>0</v>
      </c>
    </row>
    <row r="32" spans="2:12" ht="15" customHeight="1" x14ac:dyDescent="0.25">
      <c r="B32" s="14">
        <v>10</v>
      </c>
      <c r="C32" s="14" t="s">
        <v>3</v>
      </c>
      <c r="D32" s="15" t="s">
        <v>24</v>
      </c>
      <c r="E32" s="29" t="s">
        <v>20</v>
      </c>
      <c r="F32" s="14" t="s">
        <v>74</v>
      </c>
      <c r="G32" s="27">
        <v>1.861</v>
      </c>
      <c r="H32" s="46"/>
      <c r="I32" s="46">
        <f>(H32)*(1.2)</f>
        <v>0</v>
      </c>
      <c r="J32" s="46">
        <f>H32*G32</f>
        <v>0</v>
      </c>
      <c r="K32" s="46">
        <f>J32*(1.2)</f>
        <v>0</v>
      </c>
    </row>
    <row r="33" spans="2:14" ht="30" customHeight="1" x14ac:dyDescent="0.25">
      <c r="B33" s="10"/>
      <c r="C33" s="33" t="s">
        <v>12</v>
      </c>
      <c r="D33" s="33">
        <v>713</v>
      </c>
      <c r="E33" s="42" t="s">
        <v>26</v>
      </c>
      <c r="F33" s="5"/>
      <c r="G33" s="5"/>
      <c r="H33" s="3"/>
      <c r="I33" s="11"/>
      <c r="J33" s="3"/>
      <c r="K33" s="49">
        <f>SUM(K34:K36)</f>
        <v>0</v>
      </c>
      <c r="L33" s="2"/>
    </row>
    <row r="34" spans="2:14" ht="15" customHeight="1" x14ac:dyDescent="0.25">
      <c r="B34" s="14">
        <v>11</v>
      </c>
      <c r="C34" s="14" t="s">
        <v>3</v>
      </c>
      <c r="D34" s="15" t="s">
        <v>30</v>
      </c>
      <c r="E34" s="22" t="s">
        <v>27</v>
      </c>
      <c r="F34" s="23" t="s">
        <v>0</v>
      </c>
      <c r="G34" s="24">
        <v>16</v>
      </c>
      <c r="H34" s="46"/>
      <c r="I34" s="46">
        <f>(H34)*(1.2)</f>
        <v>0</v>
      </c>
      <c r="J34" s="46">
        <f>H34*G34</f>
        <v>0</v>
      </c>
      <c r="K34" s="46">
        <f>J34*(1.2)</f>
        <v>0</v>
      </c>
      <c r="L34" s="2"/>
      <c r="N34" s="2"/>
    </row>
    <row r="35" spans="2:14" ht="15.75" x14ac:dyDescent="0.25">
      <c r="B35" s="55">
        <v>12</v>
      </c>
      <c r="C35" s="55" t="s">
        <v>4</v>
      </c>
      <c r="D35" s="56" t="s">
        <v>31</v>
      </c>
      <c r="E35" s="59" t="s">
        <v>28</v>
      </c>
      <c r="F35" s="23" t="s">
        <v>0</v>
      </c>
      <c r="G35" s="18">
        <v>16</v>
      </c>
      <c r="H35" s="46"/>
      <c r="I35" s="46">
        <f>(H35)*(1.2)</f>
        <v>0</v>
      </c>
      <c r="J35" s="46">
        <f>H35*G35</f>
        <v>0</v>
      </c>
      <c r="K35" s="46">
        <f>J35*(1.2)</f>
        <v>0</v>
      </c>
      <c r="N35" s="2"/>
    </row>
    <row r="36" spans="2:14" ht="15.75" x14ac:dyDescent="0.25">
      <c r="B36" s="14">
        <v>13</v>
      </c>
      <c r="C36" s="14" t="s">
        <v>3</v>
      </c>
      <c r="D36" s="15" t="s">
        <v>32</v>
      </c>
      <c r="E36" s="16" t="s">
        <v>29</v>
      </c>
      <c r="F36" s="17" t="s">
        <v>74</v>
      </c>
      <c r="G36" s="18">
        <v>2.5470000000000002</v>
      </c>
      <c r="H36" s="46"/>
      <c r="I36" s="46">
        <f>(H36)*(1.2)</f>
        <v>0</v>
      </c>
      <c r="J36" s="46">
        <f>H36*G36</f>
        <v>0</v>
      </c>
      <c r="K36" s="46">
        <f>J36*(1.2)</f>
        <v>0</v>
      </c>
    </row>
    <row r="37" spans="2:14" ht="30" customHeight="1" x14ac:dyDescent="0.25">
      <c r="B37" s="10"/>
      <c r="C37" s="33" t="s">
        <v>12</v>
      </c>
      <c r="D37" s="33">
        <v>715</v>
      </c>
      <c r="E37" s="40" t="s">
        <v>33</v>
      </c>
      <c r="F37" s="9"/>
      <c r="G37" s="6"/>
      <c r="K37" s="49">
        <f>SUM(K38:K40)</f>
        <v>0</v>
      </c>
    </row>
    <row r="38" spans="2:14" ht="30" x14ac:dyDescent="0.25">
      <c r="B38" s="14">
        <v>14</v>
      </c>
      <c r="C38" s="14" t="s">
        <v>3</v>
      </c>
      <c r="D38" s="15" t="s">
        <v>37</v>
      </c>
      <c r="E38" s="19" t="s">
        <v>34</v>
      </c>
      <c r="F38" s="14" t="s">
        <v>0</v>
      </c>
      <c r="G38" s="50">
        <v>6</v>
      </c>
      <c r="H38" s="46"/>
      <c r="I38" s="46">
        <f>(H38)*(1.2)</f>
        <v>0</v>
      </c>
      <c r="J38" s="46">
        <f>H38*G38</f>
        <v>0</v>
      </c>
      <c r="K38" s="46">
        <f>J38*(1.2)</f>
        <v>0</v>
      </c>
    </row>
    <row r="39" spans="2:14" ht="30" x14ac:dyDescent="0.25">
      <c r="B39" s="55">
        <v>15</v>
      </c>
      <c r="C39" s="55" t="s">
        <v>4</v>
      </c>
      <c r="D39" s="56" t="s">
        <v>38</v>
      </c>
      <c r="E39" s="60" t="s">
        <v>35</v>
      </c>
      <c r="F39" s="14" t="s">
        <v>1</v>
      </c>
      <c r="G39" s="50">
        <v>5</v>
      </c>
      <c r="H39" s="46"/>
      <c r="I39" s="46">
        <f>(H39)*(1.2)</f>
        <v>0</v>
      </c>
      <c r="J39" s="46">
        <f>H39*G39</f>
        <v>0</v>
      </c>
      <c r="K39" s="46">
        <f>J39*(1.2)</f>
        <v>0</v>
      </c>
    </row>
    <row r="40" spans="2:14" ht="30" x14ac:dyDescent="0.25">
      <c r="B40" s="14">
        <v>16</v>
      </c>
      <c r="C40" s="14" t="s">
        <v>3</v>
      </c>
      <c r="D40" s="15" t="s">
        <v>39</v>
      </c>
      <c r="E40" s="19" t="s">
        <v>36</v>
      </c>
      <c r="F40" s="14" t="s">
        <v>74</v>
      </c>
      <c r="G40" s="50">
        <v>2.0960000000000001</v>
      </c>
      <c r="H40" s="46"/>
      <c r="I40" s="46">
        <f>(H40)*(1.2)</f>
        <v>0</v>
      </c>
      <c r="J40" s="46">
        <f>H40*G40</f>
        <v>0</v>
      </c>
      <c r="K40" s="46">
        <f>J40*(1.2)</f>
        <v>0</v>
      </c>
    </row>
    <row r="41" spans="2:14" ht="30" customHeight="1" x14ac:dyDescent="0.25">
      <c r="B41" s="10"/>
      <c r="C41" s="33" t="s">
        <v>12</v>
      </c>
      <c r="D41" s="33">
        <v>764</v>
      </c>
      <c r="E41" s="40" t="s">
        <v>40</v>
      </c>
      <c r="F41" s="9"/>
      <c r="G41" s="6"/>
      <c r="K41" s="49">
        <f>SUM(K42:K50)</f>
        <v>0</v>
      </c>
    </row>
    <row r="42" spans="2:14" ht="45" x14ac:dyDescent="0.25">
      <c r="B42" s="14">
        <v>17</v>
      </c>
      <c r="C42" s="14" t="s">
        <v>3</v>
      </c>
      <c r="D42" s="15" t="s">
        <v>49</v>
      </c>
      <c r="E42" s="19" t="s">
        <v>41</v>
      </c>
      <c r="F42" s="14" t="s">
        <v>1</v>
      </c>
      <c r="G42" s="50">
        <v>30</v>
      </c>
      <c r="H42" s="46"/>
      <c r="I42" s="46">
        <f>(H42)*(1.2)</f>
        <v>0</v>
      </c>
      <c r="J42" s="46">
        <f>H42*G42</f>
        <v>0</v>
      </c>
      <c r="K42" s="46">
        <f>J42*(1.2)</f>
        <v>0</v>
      </c>
    </row>
    <row r="43" spans="2:14" ht="15.75" x14ac:dyDescent="0.25">
      <c r="B43" s="14">
        <v>18</v>
      </c>
      <c r="C43" s="14" t="s">
        <v>3</v>
      </c>
      <c r="D43" s="15" t="s">
        <v>50</v>
      </c>
      <c r="E43" s="16" t="s">
        <v>42</v>
      </c>
      <c r="F43" s="17" t="s">
        <v>1</v>
      </c>
      <c r="G43" s="18">
        <v>1</v>
      </c>
      <c r="H43" s="46"/>
      <c r="I43" s="46">
        <f t="shared" ref="I43:I50" si="0">(H43)*(1.2)</f>
        <v>0</v>
      </c>
      <c r="J43" s="46">
        <f t="shared" ref="J43:J50" si="1">H43*G43</f>
        <v>0</v>
      </c>
      <c r="K43" s="46">
        <f t="shared" ref="K43:K50" si="2">J43*(1.2)</f>
        <v>0</v>
      </c>
    </row>
    <row r="44" spans="2:14" ht="30" x14ac:dyDescent="0.25">
      <c r="B44" s="14">
        <v>19</v>
      </c>
      <c r="C44" s="14" t="s">
        <v>3</v>
      </c>
      <c r="D44" s="15" t="s">
        <v>51</v>
      </c>
      <c r="E44" s="19" t="s">
        <v>43</v>
      </c>
      <c r="F44" s="14" t="s">
        <v>0</v>
      </c>
      <c r="G44" s="50">
        <v>8</v>
      </c>
      <c r="H44" s="46"/>
      <c r="I44" s="46">
        <f t="shared" si="0"/>
        <v>0</v>
      </c>
      <c r="J44" s="46">
        <f t="shared" si="1"/>
        <v>0</v>
      </c>
      <c r="K44" s="46">
        <f t="shared" si="2"/>
        <v>0</v>
      </c>
    </row>
    <row r="45" spans="2:14" ht="15.75" x14ac:dyDescent="0.25">
      <c r="B45" s="14">
        <v>20</v>
      </c>
      <c r="C45" s="14" t="s">
        <v>3</v>
      </c>
      <c r="D45" s="15" t="s">
        <v>52</v>
      </c>
      <c r="E45" s="16" t="s">
        <v>44</v>
      </c>
      <c r="F45" s="17" t="s">
        <v>0</v>
      </c>
      <c r="G45" s="18">
        <v>106</v>
      </c>
      <c r="H45" s="46"/>
      <c r="I45" s="46">
        <f t="shared" si="0"/>
        <v>0</v>
      </c>
      <c r="J45" s="46">
        <f t="shared" si="1"/>
        <v>0</v>
      </c>
      <c r="K45" s="46">
        <f t="shared" si="2"/>
        <v>0</v>
      </c>
    </row>
    <row r="46" spans="2:14" ht="15.75" x14ac:dyDescent="0.25">
      <c r="B46" s="14">
        <v>21</v>
      </c>
      <c r="C46" s="14"/>
      <c r="D46" s="15"/>
      <c r="E46" s="16" t="s">
        <v>91</v>
      </c>
      <c r="F46" s="17" t="s">
        <v>1</v>
      </c>
      <c r="G46" s="50">
        <v>8</v>
      </c>
      <c r="H46" s="46"/>
      <c r="I46" s="46"/>
      <c r="J46" s="46"/>
      <c r="K46" s="46"/>
    </row>
    <row r="47" spans="2:14" ht="15.75" x14ac:dyDescent="0.25">
      <c r="B47" s="14">
        <v>22</v>
      </c>
      <c r="C47" s="14" t="s">
        <v>3</v>
      </c>
      <c r="D47" s="15" t="s">
        <v>53</v>
      </c>
      <c r="E47" s="16" t="s">
        <v>45</v>
      </c>
      <c r="F47" s="17" t="s">
        <v>0</v>
      </c>
      <c r="G47" s="18">
        <v>130</v>
      </c>
      <c r="H47" s="46"/>
      <c r="I47" s="46">
        <f t="shared" si="0"/>
        <v>0</v>
      </c>
      <c r="J47" s="46">
        <f t="shared" si="1"/>
        <v>0</v>
      </c>
      <c r="K47" s="46">
        <f t="shared" si="2"/>
        <v>0</v>
      </c>
    </row>
    <row r="48" spans="2:14" ht="15.75" x14ac:dyDescent="0.25">
      <c r="B48" s="14">
        <v>23</v>
      </c>
      <c r="C48" s="14" t="s">
        <v>3</v>
      </c>
      <c r="D48" s="15" t="s">
        <v>54</v>
      </c>
      <c r="E48" s="16" t="s">
        <v>46</v>
      </c>
      <c r="F48" s="17" t="s">
        <v>0</v>
      </c>
      <c r="G48" s="18">
        <v>1</v>
      </c>
      <c r="H48" s="46"/>
      <c r="I48" s="46">
        <f t="shared" si="0"/>
        <v>0</v>
      </c>
      <c r="J48" s="46">
        <f t="shared" si="1"/>
        <v>0</v>
      </c>
      <c r="K48" s="46">
        <f t="shared" si="2"/>
        <v>0</v>
      </c>
    </row>
    <row r="49" spans="2:12" ht="15.75" x14ac:dyDescent="0.25">
      <c r="B49" s="14">
        <v>24</v>
      </c>
      <c r="C49" s="14" t="s">
        <v>3</v>
      </c>
      <c r="D49" s="15" t="s">
        <v>55</v>
      </c>
      <c r="E49" s="16" t="s">
        <v>47</v>
      </c>
      <c r="F49" s="17" t="s">
        <v>1</v>
      </c>
      <c r="G49" s="18">
        <v>1</v>
      </c>
      <c r="H49" s="46"/>
      <c r="I49" s="46">
        <f t="shared" si="0"/>
        <v>0</v>
      </c>
      <c r="J49" s="46">
        <f t="shared" si="1"/>
        <v>0</v>
      </c>
      <c r="K49" s="46">
        <f t="shared" si="2"/>
        <v>0</v>
      </c>
    </row>
    <row r="50" spans="2:12" ht="15.75" x14ac:dyDescent="0.25">
      <c r="B50" s="14">
        <v>25</v>
      </c>
      <c r="C50" s="14" t="s">
        <v>3</v>
      </c>
      <c r="D50" s="15" t="s">
        <v>56</v>
      </c>
      <c r="E50" s="16" t="s">
        <v>48</v>
      </c>
      <c r="F50" s="17" t="s">
        <v>74</v>
      </c>
      <c r="G50" s="18">
        <v>46.247</v>
      </c>
      <c r="H50" s="46"/>
      <c r="I50" s="46">
        <f t="shared" si="0"/>
        <v>0</v>
      </c>
      <c r="J50" s="46">
        <f t="shared" si="1"/>
        <v>0</v>
      </c>
      <c r="K50" s="46">
        <f t="shared" si="2"/>
        <v>0</v>
      </c>
    </row>
    <row r="51" spans="2:12" ht="30" customHeight="1" x14ac:dyDescent="0.25">
      <c r="B51" s="10"/>
      <c r="C51" s="33" t="s">
        <v>12</v>
      </c>
      <c r="D51" s="33">
        <v>765</v>
      </c>
      <c r="E51" s="40" t="s">
        <v>57</v>
      </c>
      <c r="F51" s="9"/>
      <c r="G51" s="6"/>
      <c r="K51" s="49">
        <f>K52+K53+K54+K55</f>
        <v>0</v>
      </c>
    </row>
    <row r="52" spans="2:12" ht="15.75" x14ac:dyDescent="0.25">
      <c r="B52" s="14">
        <v>26</v>
      </c>
      <c r="C52" s="14" t="s">
        <v>3</v>
      </c>
      <c r="D52" s="15" t="s">
        <v>62</v>
      </c>
      <c r="E52" s="16" t="s">
        <v>58</v>
      </c>
      <c r="F52" s="17" t="s">
        <v>0</v>
      </c>
      <c r="G52" s="18">
        <v>24</v>
      </c>
      <c r="H52" s="46"/>
      <c r="I52" s="46">
        <f>(H52)*(1.2)</f>
        <v>0</v>
      </c>
      <c r="J52" s="46">
        <f>H52*G52</f>
        <v>0</v>
      </c>
      <c r="K52" s="46">
        <f>J52*(1.2)</f>
        <v>0</v>
      </c>
    </row>
    <row r="53" spans="2:12" ht="30" x14ac:dyDescent="0.25">
      <c r="B53" s="14">
        <v>27</v>
      </c>
      <c r="C53" s="14" t="s">
        <v>3</v>
      </c>
      <c r="D53" s="15" t="s">
        <v>63</v>
      </c>
      <c r="E53" s="19" t="s">
        <v>59</v>
      </c>
      <c r="F53" s="14" t="s">
        <v>73</v>
      </c>
      <c r="G53" s="50">
        <v>440</v>
      </c>
      <c r="H53" s="46"/>
      <c r="I53" s="46">
        <f>(H53)*(1.2)</f>
        <v>0</v>
      </c>
      <c r="J53" s="46">
        <f>H53*G53</f>
        <v>0</v>
      </c>
      <c r="K53" s="46">
        <f>J53*(1.2)</f>
        <v>0</v>
      </c>
    </row>
    <row r="54" spans="2:12" ht="17.25" x14ac:dyDescent="0.25">
      <c r="B54" s="14">
        <v>28</v>
      </c>
      <c r="C54" s="14" t="s">
        <v>3</v>
      </c>
      <c r="D54" s="15" t="s">
        <v>64</v>
      </c>
      <c r="E54" s="16" t="s">
        <v>60</v>
      </c>
      <c r="F54" s="17" t="s">
        <v>73</v>
      </c>
      <c r="G54" s="18">
        <v>440</v>
      </c>
      <c r="H54" s="46"/>
      <c r="I54" s="46">
        <f>(H54)*(1.2)</f>
        <v>0</v>
      </c>
      <c r="J54" s="46">
        <f>H54*G54</f>
        <v>0</v>
      </c>
      <c r="K54" s="46">
        <f>J54*(1.2)</f>
        <v>0</v>
      </c>
    </row>
    <row r="55" spans="2:12" ht="15.75" x14ac:dyDescent="0.25">
      <c r="B55" s="14">
        <v>29</v>
      </c>
      <c r="C55" s="14" t="s">
        <v>3</v>
      </c>
      <c r="D55" s="15" t="s">
        <v>65</v>
      </c>
      <c r="E55" s="16" t="s">
        <v>61</v>
      </c>
      <c r="F55" s="17" t="s">
        <v>74</v>
      </c>
      <c r="G55" s="18">
        <v>29.102</v>
      </c>
      <c r="H55" s="46"/>
      <c r="I55" s="46">
        <f>(H55)*(1.2)</f>
        <v>0</v>
      </c>
      <c r="J55" s="46">
        <f>H55*G55</f>
        <v>0</v>
      </c>
      <c r="K55" s="46">
        <f>J55*(1.2)</f>
        <v>0</v>
      </c>
    </row>
    <row r="56" spans="2:12" x14ac:dyDescent="0.25">
      <c r="B56" s="10"/>
      <c r="C56" s="10"/>
      <c r="D56" s="10"/>
      <c r="E56" s="10"/>
      <c r="F56" s="9"/>
      <c r="G56" s="6"/>
      <c r="H56" s="45"/>
      <c r="I56" s="45"/>
      <c r="J56" s="45"/>
      <c r="K56" s="44"/>
    </row>
    <row r="57" spans="2:12" ht="15.75" x14ac:dyDescent="0.25">
      <c r="B57" s="10"/>
      <c r="C57" s="31" t="s">
        <v>12</v>
      </c>
      <c r="D57" s="36" t="s">
        <v>4</v>
      </c>
      <c r="E57" s="31" t="s">
        <v>66</v>
      </c>
      <c r="F57" s="9"/>
      <c r="G57" s="6"/>
      <c r="H57" s="45"/>
      <c r="I57" s="45"/>
      <c r="J57" s="45"/>
      <c r="K57" s="47">
        <f>K59+K60</f>
        <v>0</v>
      </c>
      <c r="L57" s="2"/>
    </row>
    <row r="58" spans="2:12" ht="30" customHeight="1" x14ac:dyDescent="0.25">
      <c r="B58" s="10"/>
      <c r="C58" s="40" t="s">
        <v>12</v>
      </c>
      <c r="D58" s="41" t="s">
        <v>72</v>
      </c>
      <c r="E58" s="40" t="s">
        <v>67</v>
      </c>
      <c r="F58" s="9"/>
      <c r="G58" s="6"/>
      <c r="H58" s="45"/>
      <c r="I58" s="45"/>
      <c r="J58" s="45"/>
      <c r="K58" s="48">
        <f>K59+K60</f>
        <v>0</v>
      </c>
      <c r="L58" s="2"/>
    </row>
    <row r="59" spans="2:12" ht="15.75" x14ac:dyDescent="0.25">
      <c r="B59" s="14">
        <v>30</v>
      </c>
      <c r="C59" s="14" t="s">
        <v>3</v>
      </c>
      <c r="D59" s="15" t="s">
        <v>70</v>
      </c>
      <c r="E59" s="16" t="s">
        <v>68</v>
      </c>
      <c r="F59" s="17" t="s">
        <v>0</v>
      </c>
      <c r="G59" s="18">
        <v>35</v>
      </c>
      <c r="H59" s="46"/>
      <c r="I59" s="46">
        <f>(H59)*(1.2)</f>
        <v>0</v>
      </c>
      <c r="J59" s="46">
        <f>H59*G59</f>
        <v>0</v>
      </c>
      <c r="K59" s="46">
        <f>J59*(1.2)</f>
        <v>0</v>
      </c>
    </row>
    <row r="60" spans="2:12" ht="15.75" x14ac:dyDescent="0.25">
      <c r="B60" s="14">
        <v>31</v>
      </c>
      <c r="C60" s="14" t="s">
        <v>3</v>
      </c>
      <c r="D60" s="15" t="s">
        <v>71</v>
      </c>
      <c r="E60" s="16" t="s">
        <v>69</v>
      </c>
      <c r="F60" s="17" t="s">
        <v>0</v>
      </c>
      <c r="G60" s="18">
        <v>35</v>
      </c>
      <c r="H60" s="46"/>
      <c r="I60" s="46">
        <f>(H60)*(1.2)</f>
        <v>0</v>
      </c>
      <c r="J60" s="46">
        <f>H60*G60</f>
        <v>0</v>
      </c>
      <c r="K60" s="46">
        <f>J60*(1.2)</f>
        <v>0</v>
      </c>
    </row>
    <row r="62" spans="2:12" ht="15.75" x14ac:dyDescent="0.25">
      <c r="B62" s="51"/>
      <c r="C62" s="31" t="s">
        <v>12</v>
      </c>
      <c r="D62" s="52" t="s">
        <v>88</v>
      </c>
      <c r="E62" s="31" t="s">
        <v>89</v>
      </c>
      <c r="K62" s="48">
        <f>K63</f>
        <v>0</v>
      </c>
    </row>
    <row r="63" spans="2:12" ht="30" x14ac:dyDescent="0.25">
      <c r="B63" s="25">
        <v>32</v>
      </c>
      <c r="C63" s="14" t="s">
        <v>3</v>
      </c>
      <c r="D63" s="53"/>
      <c r="E63" s="54" t="s">
        <v>90</v>
      </c>
      <c r="F63" s="14" t="s">
        <v>8</v>
      </c>
      <c r="G63" s="24">
        <v>18</v>
      </c>
      <c r="H63" s="46"/>
      <c r="I63" s="46">
        <f>(H63)*(1.2)</f>
        <v>0</v>
      </c>
      <c r="J63" s="46">
        <f>H63*G63</f>
        <v>0</v>
      </c>
      <c r="K63" s="46">
        <f>J63*(1.2)</f>
        <v>0</v>
      </c>
    </row>
    <row r="65" spans="2:10" ht="15.75" thickBot="1" x14ac:dyDescent="0.3"/>
    <row r="66" spans="2:10" ht="121.5" customHeight="1" thickBot="1" x14ac:dyDescent="0.3">
      <c r="B66" s="88" t="s">
        <v>100</v>
      </c>
      <c r="C66" s="89"/>
      <c r="D66" s="78"/>
      <c r="E66" s="80"/>
      <c r="F66" s="80"/>
      <c r="G66" s="79"/>
    </row>
    <row r="68" spans="2:10" ht="15.75" x14ac:dyDescent="0.25">
      <c r="B68" s="77" t="s">
        <v>101</v>
      </c>
      <c r="C68" s="77"/>
      <c r="D68" s="77"/>
      <c r="E68" s="77"/>
      <c r="F68" s="77"/>
      <c r="G68" s="77"/>
      <c r="H68" s="77"/>
      <c r="I68" s="77"/>
      <c r="J68" s="77"/>
    </row>
    <row r="70" spans="2:10" ht="15.75" x14ac:dyDescent="0.25">
      <c r="B70" s="90" t="s">
        <v>102</v>
      </c>
    </row>
  </sheetData>
  <mergeCells count="14">
    <mergeCell ref="B66:C66"/>
    <mergeCell ref="B68:J68"/>
    <mergeCell ref="B11:J11"/>
    <mergeCell ref="D4:J4"/>
    <mergeCell ref="B4:C4"/>
    <mergeCell ref="B5:C5"/>
    <mergeCell ref="B6:C6"/>
    <mergeCell ref="B7:C7"/>
    <mergeCell ref="D5:J5"/>
    <mergeCell ref="B13:K13"/>
    <mergeCell ref="D8:J8"/>
    <mergeCell ref="D6:J6"/>
    <mergeCell ref="D7:J7"/>
    <mergeCell ref="B8:C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Kostár Lukáš, Ing.</dc:creator>
  <cp:lastModifiedBy>Dubovcová Zuzana, Mgr.</cp:lastModifiedBy>
  <dcterms:created xsi:type="dcterms:W3CDTF">2024-09-17T12:16:00Z</dcterms:created>
  <dcterms:modified xsi:type="dcterms:W3CDTF">2024-11-11T15:09:34Z</dcterms:modified>
</cp:coreProperties>
</file>