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 01.1 - Architektúra" sheetId="2" r:id="rId2"/>
    <sheet name="SO 01.2 - Zdravotechnika_..." sheetId="3" r:id="rId3"/>
    <sheet name="SO 01.3 - Areálový rozvod..." sheetId="4" r:id="rId4"/>
    <sheet name="SO 01.4 - Vykurovanie_rev." sheetId="5" r:id="rId5"/>
    <sheet name="SO 01.5 - VZT" sheetId="6" r:id="rId6"/>
    <sheet name="SO 01.6 - Elektroinštalácia" sheetId="7" r:id="rId7"/>
    <sheet name="SO 01.7 - Výťah" sheetId="8" r:id="rId8"/>
    <sheet name="SO 01.8 - Kuchyňa" sheetId="9" r:id="rId9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'SO 01.1 - Architektúra'!$C$147:$K$472</definedName>
    <definedName name="_xlnm.Print_Area" localSheetId="1">'SO 01.1 - Architektúra'!$C$135:$J$472</definedName>
    <definedName name="_xlnm.Print_Titles" localSheetId="1">'SO 01.1 - Architektúra'!$147:$147</definedName>
    <definedName name="_xlnm._FilterDatabase" localSheetId="2" hidden="1">'SO 01.2 - Zdravotechnika_...'!$C$132:$K$368</definedName>
    <definedName name="_xlnm.Print_Area" localSheetId="2">'SO 01.2 - Zdravotechnika_...'!$C$120:$J$368</definedName>
    <definedName name="_xlnm.Print_Titles" localSheetId="2">'SO 01.2 - Zdravotechnika_...'!$132:$132</definedName>
    <definedName name="_xlnm._FilterDatabase" localSheetId="3" hidden="1">'SO 01.3 - Areálový rozvod...'!$C$126:$K$207</definedName>
    <definedName name="_xlnm.Print_Area" localSheetId="3">'SO 01.3 - Areálový rozvod...'!$C$114:$J$207</definedName>
    <definedName name="_xlnm.Print_Titles" localSheetId="3">'SO 01.3 - Areálový rozvod...'!$126:$126</definedName>
    <definedName name="_xlnm._FilterDatabase" localSheetId="4" hidden="1">'SO 01.4 - Vykurovanie_rev.'!$C$127:$K$235</definedName>
    <definedName name="_xlnm.Print_Area" localSheetId="4">'SO 01.4 - Vykurovanie_rev.'!$C$115:$J$235</definedName>
    <definedName name="_xlnm.Print_Titles" localSheetId="4">'SO 01.4 - Vykurovanie_rev.'!$127:$127</definedName>
    <definedName name="_xlnm._FilterDatabase" localSheetId="5" hidden="1">'SO 01.5 - VZT'!$C$121:$K$172</definedName>
    <definedName name="_xlnm.Print_Area" localSheetId="5">'SO 01.5 - VZT'!$C$109:$J$172</definedName>
    <definedName name="_xlnm.Print_Titles" localSheetId="5">'SO 01.5 - VZT'!$121:$121</definedName>
    <definedName name="_xlnm._FilterDatabase" localSheetId="6" hidden="1">'SO 01.6 - Elektroinštalácia'!$C$135:$K$532</definedName>
    <definedName name="_xlnm.Print_Area" localSheetId="6">'SO 01.6 - Elektroinštalácia'!$C$123:$J$532</definedName>
    <definedName name="_xlnm.Print_Titles" localSheetId="6">'SO 01.6 - Elektroinštalácia'!$135:$135</definedName>
    <definedName name="_xlnm._FilterDatabase" localSheetId="7" hidden="1">'SO 01.7 - Výťah'!$C$117:$K$121</definedName>
    <definedName name="_xlnm.Print_Area" localSheetId="7">'SO 01.7 - Výťah'!$C$105:$J$121</definedName>
    <definedName name="_xlnm.Print_Titles" localSheetId="7">'SO 01.7 - Výťah'!$117:$117</definedName>
    <definedName name="_xlnm._FilterDatabase" localSheetId="8" hidden="1">'SO 01.8 - Kuchyňa'!$C$118:$K$148</definedName>
    <definedName name="_xlnm.Print_Area" localSheetId="8">'SO 01.8 - Kuchyňa'!$C$106:$J$148</definedName>
    <definedName name="_xlnm.Print_Titles" localSheetId="8">'SO 01.8 - Kuchyňa'!$118:$118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113"/>
  <c r="E7"/>
  <c r="E109"/>
  <c i="8" r="J37"/>
  <c r="J36"/>
  <c i="1" r="AY101"/>
  <c i="8" r="J35"/>
  <c i="1" r="AX101"/>
  <c i="8" r="BI121"/>
  <c r="BH121"/>
  <c r="BG121"/>
  <c r="BE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85"/>
  <c i="7" r="J292"/>
  <c r="J37"/>
  <c r="J36"/>
  <c i="1" r="AY100"/>
  <c i="7" r="J35"/>
  <c i="1" r="AX100"/>
  <c i="7"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7"/>
  <c r="BH527"/>
  <c r="BG527"/>
  <c r="BE527"/>
  <c r="T527"/>
  <c r="R527"/>
  <c r="P527"/>
  <c r="BI526"/>
  <c r="BH526"/>
  <c r="BG526"/>
  <c r="BE526"/>
  <c r="T526"/>
  <c r="R526"/>
  <c r="P526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T439"/>
  <c r="R440"/>
  <c r="R439"/>
  <c r="P440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T430"/>
  <c r="R431"/>
  <c r="R430"/>
  <c r="P431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J101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30"/>
  <c r="E128"/>
  <c r="F89"/>
  <c r="E87"/>
  <c r="J24"/>
  <c r="E24"/>
  <c r="J133"/>
  <c r="J23"/>
  <c r="J21"/>
  <c r="E21"/>
  <c r="J132"/>
  <c r="J20"/>
  <c r="J18"/>
  <c r="E18"/>
  <c r="F133"/>
  <c r="J17"/>
  <c r="J15"/>
  <c r="E15"/>
  <c r="F132"/>
  <c r="J14"/>
  <c r="J12"/>
  <c r="J130"/>
  <c r="E7"/>
  <c r="E126"/>
  <c i="6" r="J37"/>
  <c r="J36"/>
  <c i="1" r="AY99"/>
  <c i="6" r="J35"/>
  <c i="1" r="AX99"/>
  <c i="6"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91"/>
  <c r="J14"/>
  <c r="J12"/>
  <c r="J116"/>
  <c r="E7"/>
  <c r="E112"/>
  <c i="5" r="J37"/>
  <c r="J36"/>
  <c i="1" r="AY98"/>
  <c i="5" r="J35"/>
  <c i="1" r="AX98"/>
  <c i="5"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4" r="J37"/>
  <c r="J36"/>
  <c i="1" r="AY97"/>
  <c i="4" r="J35"/>
  <c i="1" r="AX97"/>
  <c i="4"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T190"/>
  <c r="R191"/>
  <c r="R190"/>
  <c r="P191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T148"/>
  <c r="R149"/>
  <c r="R148"/>
  <c r="P149"/>
  <c r="P148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85"/>
  <c i="3" r="T201"/>
  <c r="J37"/>
  <c r="J36"/>
  <c i="1" r="AY96"/>
  <c i="3" r="J35"/>
  <c i="1" r="AX96"/>
  <c i="3" r="BI368"/>
  <c r="BH368"/>
  <c r="BG368"/>
  <c r="BE368"/>
  <c r="T368"/>
  <c r="T367"/>
  <c r="R368"/>
  <c r="R367"/>
  <c r="P368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6"/>
  <c r="BH186"/>
  <c r="BG186"/>
  <c r="BE186"/>
  <c r="T186"/>
  <c r="T185"/>
  <c r="R186"/>
  <c r="R185"/>
  <c r="P186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T151"/>
  <c r="R152"/>
  <c r="R151"/>
  <c r="P152"/>
  <c r="P151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89"/>
  <c r="E7"/>
  <c r="E123"/>
  <c i="2" r="J306"/>
  <c r="J37"/>
  <c r="J36"/>
  <c i="1" r="AY95"/>
  <c i="2" r="J35"/>
  <c i="1" r="AX95"/>
  <c i="2"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T464"/>
  <c r="R465"/>
  <c r="R464"/>
  <c r="P465"/>
  <c r="P464"/>
  <c r="BI463"/>
  <c r="BH463"/>
  <c r="BG463"/>
  <c r="BE463"/>
  <c r="T463"/>
  <c r="T462"/>
  <c r="R463"/>
  <c r="R462"/>
  <c r="P463"/>
  <c r="P462"/>
  <c r="BI461"/>
  <c r="BH461"/>
  <c r="BG461"/>
  <c r="BE461"/>
  <c r="T461"/>
  <c r="T460"/>
  <c r="T459"/>
  <c r="R461"/>
  <c r="R460"/>
  <c r="R459"/>
  <c r="P461"/>
  <c r="P460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59"/>
  <c r="BH359"/>
  <c r="BG359"/>
  <c r="BE359"/>
  <c r="T359"/>
  <c r="T358"/>
  <c r="R359"/>
  <c r="R358"/>
  <c r="P359"/>
  <c r="P358"/>
  <c r="BI357"/>
  <c r="BH357"/>
  <c r="BG357"/>
  <c r="BE357"/>
  <c r="T357"/>
  <c r="T356"/>
  <c r="R357"/>
  <c r="R356"/>
  <c r="P357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J106"/>
  <c r="BI305"/>
  <c r="BH305"/>
  <c r="BG305"/>
  <c r="BE305"/>
  <c r="T305"/>
  <c r="T304"/>
  <c r="R305"/>
  <c r="R304"/>
  <c r="P305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F142"/>
  <c r="E140"/>
  <c r="F89"/>
  <c r="E87"/>
  <c r="J24"/>
  <c r="E24"/>
  <c r="J145"/>
  <c r="J23"/>
  <c r="J21"/>
  <c r="E21"/>
  <c r="J91"/>
  <c r="J20"/>
  <c r="J18"/>
  <c r="E18"/>
  <c r="F92"/>
  <c r="J17"/>
  <c r="J15"/>
  <c r="E15"/>
  <c r="F144"/>
  <c r="J14"/>
  <c r="J12"/>
  <c r="J142"/>
  <c r="E7"/>
  <c r="E85"/>
  <c i="1" r="L90"/>
  <c r="AM90"/>
  <c r="AM89"/>
  <c r="L89"/>
  <c r="AM87"/>
  <c r="L87"/>
  <c r="L85"/>
  <c r="L84"/>
  <c i="2" r="BK471"/>
  <c r="BK456"/>
  <c r="BK424"/>
  <c r="BK422"/>
  <c r="BK369"/>
  <c r="J348"/>
  <c r="BK328"/>
  <c r="BK293"/>
  <c r="BK245"/>
  <c r="BK170"/>
  <c r="J438"/>
  <c r="J421"/>
  <c r="J415"/>
  <c r="J406"/>
  <c r="BK399"/>
  <c r="BK383"/>
  <c r="J376"/>
  <c r="BK364"/>
  <c r="J359"/>
  <c r="J341"/>
  <c r="J327"/>
  <c r="BK280"/>
  <c r="J265"/>
  <c r="BK205"/>
  <c r="BK193"/>
  <c r="BK156"/>
  <c r="J427"/>
  <c r="BK384"/>
  <c r="J372"/>
  <c r="BK341"/>
  <c r="J287"/>
  <c r="BK271"/>
  <c i="1" r="AS94"/>
  <c i="2" r="BK317"/>
  <c r="J312"/>
  <c r="BK301"/>
  <c r="J288"/>
  <c r="BK278"/>
  <c r="J261"/>
  <c r="J239"/>
  <c r="J220"/>
  <c r="BK207"/>
  <c r="J185"/>
  <c r="BK177"/>
  <c r="J168"/>
  <c r="J443"/>
  <c r="BK435"/>
  <c r="BK421"/>
  <c r="BK404"/>
  <c r="BK398"/>
  <c r="J355"/>
  <c r="BK346"/>
  <c r="BK338"/>
  <c r="BK331"/>
  <c r="BK292"/>
  <c r="J275"/>
  <c r="BK267"/>
  <c r="BK237"/>
  <c r="J204"/>
  <c r="J180"/>
  <c r="J414"/>
  <c r="J382"/>
  <c r="BK345"/>
  <c r="BK241"/>
  <c r="BK196"/>
  <c r="J154"/>
  <c r="BK439"/>
  <c r="BK387"/>
  <c r="BK350"/>
  <c r="BK337"/>
  <c r="J328"/>
  <c r="BK259"/>
  <c r="BK449"/>
  <c r="BK431"/>
  <c r="J428"/>
  <c r="J389"/>
  <c r="J352"/>
  <c r="BK286"/>
  <c r="BK260"/>
  <c r="BK418"/>
  <c r="J450"/>
  <c r="BK426"/>
  <c r="BK357"/>
  <c r="BK323"/>
  <c r="BK302"/>
  <c r="BK247"/>
  <c r="J215"/>
  <c r="J190"/>
  <c r="J175"/>
  <c r="BK402"/>
  <c r="J365"/>
  <c r="BK303"/>
  <c r="BK282"/>
  <c r="BK265"/>
  <c r="BK243"/>
  <c r="J226"/>
  <c r="J197"/>
  <c r="BK158"/>
  <c i="3" r="J349"/>
  <c r="J336"/>
  <c r="BK312"/>
  <c r="BK276"/>
  <c r="BK259"/>
  <c r="BK215"/>
  <c r="BK175"/>
  <c r="BK341"/>
  <c r="BK321"/>
  <c r="BK273"/>
  <c r="J251"/>
  <c r="J360"/>
  <c r="BK333"/>
  <c r="BK209"/>
  <c r="J184"/>
  <c r="J166"/>
  <c r="J141"/>
  <c r="BK325"/>
  <c r="J304"/>
  <c r="BK238"/>
  <c r="J179"/>
  <c r="BK158"/>
  <c r="BK351"/>
  <c r="BK284"/>
  <c r="BK221"/>
  <c r="J356"/>
  <c r="J289"/>
  <c r="J250"/>
  <c r="BK181"/>
  <c r="J305"/>
  <c r="J267"/>
  <c r="BK233"/>
  <c r="J214"/>
  <c r="BK139"/>
  <c r="J296"/>
  <c r="J190"/>
  <c r="BK298"/>
  <c r="J178"/>
  <c r="BK361"/>
  <c r="BK342"/>
  <c r="BK311"/>
  <c r="BK301"/>
  <c r="BK260"/>
  <c r="J234"/>
  <c r="BK147"/>
  <c r="BK289"/>
  <c r="J136"/>
  <c r="J260"/>
  <c r="BK227"/>
  <c r="J193"/>
  <c r="BK164"/>
  <c r="BK137"/>
  <c i="4" r="J183"/>
  <c r="J138"/>
  <c r="BK198"/>
  <c r="BK176"/>
  <c r="BK160"/>
  <c r="J158"/>
  <c r="J130"/>
  <c r="BK139"/>
  <c r="J132"/>
  <c r="J197"/>
  <c r="J179"/>
  <c r="BK149"/>
  <c r="BK138"/>
  <c r="J171"/>
  <c r="J141"/>
  <c i="5" r="J231"/>
  <c r="J177"/>
  <c r="J232"/>
  <c r="J210"/>
  <c r="BK184"/>
  <c r="BK154"/>
  <c r="BK131"/>
  <c r="BK173"/>
  <c r="BK218"/>
  <c r="BK190"/>
  <c r="J199"/>
  <c r="J176"/>
  <c r="J229"/>
  <c r="J203"/>
  <c r="BK189"/>
  <c r="J162"/>
  <c r="BK139"/>
  <c r="BK177"/>
  <c r="BK223"/>
  <c r="BK205"/>
  <c r="BK192"/>
  <c r="BK155"/>
  <c r="BK132"/>
  <c i="6" r="J148"/>
  <c r="BK164"/>
  <c r="J151"/>
  <c r="BK163"/>
  <c r="BK133"/>
  <c r="BK131"/>
  <c r="BK147"/>
  <c r="BK137"/>
  <c i="7" r="BK527"/>
  <c r="BK513"/>
  <c r="J494"/>
  <c r="J478"/>
  <c r="BK467"/>
  <c r="J459"/>
  <c r="J446"/>
  <c r="J429"/>
  <c r="J417"/>
  <c r="BK399"/>
  <c r="BK371"/>
  <c r="J352"/>
  <c r="BK336"/>
  <c r="J324"/>
  <c r="BK302"/>
  <c r="BK286"/>
  <c r="BK271"/>
  <c r="J254"/>
  <c r="BK237"/>
  <c r="BK217"/>
  <c r="J203"/>
  <c r="J188"/>
  <c r="J180"/>
  <c r="J166"/>
  <c r="J150"/>
  <c r="BK524"/>
  <c r="BK498"/>
  <c r="BK474"/>
  <c r="J392"/>
  <c r="BK374"/>
  <c r="J357"/>
  <c r="BK337"/>
  <c r="J325"/>
  <c r="J301"/>
  <c r="J281"/>
  <c r="J253"/>
  <c r="BK234"/>
  <c r="BK222"/>
  <c r="BK210"/>
  <c r="J194"/>
  <c r="J156"/>
  <c r="BK519"/>
  <c r="BK435"/>
  <c r="BK352"/>
  <c r="J280"/>
  <c r="BK205"/>
  <c r="BK391"/>
  <c r="J338"/>
  <c r="BK256"/>
  <c r="BK191"/>
  <c r="J152"/>
  <c r="J489"/>
  <c r="J420"/>
  <c r="J359"/>
  <c r="J314"/>
  <c r="J288"/>
  <c i="2" r="BK470"/>
  <c r="J423"/>
  <c r="J366"/>
  <c r="J267"/>
  <c r="J213"/>
  <c r="BK168"/>
  <c r="J418"/>
  <c r="BK403"/>
  <c r="BK370"/>
  <c r="BK342"/>
  <c r="J281"/>
  <c r="BK254"/>
  <c r="J181"/>
  <c r="BK412"/>
  <c r="BK347"/>
  <c r="BK232"/>
  <c r="J452"/>
  <c r="J329"/>
  <c r="J313"/>
  <c r="J298"/>
  <c r="BK264"/>
  <c r="J216"/>
  <c r="BK195"/>
  <c r="BK452"/>
  <c r="J424"/>
  <c r="J403"/>
  <c r="BK349"/>
  <c r="J337"/>
  <c r="BK268"/>
  <c r="BK183"/>
  <c r="BK392"/>
  <c r="J247"/>
  <c r="J454"/>
  <c r="BK363"/>
  <c r="J291"/>
  <c r="BK442"/>
  <c r="J391"/>
  <c r="BK329"/>
  <c r="BK200"/>
  <c r="J193"/>
  <c r="J192"/>
  <c r="J191"/>
  <c r="BK190"/>
  <c r="BK173"/>
  <c r="J167"/>
  <c r="BK163"/>
  <c r="BK162"/>
  <c r="J159"/>
  <c r="J472"/>
  <c r="J469"/>
  <c r="J467"/>
  <c r="J465"/>
  <c r="BK461"/>
  <c r="J458"/>
  <c r="BK448"/>
  <c r="BK438"/>
  <c r="J417"/>
  <c r="J412"/>
  <c r="J411"/>
  <c r="J405"/>
  <c r="BK397"/>
  <c r="J385"/>
  <c r="BK368"/>
  <c r="J363"/>
  <c r="BK327"/>
  <c r="J319"/>
  <c r="BK284"/>
  <c r="BK283"/>
  <c r="BK273"/>
  <c r="BK266"/>
  <c r="BK257"/>
  <c r="J255"/>
  <c r="BK219"/>
  <c r="BK203"/>
  <c r="J196"/>
  <c r="BK186"/>
  <c r="BK176"/>
  <c r="J153"/>
  <c r="J470"/>
  <c r="BK457"/>
  <c r="BK454"/>
  <c r="BK436"/>
  <c r="BK390"/>
  <c r="BK373"/>
  <c r="BK467"/>
  <c r="J461"/>
  <c r="J446"/>
  <c r="BK443"/>
  <c r="BK427"/>
  <c r="J408"/>
  <c r="BK365"/>
  <c r="BK355"/>
  <c r="BK326"/>
  <c r="J321"/>
  <c r="J310"/>
  <c r="BK308"/>
  <c r="BK297"/>
  <c r="J280"/>
  <c r="J258"/>
  <c r="J243"/>
  <c r="BK226"/>
  <c r="BK220"/>
  <c r="J211"/>
  <c r="J205"/>
  <c r="J194"/>
  <c r="J187"/>
  <c r="J177"/>
  <c r="J164"/>
  <c r="BK157"/>
  <c r="BK154"/>
  <c r="J395"/>
  <c r="J384"/>
  <c r="BK372"/>
  <c r="BK316"/>
  <c r="J308"/>
  <c r="J295"/>
  <c r="J285"/>
  <c r="BK281"/>
  <c r="J269"/>
  <c r="BK250"/>
  <c r="J246"/>
  <c r="BK234"/>
  <c r="BK227"/>
  <c r="J219"/>
  <c r="J208"/>
  <c r="BK187"/>
  <c r="BK171"/>
  <c r="J152"/>
  <c i="3" r="J364"/>
  <c r="BK356"/>
  <c r="J347"/>
  <c r="J335"/>
  <c r="J321"/>
  <c r="BK300"/>
  <c r="J280"/>
  <c r="J275"/>
  <c r="J262"/>
  <c r="BK250"/>
  <c r="BK229"/>
  <c r="BK212"/>
  <c r="J198"/>
  <c r="BK157"/>
  <c r="J353"/>
  <c r="BK343"/>
  <c r="BK331"/>
  <c r="J328"/>
  <c r="J318"/>
  <c r="J298"/>
  <c r="J265"/>
  <c r="J254"/>
  <c r="BK235"/>
  <c r="J351"/>
  <c r="J273"/>
  <c r="BK210"/>
  <c r="BK183"/>
  <c r="BK169"/>
  <c r="J162"/>
  <c r="J161"/>
  <c r="BK152"/>
  <c r="BK140"/>
  <c r="BK315"/>
  <c r="J290"/>
  <c r="J261"/>
  <c r="BK251"/>
  <c r="BK206"/>
  <c r="J196"/>
  <c r="J137"/>
  <c r="BK340"/>
  <c r="BK313"/>
  <c r="J284"/>
  <c r="J270"/>
  <c r="J227"/>
  <c r="BK186"/>
  <c r="BK337"/>
  <c r="J311"/>
  <c r="BK295"/>
  <c r="BK268"/>
  <c r="J243"/>
  <c r="BK231"/>
  <c r="BK226"/>
  <c r="BK218"/>
  <c r="J211"/>
  <c r="J145"/>
  <c r="J140"/>
  <c r="J316"/>
  <c r="BK278"/>
  <c r="J225"/>
  <c r="J152"/>
  <c r="BK359"/>
  <c r="J294"/>
  <c r="BK287"/>
  <c r="BK145"/>
  <c r="J366"/>
  <c r="J358"/>
  <c r="BK347"/>
  <c r="BK338"/>
  <c r="J317"/>
  <c r="BK309"/>
  <c r="BK292"/>
  <c r="J279"/>
  <c r="BK257"/>
  <c r="J249"/>
  <c r="BK237"/>
  <c r="J232"/>
  <c r="J210"/>
  <c r="J177"/>
  <c r="BK310"/>
  <c r="BK288"/>
  <c r="BK172"/>
  <c r="BK155"/>
  <c r="J324"/>
  <c r="J299"/>
  <c r="J259"/>
  <c r="BK241"/>
  <c r="J231"/>
  <c r="J204"/>
  <c r="J195"/>
  <c r="BK168"/>
  <c r="BK166"/>
  <c r="J142"/>
  <c i="4" r="BK207"/>
  <c r="BK191"/>
  <c r="J181"/>
  <c r="J139"/>
  <c r="BK130"/>
  <c r="J147"/>
  <c r="BK199"/>
  <c r="BK182"/>
  <c r="BK173"/>
  <c r="J166"/>
  <c r="BK157"/>
  <c r="J152"/>
  <c r="BK159"/>
  <c r="BK152"/>
  <c r="J135"/>
  <c r="J172"/>
  <c r="J143"/>
  <c r="J207"/>
  <c r="BK165"/>
  <c r="BK204"/>
  <c r="J200"/>
  <c r="BK188"/>
  <c r="J184"/>
  <c r="J178"/>
  <c r="J173"/>
  <c r="BK158"/>
  <c r="J140"/>
  <c r="J131"/>
  <c r="BK155"/>
  <c r="J136"/>
  <c r="BK179"/>
  <c r="BK162"/>
  <c r="J198"/>
  <c r="J159"/>
  <c i="5" r="J223"/>
  <c r="J183"/>
  <c r="BK152"/>
  <c r="J137"/>
  <c r="BK219"/>
  <c r="BK208"/>
  <c r="BK199"/>
  <c r="BK178"/>
  <c r="BK167"/>
  <c r="BK147"/>
  <c r="BK135"/>
  <c r="BK213"/>
  <c r="BK227"/>
  <c r="BK175"/>
  <c r="J213"/>
  <c r="J163"/>
  <c r="J215"/>
  <c r="BK197"/>
  <c r="J166"/>
  <c r="BK161"/>
  <c r="BK195"/>
  <c r="J219"/>
  <c r="J175"/>
  <c r="J234"/>
  <c r="BK228"/>
  <c r="BK225"/>
  <c r="BK207"/>
  <c r="BK196"/>
  <c r="BK182"/>
  <c r="J172"/>
  <c r="BK163"/>
  <c r="J160"/>
  <c r="J155"/>
  <c r="BK138"/>
  <c r="J182"/>
  <c r="BK136"/>
  <c r="BK224"/>
  <c r="J218"/>
  <c r="J208"/>
  <c r="BK204"/>
  <c r="BK201"/>
  <c r="J191"/>
  <c r="J185"/>
  <c r="J179"/>
  <c r="J148"/>
  <c r="BK146"/>
  <c i="6" r="BK167"/>
  <c r="J162"/>
  <c r="J155"/>
  <c r="BK146"/>
  <c r="J137"/>
  <c r="J128"/>
  <c r="J146"/>
  <c r="BK159"/>
  <c r="BK136"/>
  <c r="J126"/>
  <c r="J153"/>
  <c r="BK157"/>
  <c r="J147"/>
  <c r="J172"/>
  <c r="BK168"/>
  <c r="BK172"/>
  <c r="J169"/>
  <c r="J150"/>
  <c r="J134"/>
  <c r="J165"/>
  <c r="BK141"/>
  <c r="J133"/>
  <c r="BK125"/>
  <c i="7" r="J524"/>
  <c r="J515"/>
  <c r="BK506"/>
  <c r="J497"/>
  <c r="BK491"/>
  <c r="BK489"/>
  <c r="J481"/>
  <c r="J477"/>
  <c r="J475"/>
  <c r="BK468"/>
  <c r="J464"/>
  <c r="BK460"/>
  <c r="BK454"/>
  <c r="J450"/>
  <c r="J435"/>
  <c r="J433"/>
  <c r="BK425"/>
  <c r="BK419"/>
  <c r="BK409"/>
  <c r="BK404"/>
  <c r="J400"/>
  <c r="J395"/>
  <c r="BK372"/>
  <c r="J364"/>
  <c r="BK355"/>
  <c r="J343"/>
  <c r="J337"/>
  <c r="BK330"/>
  <c r="J320"/>
  <c r="BK311"/>
  <c r="J299"/>
  <c r="BK284"/>
  <c r="BK281"/>
  <c r="BK274"/>
  <c r="J267"/>
  <c r="J261"/>
  <c r="J252"/>
  <c r="BK243"/>
  <c r="J241"/>
  <c r="BK227"/>
  <c r="J218"/>
  <c r="BK213"/>
  <c r="J205"/>
  <c r="J200"/>
  <c r="BK185"/>
  <c r="BK183"/>
  <c r="J181"/>
  <c r="BK178"/>
  <c r="J171"/>
  <c r="J160"/>
  <c r="BK156"/>
  <c r="J146"/>
  <c r="J143"/>
  <c r="J526"/>
  <c r="BK523"/>
  <c r="BK511"/>
  <c r="BK505"/>
  <c r="J495"/>
  <c r="BK486"/>
  <c r="J472"/>
  <c r="J468"/>
  <c r="BK396"/>
  <c r="J389"/>
  <c r="BK381"/>
  <c r="J373"/>
  <c r="J363"/>
  <c r="J353"/>
  <c r="BK341"/>
  <c r="J335"/>
  <c r="BK327"/>
  <c r="BK324"/>
  <c r="BK313"/>
  <c r="BK304"/>
  <c r="J283"/>
  <c r="BK277"/>
  <c r="J262"/>
  <c r="J244"/>
  <c r="BK241"/>
  <c r="BK228"/>
  <c r="J217"/>
  <c r="BK214"/>
  <c r="BK207"/>
  <c r="J199"/>
  <c r="J186"/>
  <c r="J155"/>
  <c r="J532"/>
  <c r="BK530"/>
  <c r="BK518"/>
  <c r="J479"/>
  <c r="J466"/>
  <c r="BK421"/>
  <c r="BK393"/>
  <c r="J382"/>
  <c r="BK326"/>
  <c r="J279"/>
  <c r="J260"/>
  <c r="BK224"/>
  <c r="BK503"/>
  <c r="J480"/>
  <c r="BK451"/>
  <c r="J415"/>
  <c r="J396"/>
  <c r="J520"/>
  <c r="BK447"/>
  <c r="J442"/>
  <c r="BK417"/>
  <c r="BK403"/>
  <c r="J381"/>
  <c r="BK350"/>
  <c r="BK307"/>
  <c r="J285"/>
  <c r="BK262"/>
  <c r="BK253"/>
  <c r="J196"/>
  <c r="J190"/>
  <c r="BK163"/>
  <c r="BK143"/>
  <c r="BK494"/>
  <c r="J485"/>
  <c r="J421"/>
  <c r="J391"/>
  <c r="BK376"/>
  <c r="J350"/>
  <c r="J321"/>
  <c r="BK315"/>
  <c r="J309"/>
  <c r="BK287"/>
  <c r="J272"/>
  <c r="BK258"/>
  <c r="J238"/>
  <c r="BK232"/>
  <c r="J229"/>
  <c r="BK211"/>
  <c r="BK194"/>
  <c r="BK157"/>
  <c r="J523"/>
  <c r="J511"/>
  <c r="J484"/>
  <c r="BK462"/>
  <c r="J426"/>
  <c r="BK394"/>
  <c r="BK377"/>
  <c r="BK323"/>
  <c r="BK321"/>
  <c r="BK464"/>
  <c r="J447"/>
  <c r="J465"/>
  <c r="J455"/>
  <c r="BK446"/>
  <c r="BK436"/>
  <c r="BK431"/>
  <c r="BK385"/>
  <c r="BK361"/>
  <c r="BK320"/>
  <c r="BK297"/>
  <c r="J290"/>
  <c r="J208"/>
  <c r="J170"/>
  <c r="BK149"/>
  <c r="BK145"/>
  <c r="BK416"/>
  <c r="BK411"/>
  <c r="BK378"/>
  <c r="J355"/>
  <c r="J328"/>
  <c r="BK285"/>
  <c r="J240"/>
  <c r="J226"/>
  <c r="J201"/>
  <c r="BK180"/>
  <c r="J178"/>
  <c r="BK174"/>
  <c r="BK172"/>
  <c r="BK166"/>
  <c r="J164"/>
  <c r="BK148"/>
  <c r="BK144"/>
  <c r="BK442"/>
  <c r="J418"/>
  <c r="BK388"/>
  <c r="BK370"/>
  <c r="J348"/>
  <c r="BK333"/>
  <c r="BK298"/>
  <c r="J291"/>
  <c r="J258"/>
  <c r="J251"/>
  <c r="J221"/>
  <c r="BK190"/>
  <c i="8" r="F33"/>
  <c i="1" r="AZ101"/>
  <c i="9" r="J124"/>
  <c r="BK144"/>
  <c r="J135"/>
  <c r="J132"/>
  <c r="J140"/>
  <c r="J123"/>
  <c r="J138"/>
  <c r="J145"/>
  <c r="BK147"/>
  <c r="BK145"/>
  <c r="J127"/>
  <c r="BK133"/>
  <c r="BK122"/>
  <c i="2" r="J468"/>
  <c r="J434"/>
  <c r="BK385"/>
  <c r="J368"/>
  <c r="J332"/>
  <c r="BK246"/>
  <c r="BK222"/>
  <c r="J178"/>
  <c r="BK446"/>
  <c r="BK419"/>
  <c r="BK408"/>
  <c r="J401"/>
  <c r="J381"/>
  <c r="BK366"/>
  <c r="J344"/>
  <c r="J331"/>
  <c r="J314"/>
  <c r="BK270"/>
  <c r="BK228"/>
  <c r="BK198"/>
  <c r="BK169"/>
  <c r="BK428"/>
  <c r="BK386"/>
  <c r="J361"/>
  <c r="J292"/>
  <c r="BK251"/>
  <c r="J151"/>
  <c r="J299"/>
  <c r="J283"/>
  <c r="BK275"/>
  <c r="BK229"/>
  <c r="J209"/>
  <c r="BK197"/>
  <c r="BK182"/>
  <c r="BK458"/>
  <c r="J432"/>
  <c r="BK415"/>
  <c r="J402"/>
  <c r="BK352"/>
  <c r="BK344"/>
  <c r="BK336"/>
  <c r="J244"/>
  <c r="BK179"/>
  <c r="J419"/>
  <c r="J373"/>
  <c r="BK276"/>
  <c r="BK181"/>
  <c r="J409"/>
  <c r="BK371"/>
  <c r="J343"/>
  <c r="BK294"/>
  <c r="BK244"/>
  <c r="J429"/>
  <c r="J335"/>
  <c r="BK274"/>
  <c r="J259"/>
  <c r="BK214"/>
  <c r="BK380"/>
  <c r="J448"/>
  <c r="J435"/>
  <c r="J392"/>
  <c r="BK334"/>
  <c r="BK305"/>
  <c r="J262"/>
  <c r="J223"/>
  <c r="J202"/>
  <c r="J186"/>
  <c r="BK160"/>
  <c r="BK389"/>
  <c r="J315"/>
  <c r="BK296"/>
  <c r="BK279"/>
  <c r="J263"/>
  <c r="J233"/>
  <c r="J206"/>
  <c r="BK161"/>
  <c i="3" r="BK362"/>
  <c r="BK328"/>
  <c r="J291"/>
  <c r="BK263"/>
  <c r="J216"/>
  <c r="BK199"/>
  <c r="J147"/>
  <c r="J339"/>
  <c r="J310"/>
  <c r="J263"/>
  <c r="BK217"/>
  <c r="BK353"/>
  <c r="J219"/>
  <c r="J199"/>
  <c r="J176"/>
  <c r="BK162"/>
  <c r="BK355"/>
  <c r="J306"/>
  <c r="BK232"/>
  <c r="J173"/>
  <c r="J154"/>
  <c r="J138"/>
  <c r="BK283"/>
  <c r="BK220"/>
  <c r="J172"/>
  <c r="BK329"/>
  <c r="J274"/>
  <c r="J207"/>
  <c r="J343"/>
  <c r="J271"/>
  <c r="BK240"/>
  <c r="BK225"/>
  <c r="BK195"/>
  <c r="J308"/>
  <c r="BK224"/>
  <c r="BK334"/>
  <c r="J272"/>
  <c r="J365"/>
  <c r="BK346"/>
  <c r="J312"/>
  <c r="BK264"/>
  <c r="J235"/>
  <c r="J175"/>
  <c r="J278"/>
  <c r="J326"/>
  <c r="BK281"/>
  <c r="J238"/>
  <c r="BK202"/>
  <c r="J170"/>
  <c r="J146"/>
  <c i="4" r="BK195"/>
  <c r="BK134"/>
  <c r="BK132"/>
  <c r="BK178"/>
  <c r="J153"/>
  <c r="J170"/>
  <c r="J137"/>
  <c r="J177"/>
  <c r="BK164"/>
  <c r="J195"/>
  <c r="J182"/>
  <c r="J161"/>
  <c r="BK184"/>
  <c r="J205"/>
  <c r="J157"/>
  <c r="J167"/>
  <c i="5" r="J189"/>
  <c r="J150"/>
  <c r="BK221"/>
  <c r="J200"/>
  <c r="BK210"/>
  <c r="J138"/>
  <c r="J157"/>
  <c r="BK159"/>
  <c r="J209"/>
  <c r="J192"/>
  <c r="J167"/>
  <c r="J154"/>
  <c r="J198"/>
  <c r="BK234"/>
  <c r="BK215"/>
  <c r="BK202"/>
  <c r="BK183"/>
  <c r="BK149"/>
  <c i="6" r="J170"/>
  <c r="BK152"/>
  <c r="BK126"/>
  <c r="J156"/>
  <c r="J158"/>
  <c r="J135"/>
  <c r="BK156"/>
  <c r="J136"/>
  <c r="BK143"/>
  <c r="BK130"/>
  <c i="7" r="J521"/>
  <c r="BK499"/>
  <c r="J490"/>
  <c r="BK472"/>
  <c r="BK463"/>
  <c r="J456"/>
  <c r="J440"/>
  <c r="BK426"/>
  <c r="J406"/>
  <c r="J385"/>
  <c r="BK357"/>
  <c r="BK348"/>
  <c r="BK332"/>
  <c r="J317"/>
  <c r="J287"/>
  <c r="J276"/>
  <c r="BK266"/>
  <c r="BK247"/>
  <c r="J230"/>
  <c r="J211"/>
  <c r="BK196"/>
  <c r="J183"/>
  <c r="J172"/>
  <c r="BK153"/>
  <c r="J141"/>
  <c r="J516"/>
  <c r="BK500"/>
  <c r="J476"/>
  <c r="J388"/>
  <c r="BK366"/>
  <c r="J347"/>
  <c r="J330"/>
  <c r="J306"/>
  <c r="J298"/>
  <c r="BK279"/>
  <c r="J250"/>
  <c r="J223"/>
  <c r="J213"/>
  <c r="J204"/>
  <c r="J168"/>
  <c r="J147"/>
  <c r="BK516"/>
  <c r="BK415"/>
  <c r="BK363"/>
  <c r="BK275"/>
  <c r="BK223"/>
  <c r="BK465"/>
  <c r="J403"/>
  <c r="J500"/>
  <c r="J432"/>
  <c r="J399"/>
  <c r="BK349"/>
  <c r="J302"/>
  <c r="BK257"/>
  <c r="BK192"/>
  <c r="BK168"/>
  <c r="BK490"/>
  <c r="J416"/>
  <c r="BK351"/>
  <c r="J313"/>
  <c r="J275"/>
  <c r="BK251"/>
  <c r="BK230"/>
  <c r="J202"/>
  <c r="J148"/>
  <c r="J503"/>
  <c r="J482"/>
  <c r="BK423"/>
  <c r="J376"/>
  <c r="BK305"/>
  <c r="BK473"/>
  <c r="BK440"/>
  <c r="J424"/>
  <c r="BK329"/>
  <c r="BK250"/>
  <c r="BK202"/>
  <c r="BK147"/>
  <c r="J412"/>
  <c r="BK364"/>
  <c r="BK314"/>
  <c r="J216"/>
  <c r="BK181"/>
  <c r="BK171"/>
  <c r="BK158"/>
  <c r="J142"/>
  <c r="BK401"/>
  <c r="BK359"/>
  <c r="BK331"/>
  <c r="BK265"/>
  <c r="J243"/>
  <c i="8" r="BK121"/>
  <c i="9" r="BK136"/>
  <c r="BK128"/>
  <c r="BK125"/>
  <c r="BK138"/>
  <c r="J129"/>
  <c r="J131"/>
  <c r="BK124"/>
  <c r="BK139"/>
  <c r="BK131"/>
  <c i="2" r="BK472"/>
  <c r="BK430"/>
  <c r="BK367"/>
  <c r="J297"/>
  <c r="BK180"/>
  <c r="BK159"/>
  <c r="J416"/>
  <c r="BK405"/>
  <c r="J378"/>
  <c r="J357"/>
  <c r="BK325"/>
  <c r="J274"/>
  <c r="J218"/>
  <c r="J155"/>
  <c r="BK396"/>
  <c r="BK351"/>
  <c r="J286"/>
  <c r="BK164"/>
  <c r="J347"/>
  <c r="BK322"/>
  <c r="J316"/>
  <c r="BK295"/>
  <c r="BK277"/>
  <c r="J234"/>
  <c r="BK208"/>
  <c r="J169"/>
  <c r="BK434"/>
  <c r="BK407"/>
  <c r="BK361"/>
  <c r="J342"/>
  <c r="BK289"/>
  <c r="BK238"/>
  <c r="J161"/>
  <c r="J387"/>
  <c r="BK258"/>
  <c r="BK445"/>
  <c r="J399"/>
  <c r="J336"/>
  <c r="J224"/>
  <c r="J393"/>
  <c r="J294"/>
  <c r="J238"/>
  <c r="BK213"/>
  <c r="BK212"/>
  <c r="J199"/>
  <c r="J189"/>
  <c r="BK178"/>
  <c r="BK167"/>
  <c r="BK151"/>
  <c r="J471"/>
  <c r="J456"/>
  <c r="BK417"/>
  <c r="BK379"/>
  <c r="BK468"/>
  <c r="J463"/>
  <c r="J449"/>
  <c r="J445"/>
  <c r="J436"/>
  <c r="J404"/>
  <c r="J369"/>
  <c r="J346"/>
  <c r="J322"/>
  <c r="BK311"/>
  <c r="J303"/>
  <c r="J296"/>
  <c r="BK249"/>
  <c r="BK242"/>
  <c r="J222"/>
  <c r="J217"/>
  <c r="J207"/>
  <c r="J198"/>
  <c r="BK188"/>
  <c r="J183"/>
  <c r="J165"/>
  <c r="BK155"/>
  <c r="J407"/>
  <c r="J398"/>
  <c r="BK376"/>
  <c r="J362"/>
  <c r="J309"/>
  <c r="J301"/>
  <c r="BK288"/>
  <c r="J273"/>
  <c r="J268"/>
  <c r="J249"/>
  <c r="J245"/>
  <c r="BK235"/>
  <c r="BK221"/>
  <c r="BK211"/>
  <c r="BK199"/>
  <c r="J184"/>
  <c r="J163"/>
  <c i="3" r="BK365"/>
  <c r="J354"/>
  <c r="J344"/>
  <c r="BK330"/>
  <c r="J320"/>
  <c r="BK293"/>
  <c r="J277"/>
  <c r="J268"/>
  <c r="J257"/>
  <c r="J239"/>
  <c r="BK213"/>
  <c r="BK200"/>
  <c r="J158"/>
  <c r="J144"/>
  <c r="BK344"/>
  <c r="BK335"/>
  <c r="J329"/>
  <c r="J319"/>
  <c r="BK280"/>
  <c r="BK272"/>
  <c r="J255"/>
  <c r="J246"/>
  <c r="BK189"/>
  <c r="BK354"/>
  <c r="J332"/>
  <c r="BK253"/>
  <c r="J215"/>
  <c r="J205"/>
  <c r="BK190"/>
  <c r="J181"/>
  <c r="J169"/>
  <c r="J165"/>
  <c r="BK143"/>
  <c r="BK349"/>
  <c r="J309"/>
  <c r="J287"/>
  <c r="J247"/>
  <c r="BK234"/>
  <c r="BK205"/>
  <c r="J180"/>
  <c r="BK165"/>
  <c r="BK156"/>
  <c r="BK142"/>
  <c r="BK299"/>
  <c r="BK291"/>
  <c r="J253"/>
  <c r="J245"/>
  <c r="BK197"/>
  <c r="BK174"/>
  <c r="BK138"/>
  <c r="J348"/>
  <c r="BK314"/>
  <c r="J281"/>
  <c r="J230"/>
  <c r="J200"/>
  <c r="BK179"/>
  <c r="BK322"/>
  <c r="J303"/>
  <c r="J269"/>
  <c r="J244"/>
  <c r="BK239"/>
  <c r="BK230"/>
  <c r="J217"/>
  <c r="J209"/>
  <c r="BK192"/>
  <c r="BK368"/>
  <c r="BK297"/>
  <c r="BK277"/>
  <c r="J192"/>
  <c r="BK150"/>
  <c r="BK326"/>
  <c r="J293"/>
  <c r="BK216"/>
  <c r="J139"/>
  <c r="BK363"/>
  <c r="BK348"/>
  <c r="BK339"/>
  <c r="J314"/>
  <c r="J307"/>
  <c r="J300"/>
  <c r="J285"/>
  <c r="J258"/>
  <c r="J241"/>
  <c r="J233"/>
  <c r="J186"/>
  <c r="J362"/>
  <c r="BK308"/>
  <c r="BK279"/>
  <c r="J164"/>
  <c r="BK154"/>
  <c r="BK294"/>
  <c r="BK261"/>
  <c r="J242"/>
  <c r="BK228"/>
  <c r="J203"/>
  <c r="BK191"/>
  <c r="J167"/>
  <c r="J159"/>
  <c r="BK141"/>
  <c i="4" r="BK197"/>
  <c r="BK189"/>
  <c r="J174"/>
  <c r="BK131"/>
  <c r="BK161"/>
  <c r="BK203"/>
  <c r="J189"/>
  <c r="BK174"/>
  <c r="J163"/>
  <c r="J156"/>
  <c r="BK143"/>
  <c r="BK166"/>
  <c r="BK142"/>
  <c r="J187"/>
  <c r="J194"/>
  <c r="BK135"/>
  <c r="BK187"/>
  <c r="BK163"/>
  <c r="J203"/>
  <c r="J199"/>
  <c r="BK185"/>
  <c r="BK175"/>
  <c r="J162"/>
  <c r="BK144"/>
  <c r="J134"/>
  <c r="BK156"/>
  <c r="BK141"/>
  <c r="BK194"/>
  <c r="BK169"/>
  <c r="BK200"/>
  <c r="J160"/>
  <c i="5" r="J224"/>
  <c r="BK185"/>
  <c r="J146"/>
  <c r="BK231"/>
  <c r="J220"/>
  <c r="J201"/>
  <c r="J195"/>
  <c r="BK171"/>
  <c r="BK166"/>
  <c r="BK157"/>
  <c r="J141"/>
  <c r="J134"/>
  <c r="J235"/>
  <c r="BK217"/>
  <c r="J174"/>
  <c r="BK206"/>
  <c r="BK148"/>
  <c r="J161"/>
  <c r="J196"/>
  <c r="BK164"/>
  <c r="J204"/>
  <c r="BK191"/>
  <c r="BK181"/>
  <c r="BK160"/>
  <c r="BK230"/>
  <c r="J221"/>
  <c r="BK200"/>
  <c r="BK193"/>
  <c r="J184"/>
  <c r="J173"/>
  <c r="J165"/>
  <c r="J151"/>
  <c r="J131"/>
  <c r="BK194"/>
  <c r="BK235"/>
  <c r="J230"/>
  <c r="J222"/>
  <c r="BK211"/>
  <c r="BK203"/>
  <c r="BK198"/>
  <c r="J187"/>
  <c r="J178"/>
  <c r="J147"/>
  <c r="J140"/>
  <c i="6" r="J166"/>
  <c r="J161"/>
  <c r="BK150"/>
  <c r="BK140"/>
  <c r="J131"/>
  <c r="J143"/>
  <c r="BK158"/>
  <c r="BK129"/>
  <c r="BK132"/>
  <c r="BK161"/>
  <c r="J154"/>
  <c r="J129"/>
  <c r="BK170"/>
  <c r="J159"/>
  <c r="J171"/>
  <c r="J152"/>
  <c r="BK171"/>
  <c r="BK154"/>
  <c r="J142"/>
  <c r="BK134"/>
  <c r="BK128"/>
  <c i="7" r="BK526"/>
  <c r="J518"/>
  <c r="BK507"/>
  <c r="BK501"/>
  <c r="BK492"/>
  <c r="J488"/>
  <c r="BK480"/>
  <c r="BK476"/>
  <c r="J473"/>
  <c r="BK466"/>
  <c r="J462"/>
  <c r="J458"/>
  <c r="BK452"/>
  <c r="J448"/>
  <c r="BK434"/>
  <c r="J427"/>
  <c r="BK424"/>
  <c r="BK412"/>
  <c r="BK405"/>
  <c r="BK398"/>
  <c r="BK373"/>
  <c r="J360"/>
  <c r="J354"/>
  <c r="J344"/>
  <c r="J331"/>
  <c r="BK325"/>
  <c r="J315"/>
  <c r="BK301"/>
  <c r="J295"/>
  <c r="BK283"/>
  <c r="BK278"/>
  <c r="J270"/>
  <c r="BK263"/>
  <c r="BK249"/>
  <c r="BK242"/>
  <c r="J222"/>
  <c r="J212"/>
  <c r="BK204"/>
  <c r="BK197"/>
  <c r="J193"/>
  <c r="BK184"/>
  <c r="BK182"/>
  <c r="BK179"/>
  <c r="BK173"/>
  <c r="J159"/>
  <c r="BK155"/>
  <c r="J144"/>
  <c r="BK529"/>
  <c r="J522"/>
  <c r="BK515"/>
  <c r="J507"/>
  <c r="J501"/>
  <c r="J491"/>
  <c r="BK481"/>
  <c r="BK469"/>
  <c r="J394"/>
  <c r="BK386"/>
  <c r="J380"/>
  <c r="J371"/>
  <c r="BK360"/>
  <c r="BK344"/>
  <c r="J336"/>
  <c r="BK334"/>
  <c r="J316"/>
  <c r="J310"/>
  <c r="BK303"/>
  <c r="J284"/>
  <c r="BK280"/>
  <c r="J255"/>
  <c r="J245"/>
  <c r="BK231"/>
  <c r="J225"/>
  <c r="BK219"/>
  <c r="BK212"/>
  <c r="BK206"/>
  <c r="J192"/>
  <c r="J169"/>
  <c r="J151"/>
  <c r="BK531"/>
  <c r="J527"/>
  <c r="J506"/>
  <c r="J469"/>
  <c r="J460"/>
  <c r="BK413"/>
  <c r="J362"/>
  <c r="J289"/>
  <c r="J274"/>
  <c r="J236"/>
  <c r="J504"/>
  <c r="J492"/>
  <c r="BK457"/>
  <c r="J438"/>
  <c r="J409"/>
  <c r="BK521"/>
  <c r="J483"/>
  <c r="BK444"/>
  <c r="J422"/>
  <c r="BK400"/>
  <c r="BK390"/>
  <c r="BK353"/>
  <c r="BK342"/>
  <c r="J303"/>
  <c r="BK264"/>
  <c r="BK261"/>
  <c r="BK220"/>
  <c r="BK193"/>
  <c r="BK188"/>
  <c r="J157"/>
  <c r="J140"/>
  <c r="BK488"/>
  <c r="J452"/>
  <c r="BK395"/>
  <c r="BK375"/>
  <c r="BK338"/>
  <c r="BK312"/>
  <c r="BK294"/>
  <c r="BK276"/>
  <c r="BK267"/>
  <c r="BK235"/>
  <c r="J231"/>
  <c r="BK225"/>
  <c r="J195"/>
  <c r="BK175"/>
  <c r="BK140"/>
  <c r="BK520"/>
  <c r="J486"/>
  <c r="BK483"/>
  <c r="BK478"/>
  <c r="BK427"/>
  <c r="J378"/>
  <c r="J375"/>
  <c r="BK300"/>
  <c r="BK270"/>
  <c r="J423"/>
  <c r="J463"/>
  <c r="BK453"/>
  <c r="BK437"/>
  <c r="BK432"/>
  <c r="J425"/>
  <c r="BK354"/>
  <c r="BK328"/>
  <c r="J296"/>
  <c r="J249"/>
  <c r="BK203"/>
  <c r="BK159"/>
  <c r="BK141"/>
  <c r="J413"/>
  <c r="J410"/>
  <c r="J379"/>
  <c r="J370"/>
  <c r="BK347"/>
  <c r="BK309"/>
  <c r="J235"/>
  <c r="BK200"/>
  <c r="J197"/>
  <c r="BK177"/>
  <c r="J173"/>
  <c r="BK167"/>
  <c r="J162"/>
  <c r="BK154"/>
  <c r="J149"/>
  <c r="J139"/>
  <c r="BK429"/>
  <c r="J402"/>
  <c r="BK382"/>
  <c r="J361"/>
  <c r="J334"/>
  <c r="J304"/>
  <c r="BK290"/>
  <c r="J256"/>
  <c r="BK245"/>
  <c r="J206"/>
  <c i="8" r="F35"/>
  <c i="1" r="BB101"/>
  <c i="9" r="BK148"/>
  <c r="BK142"/>
  <c r="J134"/>
  <c r="J130"/>
  <c r="BK123"/>
  <c r="J148"/>
  <c r="BK134"/>
  <c r="J136"/>
  <c r="J139"/>
  <c r="J137"/>
  <c r="BK129"/>
  <c i="2" r="BK463"/>
  <c r="J383"/>
  <c r="BK298"/>
  <c r="BK223"/>
  <c r="J171"/>
  <c r="BK432"/>
  <c r="BK413"/>
  <c r="J386"/>
  <c r="BK362"/>
  <c r="J323"/>
  <c r="J264"/>
  <c r="J203"/>
  <c r="BK152"/>
  <c r="J379"/>
  <c r="J325"/>
  <c r="BK262"/>
  <c r="J457"/>
  <c r="BK333"/>
  <c r="BK319"/>
  <c r="BK300"/>
  <c r="J276"/>
  <c r="J221"/>
  <c r="BK202"/>
  <c r="J170"/>
  <c r="BK440"/>
  <c r="J420"/>
  <c r="BK393"/>
  <c r="BK348"/>
  <c r="J334"/>
  <c r="J271"/>
  <c r="BK236"/>
  <c r="BK401"/>
  <c r="J242"/>
  <c r="J172"/>
  <c r="BK395"/>
  <c r="BK340"/>
  <c r="BK261"/>
  <c r="J439"/>
  <c r="BK354"/>
  <c r="J282"/>
  <c r="J236"/>
  <c r="J311"/>
  <c r="BK272"/>
  <c r="BK239"/>
  <c r="J375"/>
  <c r="J305"/>
  <c r="J277"/>
  <c r="BK248"/>
  <c r="J232"/>
  <c r="BK210"/>
  <c r="BK175"/>
  <c i="3" r="BK366"/>
  <c r="J346"/>
  <c r="BK323"/>
  <c r="BK286"/>
  <c r="BK265"/>
  <c r="BK249"/>
  <c r="BK207"/>
  <c r="J352"/>
  <c r="J334"/>
  <c r="BK307"/>
  <c r="BK262"/>
  <c r="BK203"/>
  <c r="BK304"/>
  <c r="J218"/>
  <c r="J197"/>
  <c r="BK177"/>
  <c r="BK146"/>
  <c r="J345"/>
  <c r="BK305"/>
  <c r="BK242"/>
  <c r="J182"/>
  <c r="J163"/>
  <c r="BK148"/>
  <c r="J295"/>
  <c r="BK244"/>
  <c r="BK173"/>
  <c r="J331"/>
  <c r="J266"/>
  <c r="J189"/>
  <c r="J302"/>
  <c r="J264"/>
  <c r="J224"/>
  <c r="BK204"/>
  <c r="J361"/>
  <c r="J288"/>
  <c r="J191"/>
  <c r="BK319"/>
  <c r="BK144"/>
  <c r="J350"/>
  <c r="J330"/>
  <c r="BK306"/>
  <c r="BK256"/>
  <c r="BK211"/>
  <c r="J333"/>
  <c r="J156"/>
  <c r="J292"/>
  <c r="BK258"/>
  <c r="J206"/>
  <c r="J183"/>
  <c r="J155"/>
  <c i="4" r="BK206"/>
  <c r="BK177"/>
  <c r="J142"/>
  <c r="BK183"/>
  <c r="BK171"/>
  <c r="BK168"/>
  <c r="BK136"/>
  <c r="BK201"/>
  <c r="BK186"/>
  <c r="J201"/>
  <c r="J186"/>
  <c r="BK172"/>
  <c r="BK137"/>
  <c r="J144"/>
  <c r="J168"/>
  <c r="J164"/>
  <c i="5" r="BK179"/>
  <c r="BK222"/>
  <c r="J205"/>
  <c r="BK187"/>
  <c r="BK162"/>
  <c r="BK137"/>
  <c r="J211"/>
  <c r="J139"/>
  <c r="BK168"/>
  <c r="J206"/>
  <c r="J156"/>
  <c r="J143"/>
  <c r="J217"/>
  <c r="BK174"/>
  <c r="J159"/>
  <c r="BK134"/>
  <c r="J227"/>
  <c r="BK209"/>
  <c r="J193"/>
  <c r="BK172"/>
  <c r="BK143"/>
  <c i="6" r="J164"/>
  <c r="J141"/>
  <c r="J127"/>
  <c r="J168"/>
  <c r="BK165"/>
  <c r="BK169"/>
  <c r="BK166"/>
  <c r="BK151"/>
  <c i="7" r="J529"/>
  <c r="J512"/>
  <c r="J451"/>
  <c r="J428"/>
  <c r="BK414"/>
  <c r="J401"/>
  <c r="BK368"/>
  <c r="J351"/>
  <c r="BK335"/>
  <c r="J318"/>
  <c r="BK296"/>
  <c r="BK282"/>
  <c r="J265"/>
  <c r="BK246"/>
  <c r="J220"/>
  <c r="BK209"/>
  <c r="J189"/>
  <c r="J182"/>
  <c r="J167"/>
  <c r="BK142"/>
  <c r="BK512"/>
  <c r="J493"/>
  <c r="J471"/>
  <c r="BK383"/>
  <c r="J365"/>
  <c r="BK345"/>
  <c r="J326"/>
  <c r="J300"/>
  <c r="J282"/>
  <c r="BK254"/>
  <c r="J233"/>
  <c r="BK221"/>
  <c r="BK208"/>
  <c r="BK186"/>
  <c r="BK532"/>
  <c r="BK517"/>
  <c r="BK455"/>
  <c r="J340"/>
  <c r="J259"/>
  <c r="J498"/>
  <c r="BK456"/>
  <c r="J397"/>
  <c r="BK450"/>
  <c r="J414"/>
  <c r="BK369"/>
  <c r="BK308"/>
  <c r="BK289"/>
  <c r="J237"/>
  <c r="BK169"/>
  <c r="BK496"/>
  <c r="BK433"/>
  <c r="BK389"/>
  <c r="BK318"/>
  <c r="BK295"/>
  <c r="J271"/>
  <c r="BK233"/>
  <c r="BK201"/>
  <c r="J153"/>
  <c r="J509"/>
  <c r="BK410"/>
  <c r="J327"/>
  <c r="BK475"/>
  <c r="BK459"/>
  <c r="BK438"/>
  <c r="BK365"/>
  <c r="BK316"/>
  <c r="J247"/>
  <c r="J165"/>
  <c r="J443"/>
  <c r="BK392"/>
  <c r="J356"/>
  <c r="BK259"/>
  <c r="J215"/>
  <c r="J176"/>
  <c r="BK165"/>
  <c r="BK150"/>
  <c r="J138"/>
  <c r="J383"/>
  <c r="J332"/>
  <c r="J264"/>
  <c r="BK238"/>
  <c i="8" r="J121"/>
  <c i="9" r="J142"/>
  <c r="BK130"/>
  <c r="BK127"/>
  <c r="J122"/>
  <c r="J133"/>
  <c r="J141"/>
  <c r="BK135"/>
  <c r="J143"/>
  <c r="J128"/>
  <c i="2" r="BK469"/>
  <c r="BK433"/>
  <c r="J413"/>
  <c r="J349"/>
  <c r="BK263"/>
  <c r="BK231"/>
  <c r="J179"/>
  <c r="BK429"/>
  <c r="BK409"/>
  <c r="J390"/>
  <c r="J380"/>
  <c r="J367"/>
  <c r="J354"/>
  <c r="BK332"/>
  <c r="J324"/>
  <c r="J279"/>
  <c r="BK253"/>
  <c r="BK204"/>
  <c r="BK185"/>
  <c r="J433"/>
  <c r="J422"/>
  <c r="J371"/>
  <c r="BK315"/>
  <c r="BK285"/>
  <c r="J157"/>
  <c r="J453"/>
  <c r="BK335"/>
  <c r="J326"/>
  <c r="J320"/>
  <c r="BK312"/>
  <c r="J302"/>
  <c r="J290"/>
  <c r="BK287"/>
  <c r="J253"/>
  <c r="J235"/>
  <c r="J214"/>
  <c r="J200"/>
  <c r="BK172"/>
  <c r="J431"/>
  <c r="BK416"/>
  <c r="J400"/>
  <c r="J350"/>
  <c r="J340"/>
  <c r="BK324"/>
  <c r="BK269"/>
  <c r="J250"/>
  <c r="BK217"/>
  <c r="BK165"/>
  <c r="BK420"/>
  <c r="J364"/>
  <c r="BK233"/>
  <c r="J182"/>
  <c r="J440"/>
  <c r="BK400"/>
  <c r="J351"/>
  <c r="BK339"/>
  <c r="J284"/>
  <c r="J237"/>
  <c r="J430"/>
  <c r="BK394"/>
  <c r="J338"/>
  <c r="J272"/>
  <c r="J240"/>
  <c r="J228"/>
  <c r="J442"/>
  <c r="BK309"/>
  <c r="J254"/>
  <c r="BK224"/>
  <c r="J210"/>
  <c r="BK192"/>
  <c r="J176"/>
  <c r="J156"/>
  <c r="BK391"/>
  <c r="BK359"/>
  <c r="J293"/>
  <c r="J278"/>
  <c r="J251"/>
  <c r="BK240"/>
  <c r="BK215"/>
  <c r="J195"/>
  <c r="J160"/>
  <c i="3" r="BK352"/>
  <c r="J340"/>
  <c r="BK317"/>
  <c r="J282"/>
  <c r="BK327"/>
  <c r="BK269"/>
  <c r="BK159"/>
  <c r="BK302"/>
  <c r="J213"/>
  <c r="BK178"/>
  <c r="J150"/>
  <c r="BK350"/>
  <c r="BK245"/>
  <c r="J208"/>
  <c r="BK176"/>
  <c r="J157"/>
  <c r="BK296"/>
  <c r="BK254"/>
  <c r="BK219"/>
  <c r="BK170"/>
  <c r="J315"/>
  <c r="BK275"/>
  <c r="J229"/>
  <c r="BK336"/>
  <c r="J297"/>
  <c r="BK236"/>
  <c r="J220"/>
  <c r="BK193"/>
  <c r="BK332"/>
  <c r="BK267"/>
  <c r="J337"/>
  <c r="BK222"/>
  <c r="J368"/>
  <c r="J355"/>
  <c r="BK318"/>
  <c r="BK303"/>
  <c r="BK266"/>
  <c r="BK246"/>
  <c r="J228"/>
  <c r="J174"/>
  <c r="J286"/>
  <c r="BK163"/>
  <c r="J323"/>
  <c r="BK243"/>
  <c r="J221"/>
  <c r="BK184"/>
  <c r="BK161"/>
  <c i="4" r="J204"/>
  <c r="BK167"/>
  <c r="BK133"/>
  <c r="J191"/>
  <c r="J169"/>
  <c r="J151"/>
  <c r="BK153"/>
  <c r="J176"/>
  <c r="J206"/>
  <c r="J196"/>
  <c r="BK181"/>
  <c r="BK145"/>
  <c r="J188"/>
  <c r="J149"/>
  <c i="5" r="J214"/>
  <c r="BK158"/>
  <c r="BK216"/>
  <c r="J194"/>
  <c r="J158"/>
  <c r="J132"/>
  <c r="BK214"/>
  <c r="J164"/>
  <c r="J171"/>
  <c r="BK156"/>
  <c r="BK229"/>
  <c r="BK232"/>
  <c r="J202"/>
  <c r="J168"/>
  <c r="BK150"/>
  <c r="J181"/>
  <c r="J225"/>
  <c r="J207"/>
  <c r="BK188"/>
  <c r="BK176"/>
  <c r="J135"/>
  <c i="6" r="BK160"/>
  <c r="BK135"/>
  <c r="J157"/>
  <c r="BK162"/>
  <c r="J140"/>
  <c r="J132"/>
  <c r="J149"/>
  <c r="J160"/>
  <c r="BK127"/>
  <c i="7" r="BK522"/>
  <c r="BK504"/>
  <c r="BK493"/>
  <c r="BK482"/>
  <c r="J470"/>
  <c r="J457"/>
  <c r="J444"/>
  <c r="BK422"/>
  <c r="BK407"/>
  <c r="BK397"/>
  <c r="J366"/>
  <c r="J341"/>
  <c r="J329"/>
  <c r="J308"/>
  <c r="BK288"/>
  <c r="BK273"/>
  <c r="J248"/>
  <c r="J224"/>
  <c r="J210"/>
  <c r="J191"/>
  <c r="J184"/>
  <c r="J163"/>
  <c r="BK152"/>
  <c r="BK138"/>
  <c r="BK509"/>
  <c r="BK484"/>
  <c r="J390"/>
  <c r="J372"/>
  <c r="J349"/>
  <c r="J333"/>
  <c r="J307"/>
  <c r="BK291"/>
  <c r="BK269"/>
  <c r="J242"/>
  <c r="BK226"/>
  <c r="J209"/>
  <c r="BK198"/>
  <c r="BK161"/>
  <c r="J530"/>
  <c r="J461"/>
  <c r="J407"/>
  <c r="J312"/>
  <c r="J227"/>
  <c r="J487"/>
  <c r="J419"/>
  <c r="J505"/>
  <c r="BK443"/>
  <c r="BK406"/>
  <c r="J368"/>
  <c r="J277"/>
  <c r="BK218"/>
  <c r="BK176"/>
  <c r="BK497"/>
  <c r="J467"/>
  <c r="J384"/>
  <c r="J323"/>
  <c r="J311"/>
  <c r="J269"/>
  <c r="BK236"/>
  <c r="J228"/>
  <c r="BK164"/>
  <c r="J519"/>
  <c r="BK479"/>
  <c r="J405"/>
  <c r="J358"/>
  <c r="BK448"/>
  <c r="BK458"/>
  <c r="J434"/>
  <c r="BK340"/>
  <c r="BK248"/>
  <c r="J154"/>
  <c r="J445"/>
  <c r="J377"/>
  <c r="J339"/>
  <c r="J234"/>
  <c r="J179"/>
  <c r="BK170"/>
  <c r="BK160"/>
  <c r="J145"/>
  <c r="J404"/>
  <c r="BK358"/>
  <c r="J305"/>
  <c r="J257"/>
  <c r="J232"/>
  <c i="8" r="F37"/>
  <c i="1" r="BD101"/>
  <c i="9" r="BK143"/>
  <c r="J125"/>
  <c r="J147"/>
  <c r="BK140"/>
  <c r="J126"/>
  <c i="2" r="BK465"/>
  <c r="J394"/>
  <c r="J339"/>
  <c r="J260"/>
  <c r="J188"/>
  <c r="J158"/>
  <c r="BK411"/>
  <c r="J396"/>
  <c r="BK375"/>
  <c r="BK343"/>
  <c r="BK290"/>
  <c r="BK252"/>
  <c r="BK189"/>
  <c r="BK423"/>
  <c r="BK378"/>
  <c r="BK314"/>
  <c r="J227"/>
  <c r="BK382"/>
  <c r="BK321"/>
  <c r="BK313"/>
  <c r="J289"/>
  <c r="J241"/>
  <c r="J212"/>
  <c r="BK194"/>
  <c r="BK453"/>
  <c r="J426"/>
  <c r="J397"/>
  <c r="J345"/>
  <c r="BK299"/>
  <c r="J257"/>
  <c r="BK191"/>
  <c r="BK450"/>
  <c r="J317"/>
  <c r="BK216"/>
  <c r="BK406"/>
  <c r="J353"/>
  <c r="J333"/>
  <c r="J252"/>
  <c r="BK414"/>
  <c r="BK353"/>
  <c r="J266"/>
  <c r="J231"/>
  <c r="J370"/>
  <c r="BK320"/>
  <c r="J300"/>
  <c r="J248"/>
  <c r="BK218"/>
  <c r="BK206"/>
  <c r="BK184"/>
  <c r="J162"/>
  <c r="BK153"/>
  <c r="BK381"/>
  <c r="BK310"/>
  <c r="BK291"/>
  <c r="J270"/>
  <c r="BK255"/>
  <c r="J229"/>
  <c r="BK209"/>
  <c r="J173"/>
  <c i="3" r="J363"/>
  <c r="J342"/>
  <c r="BK316"/>
  <c r="BK274"/>
  <c r="J256"/>
  <c r="BK214"/>
  <c r="J148"/>
  <c r="J338"/>
  <c r="BK324"/>
  <c r="J276"/>
  <c r="BK247"/>
  <c r="BK358"/>
  <c r="J301"/>
  <c r="BK208"/>
  <c r="BK182"/>
  <c r="J168"/>
  <c r="BK136"/>
  <c r="J322"/>
  <c r="J236"/>
  <c r="J202"/>
  <c r="BK167"/>
  <c r="BK360"/>
  <c r="BK282"/>
  <c r="J327"/>
  <c r="BK270"/>
  <c r="J237"/>
  <c r="J222"/>
  <c r="BK196"/>
  <c r="J359"/>
  <c r="J226"/>
  <c r="J341"/>
  <c r="J283"/>
  <c r="BK364"/>
  <c r="BK345"/>
  <c r="J313"/>
  <c r="BK290"/>
  <c r="BK255"/>
  <c r="J212"/>
  <c r="BK320"/>
  <c r="BK271"/>
  <c r="J325"/>
  <c r="BK285"/>
  <c r="J240"/>
  <c r="BK198"/>
  <c r="BK180"/>
  <c r="J143"/>
  <c i="4" r="BK205"/>
  <c r="BK140"/>
  <c r="BK151"/>
  <c r="BK196"/>
  <c r="J175"/>
  <c r="J155"/>
  <c r="J165"/>
  <c r="J133"/>
  <c r="BK147"/>
  <c r="J145"/>
  <c r="BK170"/>
  <c r="J185"/>
  <c i="5" r="J188"/>
  <c r="BK141"/>
  <c r="BK212"/>
  <c r="J170"/>
  <c r="J149"/>
  <c r="J212"/>
  <c r="BK165"/>
  <c r="J216"/>
  <c r="J228"/>
  <c r="J190"/>
  <c r="BK140"/>
  <c r="BK220"/>
  <c r="J197"/>
  <c r="BK170"/>
  <c r="J152"/>
  <c r="BK151"/>
  <c r="J136"/>
  <c i="6" r="J163"/>
  <c r="BK142"/>
  <c r="J125"/>
  <c r="BK155"/>
  <c r="J167"/>
  <c r="BK149"/>
  <c r="BK153"/>
  <c r="J130"/>
  <c r="BK148"/>
  <c i="7" r="J517"/>
  <c r="BK495"/>
  <c r="BK485"/>
  <c r="BK471"/>
  <c r="BK461"/>
  <c r="J453"/>
  <c r="J436"/>
  <c r="BK420"/>
  <c r="BK402"/>
  <c r="J393"/>
  <c r="BK356"/>
  <c r="J342"/>
  <c r="J319"/>
  <c r="J294"/>
  <c r="BK272"/>
  <c r="BK260"/>
  <c r="BK240"/>
  <c r="J214"/>
  <c r="BK199"/>
  <c r="J185"/>
  <c r="J177"/>
  <c r="J158"/>
  <c r="BK139"/>
  <c r="J513"/>
  <c r="J496"/>
  <c r="BK470"/>
  <c r="BK384"/>
  <c r="BK362"/>
  <c r="BK339"/>
  <c r="BK319"/>
  <c r="BK299"/>
  <c r="J278"/>
  <c r="BK252"/>
  <c r="BK229"/>
  <c r="BK215"/>
  <c r="BK195"/>
  <c r="BK162"/>
  <c r="J531"/>
  <c r="J508"/>
  <c r="BK428"/>
  <c r="J374"/>
  <c r="J266"/>
  <c r="BK508"/>
  <c r="J474"/>
  <c r="J437"/>
  <c r="J499"/>
  <c r="J431"/>
  <c r="J398"/>
  <c r="BK343"/>
  <c r="BK306"/>
  <c r="J263"/>
  <c r="J219"/>
  <c r="BK189"/>
  <c r="BK151"/>
  <c r="BK477"/>
  <c r="BK379"/>
  <c r="BK317"/>
  <c r="BK310"/>
  <c r="J286"/>
  <c r="J246"/>
  <c r="BK216"/>
  <c r="J174"/>
  <c r="BK487"/>
  <c r="J454"/>
  <c r="J386"/>
  <c r="J273"/>
  <c r="BK418"/>
  <c r="BK445"/>
  <c r="BK380"/>
  <c r="J345"/>
  <c r="BK244"/>
  <c r="J198"/>
  <c r="J175"/>
  <c r="J161"/>
  <c r="BK146"/>
  <c r="J411"/>
  <c r="J369"/>
  <c r="J297"/>
  <c r="BK255"/>
  <c r="J207"/>
  <c i="8" r="F36"/>
  <c i="1" r="BC101"/>
  <c i="9" r="BK141"/>
  <c r="J144"/>
  <c r="BK137"/>
  <c r="BK132"/>
  <c r="BK126"/>
  <c i="2" l="1" r="R150"/>
  <c r="P174"/>
  <c r="T201"/>
  <c r="P230"/>
  <c r="P256"/>
  <c r="P318"/>
  <c r="P330"/>
  <c r="R360"/>
  <c r="T374"/>
  <c r="T377"/>
  <c r="BK410"/>
  <c r="J410"/>
  <c r="J116"/>
  <c r="BK425"/>
  <c r="J425"/>
  <c r="J117"/>
  <c r="P437"/>
  <c r="R441"/>
  <c r="BK447"/>
  <c r="J447"/>
  <c r="J121"/>
  <c r="P451"/>
  <c r="R455"/>
  <c r="BK466"/>
  <c r="J466"/>
  <c r="J128"/>
  <c i="3" r="T135"/>
  <c r="BK171"/>
  <c r="J171"/>
  <c r="J103"/>
  <c r="P223"/>
  <c r="P248"/>
  <c r="P357"/>
  <c i="4" r="BK180"/>
  <c r="J180"/>
  <c r="J103"/>
  <c i="5" r="R133"/>
  <c r="R145"/>
  <c r="R186"/>
  <c i="6" r="BK139"/>
  <c r="J139"/>
  <c r="J100"/>
  <c r="P139"/>
  <c r="P138"/>
  <c i="3" r="R223"/>
  <c r="BK248"/>
  <c r="J248"/>
  <c r="J110"/>
  <c r="BK357"/>
  <c r="J357"/>
  <c r="J112"/>
  <c i="4" r="BK150"/>
  <c r="J150"/>
  <c r="J101"/>
  <c r="R150"/>
  <c r="P180"/>
  <c r="R202"/>
  <c i="5" r="T130"/>
  <c r="P145"/>
  <c r="P186"/>
  <c r="P233"/>
  <c i="6" r="R139"/>
  <c r="R138"/>
  <c i="7" r="T239"/>
  <c r="T322"/>
  <c r="BK408"/>
  <c r="J408"/>
  <c r="J107"/>
  <c r="P510"/>
  <c i="2" r="BK150"/>
  <c r="BK174"/>
  <c r="J174"/>
  <c r="J100"/>
  <c r="BK201"/>
  <c r="J201"/>
  <c r="J101"/>
  <c r="BK230"/>
  <c r="J230"/>
  <c r="J103"/>
  <c r="BK256"/>
  <c r="J256"/>
  <c r="J104"/>
  <c r="R307"/>
  <c r="BK330"/>
  <c r="J330"/>
  <c r="J109"/>
  <c r="BK360"/>
  <c r="J360"/>
  <c r="J112"/>
  <c r="P374"/>
  <c r="P388"/>
  <c r="P410"/>
  <c r="R425"/>
  <c r="BK441"/>
  <c r="J441"/>
  <c r="J119"/>
  <c r="P444"/>
  <c r="BK451"/>
  <c r="J451"/>
  <c r="J122"/>
  <c r="BK455"/>
  <c r="J455"/>
  <c r="J123"/>
  <c r="P466"/>
  <c i="3" r="R135"/>
  <c r="T153"/>
  <c r="P171"/>
  <c r="R201"/>
  <c r="P252"/>
  <c i="4" r="P129"/>
  <c r="P154"/>
  <c r="BK202"/>
  <c r="J202"/>
  <c r="J107"/>
  <c i="5" r="T133"/>
  <c r="P153"/>
  <c r="P169"/>
  <c r="P180"/>
  <c r="BK226"/>
  <c r="J226"/>
  <c r="J107"/>
  <c i="6" r="P124"/>
  <c r="P123"/>
  <c r="T139"/>
  <c r="T138"/>
  <c i="7" r="P137"/>
  <c r="BK293"/>
  <c r="J293"/>
  <c r="J102"/>
  <c r="BK367"/>
  <c r="J367"/>
  <c r="J105"/>
  <c r="T449"/>
  <c r="T514"/>
  <c i="3" r="R252"/>
  <c i="4" r="T129"/>
  <c r="R154"/>
  <c r="P193"/>
  <c r="P192"/>
  <c i="5" r="P130"/>
  <c r="T153"/>
  <c r="T169"/>
  <c r="T180"/>
  <c r="T226"/>
  <c i="6" r="P145"/>
  <c r="P144"/>
  <c i="7" r="R187"/>
  <c r="T268"/>
  <c r="R346"/>
  <c r="R387"/>
  <c r="BK441"/>
  <c r="J441"/>
  <c r="J110"/>
  <c r="R510"/>
  <c r="T187"/>
  <c r="P268"/>
  <c r="R322"/>
  <c r="BK387"/>
  <c r="J387"/>
  <c r="J106"/>
  <c r="P449"/>
  <c r="R502"/>
  <c r="T510"/>
  <c r="T525"/>
  <c r="BK137"/>
  <c r="R239"/>
  <c r="P322"/>
  <c r="T367"/>
  <c r="R449"/>
  <c r="P514"/>
  <c r="R528"/>
  <c r="BK268"/>
  <c r="J268"/>
  <c r="J100"/>
  <c r="P346"/>
  <c r="R408"/>
  <c r="P502"/>
  <c r="BK528"/>
  <c r="J528"/>
  <c r="J116"/>
  <c i="2" r="P150"/>
  <c r="BK166"/>
  <c r="J166"/>
  <c r="J99"/>
  <c r="T166"/>
  <c r="T174"/>
  <c r="R201"/>
  <c r="P225"/>
  <c r="R225"/>
  <c r="T230"/>
  <c r="T256"/>
  <c r="P307"/>
  <c r="T307"/>
  <c r="R318"/>
  <c r="T330"/>
  <c r="T360"/>
  <c r="R374"/>
  <c r="P377"/>
  <c r="R377"/>
  <c r="R388"/>
  <c r="T410"/>
  <c r="T425"/>
  <c r="T437"/>
  <c r="T441"/>
  <c r="R444"/>
  <c r="P447"/>
  <c r="R447"/>
  <c r="T451"/>
  <c r="T455"/>
  <c r="T466"/>
  <c i="3" r="P135"/>
  <c r="P153"/>
  <c r="BK160"/>
  <c r="J160"/>
  <c r="J102"/>
  <c r="T160"/>
  <c r="R171"/>
  <c r="P188"/>
  <c r="T188"/>
  <c r="P194"/>
  <c r="T194"/>
  <c r="BK252"/>
  <c r="J252"/>
  <c r="J111"/>
  <c r="R357"/>
  <c i="4" r="P150"/>
  <c r="T150"/>
  <c r="T180"/>
  <c r="T193"/>
  <c r="T192"/>
  <c i="5" r="BK133"/>
  <c r="J133"/>
  <c r="J99"/>
  <c r="BK153"/>
  <c r="BK169"/>
  <c r="J169"/>
  <c r="J104"/>
  <c r="BK180"/>
  <c r="J180"/>
  <c r="J105"/>
  <c r="R180"/>
  <c r="P226"/>
  <c r="R233"/>
  <c i="6" r="R124"/>
  <c r="R123"/>
  <c r="T145"/>
  <c r="T144"/>
  <c i="7" r="R137"/>
  <c r="P239"/>
  <c r="BK322"/>
  <c r="J322"/>
  <c r="J103"/>
  <c r="R367"/>
  <c r="T408"/>
  <c r="T441"/>
  <c r="BK502"/>
  <c r="J502"/>
  <c r="J112"/>
  <c r="BK514"/>
  <c r="J514"/>
  <c r="J114"/>
  <c r="BK525"/>
  <c r="J525"/>
  <c r="J115"/>
  <c r="T528"/>
  <c i="3" r="BK223"/>
  <c r="J223"/>
  <c r="J109"/>
  <c r="T223"/>
  <c r="R248"/>
  <c r="T248"/>
  <c r="T357"/>
  <c i="4" r="BK129"/>
  <c r="J129"/>
  <c r="J98"/>
  <c r="T154"/>
  <c r="BK193"/>
  <c r="J193"/>
  <c r="J106"/>
  <c r="P202"/>
  <c i="5" r="P133"/>
  <c r="T145"/>
  <c r="BK186"/>
  <c r="J186"/>
  <c r="J106"/>
  <c r="R226"/>
  <c r="T233"/>
  <c i="6" r="T124"/>
  <c r="T123"/>
  <c r="T122"/>
  <c r="BK145"/>
  <c r="J145"/>
  <c r="J102"/>
  <c i="7" r="BK187"/>
  <c r="J187"/>
  <c r="J98"/>
  <c r="R268"/>
  <c r="BK346"/>
  <c r="J346"/>
  <c r="J104"/>
  <c r="BK449"/>
  <c r="J449"/>
  <c r="J111"/>
  <c r="BK510"/>
  <c r="J510"/>
  <c r="J113"/>
  <c r="R525"/>
  <c r="P187"/>
  <c r="R293"/>
  <c r="T346"/>
  <c r="T387"/>
  <c r="P441"/>
  <c i="9" r="BK121"/>
  <c r="J121"/>
  <c r="J98"/>
  <c i="7" r="BK239"/>
  <c r="J239"/>
  <c r="J99"/>
  <c r="T293"/>
  <c r="P367"/>
  <c r="P408"/>
  <c r="R441"/>
  <c r="T502"/>
  <c r="R514"/>
  <c r="P525"/>
  <c r="P528"/>
  <c i="9" r="R121"/>
  <c r="R120"/>
  <c i="2" r="T150"/>
  <c r="P166"/>
  <c r="R166"/>
  <c r="R174"/>
  <c r="P201"/>
  <c r="BK225"/>
  <c r="J225"/>
  <c r="J102"/>
  <c r="T225"/>
  <c r="R230"/>
  <c r="R256"/>
  <c r="BK307"/>
  <c r="J307"/>
  <c r="J107"/>
  <c r="BK318"/>
  <c r="J318"/>
  <c r="J108"/>
  <c r="T318"/>
  <c r="R330"/>
  <c r="P360"/>
  <c r="BK374"/>
  <c r="J374"/>
  <c r="J113"/>
  <c r="BK377"/>
  <c r="J377"/>
  <c r="J114"/>
  <c r="BK388"/>
  <c r="J388"/>
  <c r="J115"/>
  <c r="T388"/>
  <c r="R410"/>
  <c r="P425"/>
  <c r="BK437"/>
  <c r="J437"/>
  <c r="J118"/>
  <c r="R437"/>
  <c r="P441"/>
  <c r="BK444"/>
  <c r="J444"/>
  <c r="J120"/>
  <c r="T444"/>
  <c r="T447"/>
  <c r="R451"/>
  <c r="P455"/>
  <c r="R466"/>
  <c i="3" r="BK135"/>
  <c r="J135"/>
  <c r="J98"/>
  <c r="BK153"/>
  <c r="J153"/>
  <c r="J101"/>
  <c r="R153"/>
  <c r="P160"/>
  <c r="R160"/>
  <c r="T171"/>
  <c r="BK188"/>
  <c r="R188"/>
  <c r="BK194"/>
  <c r="J194"/>
  <c r="J107"/>
  <c r="R194"/>
  <c r="BK201"/>
  <c r="J201"/>
  <c r="J108"/>
  <c r="P201"/>
  <c r="T252"/>
  <c r="T187"/>
  <c i="4" r="R129"/>
  <c r="R128"/>
  <c r="R127"/>
  <c r="BK154"/>
  <c r="J154"/>
  <c r="J102"/>
  <c r="R180"/>
  <c r="R193"/>
  <c r="R192"/>
  <c r="T202"/>
  <c i="5" r="BK130"/>
  <c r="J130"/>
  <c r="J98"/>
  <c r="R130"/>
  <c r="R129"/>
  <c r="BK145"/>
  <c r="J145"/>
  <c r="J102"/>
  <c r="R153"/>
  <c r="R169"/>
  <c r="T186"/>
  <c r="BK233"/>
  <c r="J233"/>
  <c r="J108"/>
  <c i="6" r="BK124"/>
  <c r="J124"/>
  <c r="J98"/>
  <c r="R145"/>
  <c r="R144"/>
  <c i="7" r="T137"/>
  <c r="T136"/>
  <c r="P293"/>
  <c r="P387"/>
  <c i="9" r="P121"/>
  <c r="P120"/>
  <c r="P119"/>
  <c i="1" r="AU102"/>
  <c i="9" r="T121"/>
  <c r="T120"/>
  <c r="BK146"/>
  <c r="J146"/>
  <c r="J99"/>
  <c r="P146"/>
  <c r="R146"/>
  <c r="T146"/>
  <c i="2" r="BK356"/>
  <c r="J356"/>
  <c r="J110"/>
  <c i="4" r="BK190"/>
  <c r="J190"/>
  <c r="J104"/>
  <c i="5" r="BK142"/>
  <c r="J142"/>
  <c r="J100"/>
  <c i="8" r="BK120"/>
  <c r="J120"/>
  <c r="J98"/>
  <c i="2" r="BK304"/>
  <c r="J304"/>
  <c r="J105"/>
  <c r="BK464"/>
  <c r="J464"/>
  <c r="J127"/>
  <c i="3" r="BK185"/>
  <c r="J185"/>
  <c r="J104"/>
  <c i="4" r="BK148"/>
  <c r="J148"/>
  <c r="J100"/>
  <c r="BK146"/>
  <c r="J146"/>
  <c r="J99"/>
  <c i="7" r="BK439"/>
  <c r="J439"/>
  <c r="J109"/>
  <c i="2" r="BK358"/>
  <c r="J358"/>
  <c r="J111"/>
  <c r="BK460"/>
  <c r="J460"/>
  <c r="J125"/>
  <c r="BK462"/>
  <c r="J462"/>
  <c r="J126"/>
  <c i="3" r="BK149"/>
  <c r="J149"/>
  <c r="J99"/>
  <c r="BK151"/>
  <c r="J151"/>
  <c r="J100"/>
  <c r="BK367"/>
  <c r="J367"/>
  <c r="J113"/>
  <c i="9" r="J91"/>
  <c r="F115"/>
  <c r="BF137"/>
  <c r="BF140"/>
  <c r="J116"/>
  <c r="BF122"/>
  <c r="BF129"/>
  <c r="BF132"/>
  <c r="BF133"/>
  <c r="BF144"/>
  <c r="BF148"/>
  <c r="BF136"/>
  <c r="BF143"/>
  <c r="BF125"/>
  <c r="BF131"/>
  <c r="BF139"/>
  <c r="BF142"/>
  <c r="F116"/>
  <c r="BF123"/>
  <c r="BF130"/>
  <c r="BF138"/>
  <c r="BF145"/>
  <c r="E85"/>
  <c r="BF124"/>
  <c r="BF135"/>
  <c r="BF141"/>
  <c r="BF147"/>
  <c r="J89"/>
  <c r="BF127"/>
  <c r="BF128"/>
  <c r="BF126"/>
  <c r="BF134"/>
  <c i="8" r="E108"/>
  <c r="F114"/>
  <c i="7" r="J137"/>
  <c r="J97"/>
  <c i="8" r="J115"/>
  <c r="BF121"/>
  <c r="F92"/>
  <c r="J114"/>
  <c r="J89"/>
  <c i="7" r="BF198"/>
  <c r="BF203"/>
  <c r="BF214"/>
  <c r="BF215"/>
  <c r="BF216"/>
  <c r="BF227"/>
  <c r="BF246"/>
  <c r="BF249"/>
  <c r="BF299"/>
  <c r="BF308"/>
  <c r="BF312"/>
  <c r="BF336"/>
  <c r="BF337"/>
  <c r="BF338"/>
  <c r="BF362"/>
  <c r="BF366"/>
  <c r="BF385"/>
  <c r="BF394"/>
  <c r="BF414"/>
  <c r="BF431"/>
  <c i="6" r="BK123"/>
  <c r="J123"/>
  <c r="J97"/>
  <c i="7" r="J91"/>
  <c r="J92"/>
  <c r="BF144"/>
  <c r="BF147"/>
  <c r="BF148"/>
  <c r="BF159"/>
  <c r="BF160"/>
  <c r="BF164"/>
  <c r="BF170"/>
  <c r="BF195"/>
  <c r="BF202"/>
  <c r="BF204"/>
  <c r="BF209"/>
  <c r="BF211"/>
  <c r="BF218"/>
  <c r="BF224"/>
  <c r="BF231"/>
  <c r="BF247"/>
  <c r="BF257"/>
  <c r="BF269"/>
  <c r="BF279"/>
  <c r="BF303"/>
  <c r="BF311"/>
  <c r="BF321"/>
  <c r="BF331"/>
  <c r="BF334"/>
  <c r="BF350"/>
  <c r="BF357"/>
  <c r="BF361"/>
  <c r="BF371"/>
  <c r="BF375"/>
  <c r="BF381"/>
  <c r="BF386"/>
  <c r="BF418"/>
  <c r="BF429"/>
  <c r="BF433"/>
  <c i="6" r="BK144"/>
  <c r="J144"/>
  <c r="J101"/>
  <c i="7" r="F91"/>
  <c r="BF142"/>
  <c r="BF156"/>
  <c r="BF163"/>
  <c r="BF168"/>
  <c r="BF172"/>
  <c r="BF175"/>
  <c r="BF205"/>
  <c r="BF245"/>
  <c r="BF251"/>
  <c r="BF266"/>
  <c r="BF272"/>
  <c r="BF275"/>
  <c r="BF286"/>
  <c r="BF288"/>
  <c r="BF310"/>
  <c r="BF317"/>
  <c r="BF335"/>
  <c r="BF348"/>
  <c r="BF352"/>
  <c r="BF358"/>
  <c r="BF368"/>
  <c r="BF370"/>
  <c r="BF372"/>
  <c r="BF374"/>
  <c r="BF376"/>
  <c r="BF419"/>
  <c r="BF423"/>
  <c r="BF425"/>
  <c r="BF446"/>
  <c r="BF450"/>
  <c r="BF453"/>
  <c r="BF466"/>
  <c r="BF468"/>
  <c r="BF474"/>
  <c r="BF384"/>
  <c r="BF403"/>
  <c r="BF404"/>
  <c r="BF407"/>
  <c r="BF411"/>
  <c r="BF413"/>
  <c r="BF420"/>
  <c r="BF426"/>
  <c r="BF435"/>
  <c r="BF436"/>
  <c r="BF451"/>
  <c r="BF461"/>
  <c r="BF462"/>
  <c r="BF476"/>
  <c r="BF477"/>
  <c r="BF479"/>
  <c r="BF480"/>
  <c r="BF483"/>
  <c r="BF487"/>
  <c r="BF265"/>
  <c r="BF276"/>
  <c r="BF282"/>
  <c r="BF284"/>
  <c r="BF301"/>
  <c r="BF306"/>
  <c r="BF328"/>
  <c r="BF341"/>
  <c r="BF360"/>
  <c r="BF369"/>
  <c r="BF395"/>
  <c r="BF399"/>
  <c r="BF432"/>
  <c r="BF438"/>
  <c r="BF444"/>
  <c r="BF448"/>
  <c r="BF455"/>
  <c r="BF459"/>
  <c r="BF467"/>
  <c r="BF469"/>
  <c r="BF471"/>
  <c r="BF490"/>
  <c r="BF496"/>
  <c r="BF498"/>
  <c r="BF505"/>
  <c r="BF521"/>
  <c r="BF146"/>
  <c r="BF150"/>
  <c r="BF151"/>
  <c r="BF162"/>
  <c r="BF169"/>
  <c r="BF188"/>
  <c r="BF192"/>
  <c r="BF197"/>
  <c r="BF252"/>
  <c r="BF262"/>
  <c r="BF289"/>
  <c r="BF296"/>
  <c r="BF319"/>
  <c r="BF342"/>
  <c r="BF380"/>
  <c r="BF396"/>
  <c r="BF405"/>
  <c r="BF412"/>
  <c r="BF434"/>
  <c r="BF443"/>
  <c r="BF447"/>
  <c r="BF478"/>
  <c r="BF486"/>
  <c r="BF501"/>
  <c r="BF509"/>
  <c r="BF517"/>
  <c r="J89"/>
  <c r="BF138"/>
  <c r="BF149"/>
  <c r="BF155"/>
  <c r="BF158"/>
  <c r="BF161"/>
  <c r="BF166"/>
  <c r="BF177"/>
  <c r="BF194"/>
  <c r="BF200"/>
  <c r="BF206"/>
  <c r="BF223"/>
  <c r="BF235"/>
  <c r="BF258"/>
  <c r="BF274"/>
  <c r="BF287"/>
  <c r="BF294"/>
  <c r="BF300"/>
  <c r="BF304"/>
  <c r="BF309"/>
  <c r="BF315"/>
  <c r="BF318"/>
  <c r="BF324"/>
  <c r="BF325"/>
  <c r="BF333"/>
  <c r="BF351"/>
  <c r="BF364"/>
  <c r="BF382"/>
  <c r="BF388"/>
  <c r="BF393"/>
  <c r="BF401"/>
  <c r="BF409"/>
  <c r="BF415"/>
  <c r="BF424"/>
  <c r="BF484"/>
  <c r="BF485"/>
  <c r="BF506"/>
  <c r="BF507"/>
  <c r="BF515"/>
  <c r="BF458"/>
  <c r="BF463"/>
  <c r="BF470"/>
  <c r="BF472"/>
  <c r="BF482"/>
  <c r="BF495"/>
  <c r="BF499"/>
  <c r="BF210"/>
  <c r="BF217"/>
  <c r="BF229"/>
  <c r="BF230"/>
  <c r="BF232"/>
  <c r="BF237"/>
  <c r="BF241"/>
  <c r="BF242"/>
  <c r="BF250"/>
  <c r="BF255"/>
  <c r="BF256"/>
  <c r="BF264"/>
  <c r="BF281"/>
  <c r="BF291"/>
  <c r="BF307"/>
  <c r="BF313"/>
  <c r="BF316"/>
  <c r="BF327"/>
  <c r="BF345"/>
  <c r="BF353"/>
  <c r="BF355"/>
  <c r="BF365"/>
  <c r="BF378"/>
  <c r="BF379"/>
  <c r="BF390"/>
  <c r="BF398"/>
  <c r="BF402"/>
  <c r="BF417"/>
  <c r="BF442"/>
  <c r="BF445"/>
  <c r="BF452"/>
  <c r="BF464"/>
  <c r="BF481"/>
  <c r="BF489"/>
  <c r="BF494"/>
  <c r="BF530"/>
  <c r="BF531"/>
  <c r="BF532"/>
  <c r="E85"/>
  <c r="BF139"/>
  <c r="BF141"/>
  <c r="BF145"/>
  <c r="BF153"/>
  <c r="BF165"/>
  <c r="BF171"/>
  <c r="BF189"/>
  <c r="BF207"/>
  <c r="BF208"/>
  <c r="BF213"/>
  <c r="BF220"/>
  <c r="BF225"/>
  <c r="BF228"/>
  <c r="BF233"/>
  <c r="BF234"/>
  <c r="BF236"/>
  <c r="BF238"/>
  <c r="BF240"/>
  <c r="BF243"/>
  <c r="BF244"/>
  <c r="BF259"/>
  <c r="BF261"/>
  <c r="BF267"/>
  <c r="BF270"/>
  <c r="BF273"/>
  <c r="BF278"/>
  <c r="BF290"/>
  <c r="BF295"/>
  <c r="BF297"/>
  <c r="BF302"/>
  <c r="BF305"/>
  <c r="BF320"/>
  <c r="BF323"/>
  <c r="BF329"/>
  <c r="BF332"/>
  <c r="BF343"/>
  <c r="BF344"/>
  <c r="BF356"/>
  <c r="BF359"/>
  <c r="BF373"/>
  <c r="BF377"/>
  <c r="BF383"/>
  <c r="BF389"/>
  <c r="BF391"/>
  <c r="BF473"/>
  <c r="BF493"/>
  <c r="BF508"/>
  <c r="BF513"/>
  <c r="BF518"/>
  <c r="BF520"/>
  <c r="BF523"/>
  <c r="BF524"/>
  <c r="BF526"/>
  <c r="BF527"/>
  <c r="F92"/>
  <c r="BF140"/>
  <c r="BF143"/>
  <c r="BF152"/>
  <c r="BF154"/>
  <c r="BF157"/>
  <c r="BF167"/>
  <c r="BF173"/>
  <c r="BF174"/>
  <c r="BF176"/>
  <c r="BF178"/>
  <c r="BF179"/>
  <c r="BF180"/>
  <c r="BF181"/>
  <c r="BF182"/>
  <c r="BF183"/>
  <c r="BF184"/>
  <c r="BF185"/>
  <c r="BF186"/>
  <c r="BF190"/>
  <c r="BF191"/>
  <c r="BF193"/>
  <c r="BF196"/>
  <c r="BF199"/>
  <c r="BF201"/>
  <c r="BF212"/>
  <c r="BF219"/>
  <c r="BF221"/>
  <c r="BF222"/>
  <c r="BF226"/>
  <c r="BF248"/>
  <c r="BF253"/>
  <c r="BF254"/>
  <c r="BF260"/>
  <c r="BF263"/>
  <c r="BF271"/>
  <c r="BF277"/>
  <c r="BF280"/>
  <c r="BF283"/>
  <c r="BF285"/>
  <c r="BF298"/>
  <c r="BF314"/>
  <c r="BF326"/>
  <c r="BF330"/>
  <c r="BF339"/>
  <c r="BF340"/>
  <c r="BF347"/>
  <c r="BF349"/>
  <c r="BF354"/>
  <c r="BF363"/>
  <c r="BF392"/>
  <c r="BF397"/>
  <c r="BF400"/>
  <c r="BF406"/>
  <c r="BF410"/>
  <c r="BF416"/>
  <c r="BF421"/>
  <c r="BF422"/>
  <c r="BF427"/>
  <c r="BF428"/>
  <c r="BF437"/>
  <c r="BF440"/>
  <c r="BF454"/>
  <c r="BF456"/>
  <c r="BF457"/>
  <c r="BF460"/>
  <c r="BF465"/>
  <c r="BF475"/>
  <c r="BF488"/>
  <c r="BF491"/>
  <c r="BF492"/>
  <c r="BF497"/>
  <c r="BF500"/>
  <c r="BF503"/>
  <c r="BF504"/>
  <c r="BF511"/>
  <c r="BF512"/>
  <c r="BF516"/>
  <c r="BF519"/>
  <c r="BF522"/>
  <c r="BF529"/>
  <c i="5" r="J153"/>
  <c r="J103"/>
  <c i="6" r="J91"/>
  <c r="BF132"/>
  <c r="BF140"/>
  <c r="BF161"/>
  <c r="BF170"/>
  <c r="BF171"/>
  <c r="BF172"/>
  <c r="E85"/>
  <c r="F118"/>
  <c r="BF131"/>
  <c r="BF143"/>
  <c r="BF148"/>
  <c r="BF152"/>
  <c r="BF153"/>
  <c r="BF156"/>
  <c r="BF159"/>
  <c r="BF167"/>
  <c r="F119"/>
  <c r="BF127"/>
  <c r="BF134"/>
  <c r="BF136"/>
  <c r="BF168"/>
  <c r="BF135"/>
  <c r="BF146"/>
  <c r="BF162"/>
  <c r="BF164"/>
  <c r="J89"/>
  <c r="BF141"/>
  <c r="BF151"/>
  <c r="BF150"/>
  <c r="BF154"/>
  <c r="BF166"/>
  <c r="BF128"/>
  <c r="BF130"/>
  <c r="J119"/>
  <c r="BF125"/>
  <c r="BF126"/>
  <c r="BF163"/>
  <c r="BF165"/>
  <c r="BF158"/>
  <c r="BF169"/>
  <c r="BF129"/>
  <c r="BF133"/>
  <c r="BF137"/>
  <c r="BF142"/>
  <c r="BF147"/>
  <c r="BF149"/>
  <c r="BF155"/>
  <c r="BF157"/>
  <c r="BF160"/>
  <c i="4" r="BK192"/>
  <c r="J192"/>
  <c r="J105"/>
  <c i="5" r="F92"/>
  <c r="BF134"/>
  <c r="BF143"/>
  <c r="BF148"/>
  <c r="BF156"/>
  <c r="BF175"/>
  <c r="BF179"/>
  <c r="BF190"/>
  <c r="BF216"/>
  <c r="BF217"/>
  <c r="BF220"/>
  <c r="BF221"/>
  <c r="E85"/>
  <c r="BF137"/>
  <c r="BF141"/>
  <c r="BF150"/>
  <c r="BF154"/>
  <c r="BF159"/>
  <c r="BF173"/>
  <c r="BF185"/>
  <c r="BF187"/>
  <c r="BF195"/>
  <c r="BF201"/>
  <c r="BF203"/>
  <c r="BF232"/>
  <c r="BF135"/>
  <c r="BF147"/>
  <c r="BF160"/>
  <c r="BF162"/>
  <c r="BF163"/>
  <c r="BF191"/>
  <c r="BF208"/>
  <c r="BF211"/>
  <c r="BF215"/>
  <c r="BF218"/>
  <c r="BF219"/>
  <c r="BF223"/>
  <c r="BF132"/>
  <c r="BF138"/>
  <c r="BF151"/>
  <c r="BF177"/>
  <c r="BF182"/>
  <c r="BF183"/>
  <c r="BF196"/>
  <c r="BF199"/>
  <c r="J122"/>
  <c r="BF158"/>
  <c r="BF164"/>
  <c r="BF222"/>
  <c r="BF139"/>
  <c r="BF157"/>
  <c r="BF170"/>
  <c r="BF172"/>
  <c r="BF176"/>
  <c r="BF178"/>
  <c r="BF184"/>
  <c r="BF188"/>
  <c r="BF200"/>
  <c r="BF206"/>
  <c r="BF210"/>
  <c r="BF224"/>
  <c r="BF165"/>
  <c r="BF167"/>
  <c r="BF204"/>
  <c r="BF136"/>
  <c r="BF140"/>
  <c r="BF146"/>
  <c r="BF166"/>
  <c r="BF168"/>
  <c r="BF171"/>
  <c r="BF194"/>
  <c r="BF197"/>
  <c r="BF202"/>
  <c r="BF229"/>
  <c r="BF225"/>
  <c r="BF227"/>
  <c r="BF230"/>
  <c r="BF231"/>
  <c r="BF234"/>
  <c r="BF235"/>
  <c r="BF152"/>
  <c r="BF155"/>
  <c r="BF161"/>
  <c r="BF181"/>
  <c r="BF189"/>
  <c r="BF192"/>
  <c r="BF193"/>
  <c r="BF198"/>
  <c r="BF205"/>
  <c r="BF207"/>
  <c r="BF209"/>
  <c r="BF214"/>
  <c r="BF228"/>
  <c i="4" r="BK128"/>
  <c r="J128"/>
  <c r="J97"/>
  <c i="5" r="BF131"/>
  <c r="BF149"/>
  <c r="BF174"/>
  <c r="BF212"/>
  <c r="BF213"/>
  <c i="4" r="BF141"/>
  <c r="BF145"/>
  <c r="BF194"/>
  <c r="BF204"/>
  <c r="E117"/>
  <c r="BF134"/>
  <c r="BF159"/>
  <c r="BF163"/>
  <c r="BF183"/>
  <c r="BF139"/>
  <c r="BF152"/>
  <c r="BF158"/>
  <c r="BF191"/>
  <c r="BF131"/>
  <c r="BF140"/>
  <c r="BF142"/>
  <c r="BF153"/>
  <c r="BF166"/>
  <c r="BF171"/>
  <c r="BF174"/>
  <c r="BF186"/>
  <c r="BF187"/>
  <c r="BF205"/>
  <c r="BF207"/>
  <c r="F124"/>
  <c r="BF138"/>
  <c r="BF151"/>
  <c r="BF157"/>
  <c r="BF168"/>
  <c r="BF177"/>
  <c r="BF198"/>
  <c i="3" r="J188"/>
  <c r="J106"/>
  <c i="4" r="BF133"/>
  <c r="BF136"/>
  <c r="BF169"/>
  <c r="BF173"/>
  <c r="BF189"/>
  <c r="BF130"/>
  <c r="BF164"/>
  <c r="BF167"/>
  <c r="BF182"/>
  <c r="BF184"/>
  <c r="BF185"/>
  <c r="BF188"/>
  <c r="BF195"/>
  <c r="BF200"/>
  <c r="J89"/>
  <c r="BF132"/>
  <c r="BF144"/>
  <c r="BF147"/>
  <c r="BF161"/>
  <c r="BF149"/>
  <c r="BF160"/>
  <c r="BF170"/>
  <c r="BF172"/>
  <c r="BF175"/>
  <c r="BF181"/>
  <c r="BF197"/>
  <c r="BF143"/>
  <c r="BF155"/>
  <c r="BF156"/>
  <c r="BF162"/>
  <c r="BF165"/>
  <c i="3" r="BK134"/>
  <c r="J134"/>
  <c r="J97"/>
  <c i="4" r="BF135"/>
  <c r="BF137"/>
  <c r="BF176"/>
  <c r="BF178"/>
  <c r="BF179"/>
  <c r="BF196"/>
  <c r="BF199"/>
  <c r="BF201"/>
  <c r="BF203"/>
  <c r="BF206"/>
  <c i="3" r="BF147"/>
  <c r="BF158"/>
  <c r="BF172"/>
  <c r="BF190"/>
  <c r="BF199"/>
  <c r="BF209"/>
  <c r="BF210"/>
  <c r="BF215"/>
  <c r="BF231"/>
  <c r="BF232"/>
  <c r="BF238"/>
  <c r="BF239"/>
  <c r="BF242"/>
  <c r="BF282"/>
  <c r="BF335"/>
  <c r="F92"/>
  <c r="BF159"/>
  <c r="BF165"/>
  <c r="BF168"/>
  <c r="BF253"/>
  <c r="BF254"/>
  <c r="BF256"/>
  <c r="BF267"/>
  <c r="BF272"/>
  <c r="BF274"/>
  <c r="BF290"/>
  <c r="BF360"/>
  <c r="BF167"/>
  <c r="BF169"/>
  <c r="BF183"/>
  <c r="BF191"/>
  <c r="BF195"/>
  <c r="BF198"/>
  <c r="BF222"/>
  <c r="BF250"/>
  <c r="BF261"/>
  <c r="BF289"/>
  <c r="BF305"/>
  <c r="BF310"/>
  <c r="BF331"/>
  <c r="BF342"/>
  <c r="BF343"/>
  <c r="BF345"/>
  <c r="BF350"/>
  <c r="BF356"/>
  <c r="BF362"/>
  <c r="BF366"/>
  <c r="BF368"/>
  <c r="BF136"/>
  <c r="BF140"/>
  <c r="BF146"/>
  <c r="BF175"/>
  <c r="BF218"/>
  <c r="BF225"/>
  <c r="BF258"/>
  <c r="BF262"/>
  <c r="BF265"/>
  <c r="BF269"/>
  <c r="BF273"/>
  <c r="BF277"/>
  <c r="BF280"/>
  <c r="BF284"/>
  <c r="BF306"/>
  <c r="BF315"/>
  <c r="BF320"/>
  <c r="BF321"/>
  <c r="BF354"/>
  <c i="2" r="J150"/>
  <c r="J98"/>
  <c i="3" r="BF202"/>
  <c r="BF220"/>
  <c r="BF227"/>
  <c r="BF228"/>
  <c r="BF230"/>
  <c r="BF246"/>
  <c r="BF257"/>
  <c r="BF268"/>
  <c r="BF270"/>
  <c r="BF281"/>
  <c r="BF291"/>
  <c r="BF304"/>
  <c r="BF349"/>
  <c r="BF351"/>
  <c r="BF363"/>
  <c r="BF364"/>
  <c r="E85"/>
  <c r="BF138"/>
  <c r="BF197"/>
  <c r="BF211"/>
  <c r="BF217"/>
  <c r="BF224"/>
  <c r="BF226"/>
  <c r="BF229"/>
  <c r="BF241"/>
  <c r="BF243"/>
  <c r="BF244"/>
  <c r="BF245"/>
  <c r="BF260"/>
  <c r="BF299"/>
  <c r="BF308"/>
  <c r="BF309"/>
  <c r="BF317"/>
  <c r="BF319"/>
  <c r="BF338"/>
  <c r="BF339"/>
  <c r="BF170"/>
  <c r="BF174"/>
  <c r="BF182"/>
  <c r="BF196"/>
  <c r="BF205"/>
  <c r="BF263"/>
  <c r="BF276"/>
  <c r="BF285"/>
  <c r="BF324"/>
  <c r="BF326"/>
  <c r="BF327"/>
  <c r="BF346"/>
  <c r="J127"/>
  <c r="BF142"/>
  <c r="BF162"/>
  <c r="BF177"/>
  <c r="BF178"/>
  <c r="BF186"/>
  <c r="BF189"/>
  <c r="BF200"/>
  <c r="BF204"/>
  <c r="BF234"/>
  <c r="BF247"/>
  <c r="BF255"/>
  <c r="BF259"/>
  <c r="BF271"/>
  <c r="BF287"/>
  <c r="BF293"/>
  <c r="BF297"/>
  <c r="BF300"/>
  <c r="BF307"/>
  <c r="BF311"/>
  <c r="BF316"/>
  <c r="BF318"/>
  <c r="BF323"/>
  <c r="BF352"/>
  <c r="BF355"/>
  <c r="BF358"/>
  <c r="BF137"/>
  <c r="BF139"/>
  <c r="BF143"/>
  <c r="BF156"/>
  <c r="BF163"/>
  <c r="BF164"/>
  <c r="BF180"/>
  <c r="BF206"/>
  <c r="BF207"/>
  <c r="BF216"/>
  <c r="BF235"/>
  <c r="BF237"/>
  <c r="BF249"/>
  <c r="BF288"/>
  <c r="BF312"/>
  <c r="BF347"/>
  <c r="BF145"/>
  <c r="BF161"/>
  <c r="BF173"/>
  <c r="BF181"/>
  <c r="BF203"/>
  <c r="BF212"/>
  <c r="BF214"/>
  <c r="BF219"/>
  <c r="BF221"/>
  <c r="BF275"/>
  <c r="BF283"/>
  <c r="BF286"/>
  <c r="BF292"/>
  <c r="BF334"/>
  <c r="BF337"/>
  <c r="BF344"/>
  <c r="BF348"/>
  <c r="BF361"/>
  <c r="BF141"/>
  <c r="BF144"/>
  <c r="BF148"/>
  <c r="BF152"/>
  <c r="BF155"/>
  <c r="BF157"/>
  <c r="BF179"/>
  <c r="BF184"/>
  <c r="BF193"/>
  <c r="BF213"/>
  <c r="BF236"/>
  <c r="BF266"/>
  <c r="BF278"/>
  <c r="BF294"/>
  <c r="BF313"/>
  <c r="BF329"/>
  <c r="BF332"/>
  <c r="BF333"/>
  <c r="BF336"/>
  <c r="BF340"/>
  <c r="BF150"/>
  <c r="BF154"/>
  <c r="BF166"/>
  <c r="BF176"/>
  <c r="BF192"/>
  <c r="BF208"/>
  <c r="BF233"/>
  <c r="BF240"/>
  <c r="BF251"/>
  <c r="BF264"/>
  <c r="BF279"/>
  <c r="BF295"/>
  <c r="BF296"/>
  <c r="BF298"/>
  <c r="BF301"/>
  <c r="BF302"/>
  <c r="BF303"/>
  <c r="BF314"/>
  <c r="BF322"/>
  <c r="BF325"/>
  <c r="BF328"/>
  <c r="BF330"/>
  <c r="BF341"/>
  <c r="BF353"/>
  <c r="BF359"/>
  <c r="BF365"/>
  <c i="2" r="E138"/>
  <c r="F145"/>
  <c r="BF154"/>
  <c r="BF161"/>
  <c r="BF169"/>
  <c r="BF170"/>
  <c r="BF172"/>
  <c r="BF176"/>
  <c r="BF186"/>
  <c r="BF212"/>
  <c r="BF217"/>
  <c r="BF231"/>
  <c r="BF234"/>
  <c r="BF241"/>
  <c r="BF243"/>
  <c r="BF244"/>
  <c r="BF246"/>
  <c r="BF247"/>
  <c r="BF257"/>
  <c r="BF262"/>
  <c r="BF265"/>
  <c r="BF276"/>
  <c r="BF300"/>
  <c r="BF302"/>
  <c r="BF308"/>
  <c r="BF317"/>
  <c r="BF323"/>
  <c r="BF327"/>
  <c r="BF329"/>
  <c r="BF362"/>
  <c r="BF363"/>
  <c r="BF384"/>
  <c r="BF390"/>
  <c r="BF393"/>
  <c r="BF409"/>
  <c r="BF411"/>
  <c r="J89"/>
  <c r="J92"/>
  <c r="BF152"/>
  <c r="BF160"/>
  <c r="BF163"/>
  <c r="BF177"/>
  <c r="BF187"/>
  <c r="BF189"/>
  <c r="BF191"/>
  <c r="BF194"/>
  <c r="BF200"/>
  <c r="BF202"/>
  <c r="BF203"/>
  <c r="BF210"/>
  <c r="BF214"/>
  <c r="BF219"/>
  <c r="BF221"/>
  <c r="BF240"/>
  <c r="BF248"/>
  <c r="BF251"/>
  <c r="BF253"/>
  <c r="BF255"/>
  <c r="BF261"/>
  <c r="BF294"/>
  <c r="BF296"/>
  <c r="BF298"/>
  <c r="BF305"/>
  <c r="BF309"/>
  <c r="BF315"/>
  <c r="BF337"/>
  <c r="BF367"/>
  <c r="BF382"/>
  <c r="BF399"/>
  <c r="BF400"/>
  <c r="BF418"/>
  <c r="BF428"/>
  <c r="BF433"/>
  <c r="BF438"/>
  <c r="BF456"/>
  <c r="BF465"/>
  <c r="BF467"/>
  <c r="BF468"/>
  <c r="BF472"/>
  <c r="BF345"/>
  <c r="BF351"/>
  <c r="BF357"/>
  <c r="BF385"/>
  <c r="BF427"/>
  <c r="BF458"/>
  <c r="BF461"/>
  <c r="BF469"/>
  <c r="BF470"/>
  <c r="BF471"/>
  <c r="BF165"/>
  <c r="BF179"/>
  <c r="BF192"/>
  <c r="BF220"/>
  <c r="BF232"/>
  <c r="BF242"/>
  <c r="BF281"/>
  <c r="BF301"/>
  <c r="BF314"/>
  <c r="BF342"/>
  <c r="BF343"/>
  <c r="BF346"/>
  <c r="BF350"/>
  <c r="BF364"/>
  <c r="BF370"/>
  <c r="BF375"/>
  <c r="BF387"/>
  <c r="BF398"/>
  <c r="BF401"/>
  <c r="BF408"/>
  <c r="BF413"/>
  <c r="BF435"/>
  <c r="BF439"/>
  <c r="BF463"/>
  <c r="F91"/>
  <c r="J144"/>
  <c r="BF168"/>
  <c r="BF195"/>
  <c r="BF207"/>
  <c r="BF215"/>
  <c r="BF218"/>
  <c r="BF237"/>
  <c r="BF250"/>
  <c r="BF263"/>
  <c r="BF280"/>
  <c r="BF283"/>
  <c r="BF322"/>
  <c r="BF324"/>
  <c r="BF336"/>
  <c r="BF369"/>
  <c r="BF378"/>
  <c r="BF380"/>
  <c r="BF403"/>
  <c r="BF417"/>
  <c r="BF445"/>
  <c r="BF453"/>
  <c r="BF226"/>
  <c r="BF249"/>
  <c r="BF269"/>
  <c r="BF272"/>
  <c r="BF285"/>
  <c r="BF287"/>
  <c r="BF341"/>
  <c r="BF348"/>
  <c r="BF354"/>
  <c r="BF365"/>
  <c r="BF372"/>
  <c r="BF391"/>
  <c r="BF412"/>
  <c r="BF430"/>
  <c r="BF442"/>
  <c r="BF167"/>
  <c r="BF173"/>
  <c r="BF188"/>
  <c r="BF190"/>
  <c r="BF197"/>
  <c r="BF245"/>
  <c r="BF252"/>
  <c r="BF267"/>
  <c r="BF271"/>
  <c r="BF274"/>
  <c r="BF289"/>
  <c r="BF319"/>
  <c r="BF338"/>
  <c r="BF347"/>
  <c r="BF352"/>
  <c r="BF361"/>
  <c r="BF368"/>
  <c r="BF379"/>
  <c r="BF389"/>
  <c r="BF406"/>
  <c r="BF421"/>
  <c r="BF440"/>
  <c r="BF162"/>
  <c r="BF184"/>
  <c r="BF198"/>
  <c r="BF213"/>
  <c r="BF273"/>
  <c r="BF278"/>
  <c r="BF286"/>
  <c r="BF293"/>
  <c r="BF326"/>
  <c r="BF331"/>
  <c r="BF335"/>
  <c r="BF339"/>
  <c r="BF344"/>
  <c r="BF349"/>
  <c r="BF405"/>
  <c r="BF407"/>
  <c r="BF415"/>
  <c r="BF416"/>
  <c r="BF420"/>
  <c r="BF429"/>
  <c r="BF432"/>
  <c r="BF443"/>
  <c r="BF446"/>
  <c r="BF457"/>
  <c r="BF151"/>
  <c r="BF156"/>
  <c r="BF158"/>
  <c r="BF183"/>
  <c r="BF185"/>
  <c r="BF199"/>
  <c r="BF205"/>
  <c r="BF222"/>
  <c r="BF223"/>
  <c r="BF227"/>
  <c r="BF228"/>
  <c r="BF233"/>
  <c r="BF238"/>
  <c r="BF254"/>
  <c r="BF259"/>
  <c r="BF268"/>
  <c r="BF270"/>
  <c r="BF291"/>
  <c r="BF297"/>
  <c r="BF299"/>
  <c r="BF303"/>
  <c r="BF310"/>
  <c r="BF311"/>
  <c r="BF312"/>
  <c r="BF313"/>
  <c r="BF325"/>
  <c r="BF332"/>
  <c r="BF383"/>
  <c r="BF450"/>
  <c r="BF454"/>
  <c r="BF155"/>
  <c r="BF171"/>
  <c r="BF175"/>
  <c r="BF180"/>
  <c r="BF182"/>
  <c r="BF208"/>
  <c r="BF209"/>
  <c r="BF211"/>
  <c r="BF224"/>
  <c r="BF260"/>
  <c r="BF328"/>
  <c r="BF366"/>
  <c r="BF373"/>
  <c r="BF397"/>
  <c r="BF419"/>
  <c r="BF424"/>
  <c r="BF434"/>
  <c r="BF452"/>
  <c r="BF153"/>
  <c r="BF157"/>
  <c r="BF159"/>
  <c r="BF164"/>
  <c r="BF178"/>
  <c r="BF196"/>
  <c r="BF229"/>
  <c r="BF239"/>
  <c r="BF266"/>
  <c r="BF282"/>
  <c r="BF288"/>
  <c r="BF292"/>
  <c r="BF316"/>
  <c r="BF320"/>
  <c r="BF321"/>
  <c r="BF333"/>
  <c r="BF340"/>
  <c r="BF353"/>
  <c r="BF355"/>
  <c r="BF371"/>
  <c r="BF381"/>
  <c r="BF394"/>
  <c r="BF395"/>
  <c r="BF402"/>
  <c r="BF422"/>
  <c r="BF423"/>
  <c r="BF436"/>
  <c r="BF448"/>
  <c r="BF449"/>
  <c r="BF181"/>
  <c r="BF193"/>
  <c r="BF204"/>
  <c r="BF206"/>
  <c r="BF216"/>
  <c r="BF235"/>
  <c r="BF236"/>
  <c r="BF258"/>
  <c r="BF264"/>
  <c r="BF275"/>
  <c r="BF277"/>
  <c r="BF279"/>
  <c r="BF284"/>
  <c r="BF290"/>
  <c r="BF295"/>
  <c r="BF334"/>
  <c r="BF359"/>
  <c r="BF376"/>
  <c r="BF386"/>
  <c r="BF392"/>
  <c r="BF396"/>
  <c r="BF404"/>
  <c r="BF414"/>
  <c r="BF426"/>
  <c r="BF431"/>
  <c i="3" r="F33"/>
  <c i="1" r="AZ96"/>
  <c i="4" r="F35"/>
  <c i="1" r="BB97"/>
  <c i="5" r="F35"/>
  <c i="1" r="BB98"/>
  <c i="9" r="F36"/>
  <c i="1" r="BC102"/>
  <c i="3" r="F37"/>
  <c i="1" r="BD96"/>
  <c i="4" r="J33"/>
  <c i="1" r="AV97"/>
  <c i="5" r="F36"/>
  <c i="1" r="BC98"/>
  <c i="8" r="J33"/>
  <c i="1" r="AV101"/>
  <c i="9" r="F37"/>
  <c i="1" r="BD102"/>
  <c i="2" r="F35"/>
  <c i="1" r="BB95"/>
  <c i="6" r="F36"/>
  <c i="1" r="BC99"/>
  <c i="7" r="F33"/>
  <c i="1" r="AZ100"/>
  <c i="3" r="F36"/>
  <c i="1" r="BC96"/>
  <c i="4" r="F36"/>
  <c i="1" r="BC97"/>
  <c i="5" r="F33"/>
  <c i="1" r="AZ98"/>
  <c i="8" r="F34"/>
  <c i="1" r="BA101"/>
  <c i="9" r="J33"/>
  <c i="1" r="AV102"/>
  <c i="3" r="F35"/>
  <c i="1" r="BB96"/>
  <c i="4" r="F33"/>
  <c i="1" r="AZ97"/>
  <c i="5" r="F37"/>
  <c i="1" r="BD98"/>
  <c i="9" r="F33"/>
  <c i="1" r="AZ102"/>
  <c i="2" r="J33"/>
  <c i="1" r="AV95"/>
  <c i="6" r="J33"/>
  <c i="1" r="AV99"/>
  <c i="7" r="F35"/>
  <c i="1" r="BB100"/>
  <c i="2" r="F36"/>
  <c i="1" r="BC95"/>
  <c i="6" r="F33"/>
  <c i="1" r="AZ99"/>
  <c i="7" r="J33"/>
  <c i="1" r="AV100"/>
  <c i="3" r="J33"/>
  <c i="1" r="AV96"/>
  <c i="4" r="F37"/>
  <c i="1" r="BD97"/>
  <c i="6" r="F35"/>
  <c i="1" r="BB99"/>
  <c i="7" r="F36"/>
  <c i="1" r="BC100"/>
  <c i="2" r="F33"/>
  <c i="1" r="AZ95"/>
  <c i="6" r="F37"/>
  <c i="1" r="BD99"/>
  <c i="7" r="F37"/>
  <c i="1" r="BD100"/>
  <c i="2" r="F37"/>
  <c i="1" r="BD95"/>
  <c i="5" r="J33"/>
  <c i="1" r="AV98"/>
  <c i="9" r="F35"/>
  <c i="1" r="BB102"/>
  <c i="5" l="1" r="P144"/>
  <c i="6" r="R122"/>
  <c r="P122"/>
  <c i="1" r="AU99"/>
  <c i="5" r="R144"/>
  <c r="R128"/>
  <c i="3" r="R187"/>
  <c i="2" r="T149"/>
  <c r="T148"/>
  <c i="5" r="T144"/>
  <c i="7" r="R136"/>
  <c i="3" r="P187"/>
  <c i="5" r="BK144"/>
  <c r="J144"/>
  <c r="J101"/>
  <c i="3" r="P134"/>
  <c i="4" r="T128"/>
  <c r="T127"/>
  <c i="3" r="R134"/>
  <c r="R133"/>
  <c r="T134"/>
  <c r="T133"/>
  <c i="7" r="P136"/>
  <c i="1" r="AU100"/>
  <c i="2" r="BK149"/>
  <c i="9" r="T119"/>
  <c i="3" r="BK187"/>
  <c r="J187"/>
  <c r="J105"/>
  <c i="9" r="R119"/>
  <c i="2" r="R149"/>
  <c r="R148"/>
  <c r="P149"/>
  <c r="P148"/>
  <c i="1" r="AU95"/>
  <c i="5" r="P129"/>
  <c r="P128"/>
  <c i="1" r="AU98"/>
  <c i="5" r="T129"/>
  <c r="T128"/>
  <c i="4" r="P128"/>
  <c r="P127"/>
  <c i="1" r="AU97"/>
  <c i="7" r="BK430"/>
  <c r="J430"/>
  <c r="J108"/>
  <c i="5" r="BK129"/>
  <c r="BK128"/>
  <c r="J128"/>
  <c i="9" r="BK120"/>
  <c r="BK119"/>
  <c r="J119"/>
  <c i="8" r="BK119"/>
  <c r="J119"/>
  <c r="J97"/>
  <c i="2" r="BK459"/>
  <c r="J459"/>
  <c r="J124"/>
  <c i="6" r="BK138"/>
  <c r="J138"/>
  <c r="J99"/>
  <c r="BK122"/>
  <c r="J122"/>
  <c i="4" r="BK127"/>
  <c r="J127"/>
  <c r="J96"/>
  <c i="3" r="BK133"/>
  <c r="J133"/>
  <c r="J30"/>
  <c i="1" r="AG96"/>
  <c i="6" r="F34"/>
  <c i="1" r="BA99"/>
  <c i="7" r="F34"/>
  <c i="1" r="BA100"/>
  <c i="5" r="J34"/>
  <c i="1" r="AW98"/>
  <c r="AT98"/>
  <c r="BC94"/>
  <c r="AY94"/>
  <c i="9" r="J30"/>
  <c i="1" r="AG102"/>
  <c i="4" r="F34"/>
  <c i="1" r="BA97"/>
  <c i="9" r="J34"/>
  <c i="1" r="AW102"/>
  <c r="AT102"/>
  <c r="AN102"/>
  <c i="2" r="J34"/>
  <c i="1" r="AW95"/>
  <c r="AT95"/>
  <c i="3" r="F34"/>
  <c i="1" r="BA96"/>
  <c i="5" r="J30"/>
  <c i="1" r="AG98"/>
  <c i="5" r="F34"/>
  <c i="1" r="BA98"/>
  <c r="AZ94"/>
  <c r="AV94"/>
  <c r="AK29"/>
  <c i="2" r="F34"/>
  <c i="1" r="BA95"/>
  <c i="4" r="J34"/>
  <c i="1" r="AW97"/>
  <c r="AT97"/>
  <c i="9" r="F34"/>
  <c i="1" r="BA102"/>
  <c i="3" r="J34"/>
  <c i="1" r="AW96"/>
  <c r="AT96"/>
  <c i="6" r="J34"/>
  <c i="1" r="AW99"/>
  <c r="AT99"/>
  <c i="8" r="J34"/>
  <c i="1" r="AW101"/>
  <c r="AT101"/>
  <c r="BB94"/>
  <c r="W31"/>
  <c r="BD94"/>
  <c r="W33"/>
  <c i="6" r="J30"/>
  <c i="1" r="AG99"/>
  <c i="7" r="J34"/>
  <c i="1" r="AW100"/>
  <c r="AT100"/>
  <c i="2" l="1" r="BK148"/>
  <c r="J148"/>
  <c r="J96"/>
  <c i="3" r="P133"/>
  <c i="1" r="AU96"/>
  <c i="7" r="BK136"/>
  <c r="J136"/>
  <c r="J96"/>
  <c i="2" r="J149"/>
  <c r="J97"/>
  <c i="8" r="BK118"/>
  <c r="J118"/>
  <c r="J96"/>
  <c i="5" r="J96"/>
  <c i="9" r="J96"/>
  <c i="5" r="J129"/>
  <c r="J97"/>
  <c i="9" r="J120"/>
  <c r="J97"/>
  <c r="J39"/>
  <c i="1" r="AN99"/>
  <c i="6" r="J96"/>
  <c r="J39"/>
  <c i="5" r="J39"/>
  <c i="1" r="AN96"/>
  <c i="3" r="J96"/>
  <c r="J39"/>
  <c i="1" r="AN98"/>
  <c r="AU94"/>
  <c r="W32"/>
  <c r="AX94"/>
  <c r="BA94"/>
  <c r="W30"/>
  <c r="W29"/>
  <c i="4" r="J30"/>
  <c i="1" r="AG97"/>
  <c r="AN97"/>
  <c i="4" l="1" r="J39"/>
  <c i="7" r="J30"/>
  <c i="1" r="AG100"/>
  <c i="2" r="J30"/>
  <c i="1" r="AG95"/>
  <c i="8" r="J30"/>
  <c i="1" r="AG101"/>
  <c r="AW94"/>
  <c r="AK30"/>
  <c i="2" l="1" r="J39"/>
  <c i="7" r="J39"/>
  <c i="8" r="J39"/>
  <c i="1" r="AN95"/>
  <c r="AN101"/>
  <c r="AN100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<sst xmlns="http://schemas.openxmlformats.org/spreadsheetml/2006/main">
  <si>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</si>
  <si>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</si>
  <si>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</si>
  <si>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</si>
  <si>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{819391f4-f62f-4b50-a238-4878894fd4fd}</t>
  </si>
  <si>
    <t xml:space="preserve">&gt;&gt;  skryté stĺpce  &lt;&lt;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</si>
  <si>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</si>
  <si>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</si>
  <si>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</si>
  <si>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</si>
  <si>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</si>
  <si>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</si>
  <si>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</si>
  <si>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</si>
  <si>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</si>
  <si>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</si>
  <si>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ZSS_Detvan_(rozpocet)</t>
  </si>
  <si>
    <t>JKSO:</t>
  </si>
  <si>
    <t>KS:</t>
  </si>
  <si>
    <t>Miesto:</t>
  </si>
  <si>
    <t xml:space="preserve"> </t>
  </si>
  <si>
    <t>Dátum:</t>
  </si>
  <si>
    <t>21. 2. 2025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</si>
  <si>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</si>
  <si>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</si>
  <si>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</si>
  <si>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</si>
  <si>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</si>
  <si>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</si>
  <si>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</si>
  <si>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</si>
  <si>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</si>
  <si>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</si>
  <si>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</si>
  <si>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</si>
  <si>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</si>
  <si>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</si>
  <si>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</si>
  <si>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</si>
  <si>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</si>
  <si>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</si>
  <si>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</si>
  <si>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</si>
  <si>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</si>
  <si>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</si>
  <si>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</si>
  <si>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</si>
  <si>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</si>
  <si>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</si>
  <si>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</si>
  <si>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</si>
  <si>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</si>
  <si>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</si>
  <si>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</si>
  <si>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</si>
  <si>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</si>
  <si>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</si>
  <si>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</si>
  <si>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</si>
  <si>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</si>
  <si>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</si>
  <si>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</si>
  <si>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</si>
  <si>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</si>
  <si>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</si>
  <si>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</si>
  <si>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</si>
  <si>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</si>
  <si>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</si>
  <si>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</si>
  <si>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</si>
  <si>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</si>
  <si>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</si>
  <si>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</si>
  <si>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</si>
  <si>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</si>
  <si>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</si>
  <si>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</si>
  <si>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Architektúra</t>
  </si>
  <si>
    <t>STA</t>
  </si>
  <si>
    <t>1</t>
  </si>
  <si>
    <t>{2a6c7d0f-7952-4091-8053-9c6dfc39220d}</t>
  </si>
  <si>
    <t>SO 01.2</t>
  </si>
  <si>
    <t>Zdravotechnika_rev.</t>
  </si>
  <si>
    <t>{dbd7e7df-6d79-4a81-844c-1f1b2eb2e3cf}</t>
  </si>
  <si>
    <t>SO 01.3</t>
  </si>
  <si>
    <t>Areálový rozvod kanalizácie_rev.</t>
  </si>
  <si>
    <t>{202bc2e2-1ea6-45b8-a526-b1bc3851fd4f}</t>
  </si>
  <si>
    <t>SO 01.4</t>
  </si>
  <si>
    <t>Vykurovanie_rev.</t>
  </si>
  <si>
    <t>{83087b5a-ae9a-4e92-a85b-949a8f7b9ef5}</t>
  </si>
  <si>
    <t>SO 01.5</t>
  </si>
  <si>
    <t>VZT</t>
  </si>
  <si>
    <t>{c614fefe-5d01-4ba1-b62f-5fb0c3b94c28}</t>
  </si>
  <si>
    <t>SO 01.6</t>
  </si>
  <si>
    <t>Elektroinštalácia</t>
  </si>
  <si>
    <t>{ba317218-dd22-4075-8b0e-dda699d14840}</t>
  </si>
  <si>
    <t>SO 01.7</t>
  </si>
  <si>
    <t>Výťah</t>
  </si>
  <si>
    <t>{f3203bde-e0c3-41de-a20c-d0c5db17d408}</t>
  </si>
  <si>
    <t>SO 01.8</t>
  </si>
  <si>
    <t>Kuchyňa</t>
  </si>
  <si>
    <t>{ca7c1527-0dad-4d79-83de-5e29232bf93c}</t>
  </si>
  <si>
    <t>KRYCÍ LIST ROZPOČTU</t>
  </si>
  <si>
    <t>Objekt:</t>
  </si>
  <si>
    <t>SO 01.1 - Architektúra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</si>
  <si>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</si>
  <si>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</si>
  <si>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</si>
  <si>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</si>
  <si>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</si>
  <si>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</si>
  <si>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ZEMNE PRÁCE</t>
  </si>
  <si>
    <t xml:space="preserve">    2 - ZÁKLADY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</si>
  <si>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</si>
  <si>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</si>
  <si>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</si>
  <si>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VÝPLNE</t>
  </si>
  <si>
    <t xml:space="preserve">    9 - Ostatné konštrukcie a práce-búranie</t>
  </si>
  <si>
    <t xml:space="preserve">    99 - Presun hmôt HSV</t>
  </si>
  <si>
    <t xml:space="preserve">    D2 - PRÁCE A DODÁVKY PSV</t>
  </si>
  <si>
    <t xml:space="preserve">    711 - Izolácie proti vode a vlhkosti</t>
  </si>
  <si>
    <t xml:space="preserve">    712 - Povlakové krytiny</t>
  </si>
  <si>
    <t xml:space="preserve">    713 - Izolácie tepelné</t>
  </si>
  <si>
    <t xml:space="preserve">    721 - Vnútorná kanalizácia</t>
  </si>
  <si>
    <t xml:space="preserve">    73 - ÚSTREDNE VYKUROVANIE</t>
  </si>
  <si>
    <t xml:space="preserve">    762 - Konštrukcie tesárske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</si>
  <si>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</si>
  <si>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</si>
  <si>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</si>
  <si>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</si>
  <si>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</si>
  <si>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775 - Podlahy vlysové a parketové</t>
  </si>
  <si>
    <t xml:space="preserve">    776 - Podlahy povlakové</t>
  </si>
  <si>
    <t xml:space="preserve">    777 - Podlahy zo syntetických hmôt</t>
  </si>
  <si>
    <t xml:space="preserve">    781 - Obklady z obkladačiek a dosiek</t>
  </si>
  <si>
    <t xml:space="preserve">    783 - Nátery</t>
  </si>
  <si>
    <t xml:space="preserve">    784 - Maľby</t>
  </si>
  <si>
    <t>D3 - PRÁCE A DODÁVKY M</t>
  </si>
  <si>
    <t xml:space="preserve">    M21 - 155 Elektromontáže</t>
  </si>
  <si>
    <t xml:space="preserve">    M24 - 158 Montáž VZT zariadení a sušiarní</t>
  </si>
  <si>
    <t xml:space="preserve">    M33 - 162 Montáž dopr., sklad. zariadení a váh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</si>
  <si>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</si>
  <si>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</si>
  <si>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</si>
  <si>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</si>
  <si>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</si>
  <si>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</si>
  <si>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</si>
  <si>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</si>
  <si>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</si>
  <si>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</si>
  <si>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</si>
  <si>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</si>
  <si>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</si>
  <si>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</si>
  <si>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</si>
  <si>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</si>
  <si>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ZEMNE PRÁCE</t>
  </si>
  <si>
    <t>K</t>
  </si>
  <si>
    <t>113105111.S</t>
  </si>
  <si>
    <t xml:space="preserve">Rozoberanie dlažby z lomového kameňa, kladených na sucho,  -0,48000t</t>
  </si>
  <si>
    <t>m2</t>
  </si>
  <si>
    <t>4</t>
  </si>
  <si>
    <t>2</t>
  </si>
  <si>
    <t>132201101.S</t>
  </si>
  <si>
    <t>Výkop ryhy do šírky 600 mm v horn.3 do 100 m3</t>
  </si>
  <si>
    <t>m3</t>
  </si>
  <si>
    <t>3</t>
  </si>
  <si>
    <t>132201109.S</t>
  </si>
  <si>
    <t>Príplatok k cene za lepivosť pri hĺbení rýh šírky do 600 mm zapažených i nezapažených s urovnaním dna v hornine 3</t>
  </si>
  <si>
    <t>6</t>
  </si>
  <si>
    <t>132211101.S</t>
  </si>
  <si>
    <t xml:space="preserve">Hĺbenie rýh šírky do 600 mm v  hornine tr.3 súdržných - ručným náradím</t>
  </si>
  <si>
    <t>8</t>
  </si>
  <si>
    <t>5</t>
  </si>
  <si>
    <t>132211119.S</t>
  </si>
  <si>
    <t>Príplatok za lepivosť pri hĺbení rýh š do 600 mm ručným náradím v hornine tr. 3</t>
  </si>
  <si>
    <t>10</t>
  </si>
  <si>
    <t>139711101.S</t>
  </si>
  <si>
    <t>Výkop v uzavretých priestoroch s naložením výkopu na dopravný prostriedok v hornine 1 až 4</t>
  </si>
  <si>
    <t>12</t>
  </si>
  <si>
    <t>7</t>
  </si>
  <si>
    <t>162201102.S</t>
  </si>
  <si>
    <t>Vodorovné premiestnenie výkopku z horniny 1-4 nad 20-50m</t>
  </si>
  <si>
    <t>14</t>
  </si>
  <si>
    <t>162201201.S</t>
  </si>
  <si>
    <t>Vodorovné premiestnenie výkopu nosením do 10 m horniny 1 až 4</t>
  </si>
  <si>
    <t>16</t>
  </si>
  <si>
    <t>9</t>
  </si>
  <si>
    <t>162501102.S</t>
  </si>
  <si>
    <t>Vodorovné premiestnenie výkopku po spevnenej ceste z horniny tr.1-4, do 100 m3 na vzdialenosť do 3000 m</t>
  </si>
  <si>
    <t>18</t>
  </si>
  <si>
    <t>162501105.S</t>
  </si>
  <si>
    <t>Vodorovné premiestnenie výkopku po spevnenej ceste z horniny tr.1-4, do 100 m3, príplatok k cene za každých ďalšich a začatých 1000 m</t>
  </si>
  <si>
    <t>20</t>
  </si>
  <si>
    <t>11</t>
  </si>
  <si>
    <t>167101100.S</t>
  </si>
  <si>
    <t>Nakladanie výkopku tr.1-4 ručne</t>
  </si>
  <si>
    <t>22</t>
  </si>
  <si>
    <t>171201201.S</t>
  </si>
  <si>
    <t>Uloženie sypaniny na skládky do 100 m3</t>
  </si>
  <si>
    <t>24</t>
  </si>
  <si>
    <t>13</t>
  </si>
  <si>
    <t>171209002.S</t>
  </si>
  <si>
    <t>Poplatok za skladovanie - zemina a kamenivo (17 05) ostatné</t>
  </si>
  <si>
    <t>t</t>
  </si>
  <si>
    <t>26</t>
  </si>
  <si>
    <t>174101001.S</t>
  </si>
  <si>
    <t>Zásyp sypaninou so zhutnením jám, šachiet, rýh, zárezov alebo okolo objektov do 100 m3</t>
  </si>
  <si>
    <t>28</t>
  </si>
  <si>
    <t>15</t>
  </si>
  <si>
    <t>175101100.R</t>
  </si>
  <si>
    <t>Príplatok za prehodenie zeminy</t>
  </si>
  <si>
    <t>30</t>
  </si>
  <si>
    <t>ZÁKLADY</t>
  </si>
  <si>
    <t>271573001.S</t>
  </si>
  <si>
    <t>Násyp pod základové konštrukcie so zhutnením zo štrkopiesku fr.0-32 mm</t>
  </si>
  <si>
    <t>32</t>
  </si>
  <si>
    <t>17</t>
  </si>
  <si>
    <t>273321411.S</t>
  </si>
  <si>
    <t>Betón základových dosiek, železový (bez výstuže), tr. C 25/30</t>
  </si>
  <si>
    <t>34</t>
  </si>
  <si>
    <t>273351215.S</t>
  </si>
  <si>
    <t>Debnenie stien základových dosiek, zhotovenie-dielce</t>
  </si>
  <si>
    <t>36</t>
  </si>
  <si>
    <t>19</t>
  </si>
  <si>
    <t>273351216.S</t>
  </si>
  <si>
    <t>Debnenie stien základových dosiek, odstránenie-dielce</t>
  </si>
  <si>
    <t>38</t>
  </si>
  <si>
    <t>273361821.S</t>
  </si>
  <si>
    <t>Výstuž základových dosiek z ocele B500 (10505)</t>
  </si>
  <si>
    <t>40</t>
  </si>
  <si>
    <t>21</t>
  </si>
  <si>
    <t>274313711.S</t>
  </si>
  <si>
    <t>Betón základových pásov, prostý tr. C 25/30</t>
  </si>
  <si>
    <t>42</t>
  </si>
  <si>
    <t>274361821.S</t>
  </si>
  <si>
    <t>Výstuž základových pásov z ocele B500 (10505)</t>
  </si>
  <si>
    <t>44</t>
  </si>
  <si>
    <t>ZVISLÉ A KOMPLETNÉ KONŠTRUKCIE</t>
  </si>
  <si>
    <t>310238211.S</t>
  </si>
  <si>
    <t>Zamurovanie otvoru s plochou nad 0.25 do 1 m2 v murive nadzákladného tehlami na maltu vápennocementovú</t>
  </si>
  <si>
    <t>46</t>
  </si>
  <si>
    <t>310239211.S</t>
  </si>
  <si>
    <t>Zamurovanie otvoru s plochou nad 1 do 4 m2 v murive nadzákladného tehlami na maltu vápennocementovú</t>
  </si>
  <si>
    <t>48</t>
  </si>
  <si>
    <t>25</t>
  </si>
  <si>
    <t>311234015</t>
  </si>
  <si>
    <t>Murivo nosné (m3) z tehál pálených HELUZ 25 P 15 brúsených na pero a drážku, na lepidlo (250x375x249)</t>
  </si>
  <si>
    <t>50</t>
  </si>
  <si>
    <t>311272561</t>
  </si>
  <si>
    <t>Murivo nosné (m3) z tvárnic YTONG Statik hr. 200 mm P4-550, na MVC a maltu YTONG (200x249x599)</t>
  </si>
  <si>
    <t>52</t>
  </si>
  <si>
    <t>27</t>
  </si>
  <si>
    <t>311272563</t>
  </si>
  <si>
    <t>Murivo nosné (m3) z tvárnic YTONG Statik hr. 300 mm P4-550 PD, na MVC a maltu YTONG (300x249x499)</t>
  </si>
  <si>
    <t>54</t>
  </si>
  <si>
    <t>317321411.S</t>
  </si>
  <si>
    <t>Betón prekladov železový (bez výstuže) tr. C 25/30</t>
  </si>
  <si>
    <t>56</t>
  </si>
  <si>
    <t>29</t>
  </si>
  <si>
    <t>317351101.S</t>
  </si>
  <si>
    <t>Debnenie klenbových pásov valcových vrátane podpernej konštrukcie do výšky 4m zhotovenie</t>
  </si>
  <si>
    <t>58</t>
  </si>
  <si>
    <t>317351102.S</t>
  </si>
  <si>
    <t>Debnenie klenbových pásov valcových vrátane podpernej konštrukcie do výšky 4m odstránenie</t>
  </si>
  <si>
    <t>60</t>
  </si>
  <si>
    <t>31</t>
  </si>
  <si>
    <t>317361821.S</t>
  </si>
  <si>
    <t>Výstuž prekladov z ocele B500 (10505)</t>
  </si>
  <si>
    <t>62</t>
  </si>
  <si>
    <t>317941121.S</t>
  </si>
  <si>
    <t>Osadenie oceľových valcovaných nosníkov (na murive) I, IE,U,UE,L do č.12 alebo výšky do 120 mm</t>
  </si>
  <si>
    <t>64</t>
  </si>
  <si>
    <t>33</t>
  </si>
  <si>
    <t>M</t>
  </si>
  <si>
    <t>133810000400.S</t>
  </si>
  <si>
    <t>Tyč oceľová prierezu I 120 mm, ozn. 10 000, podľa EN ISO S185</t>
  </si>
  <si>
    <t>66</t>
  </si>
  <si>
    <t>133840001000.S</t>
  </si>
  <si>
    <t>Tyč oceľová prierezu U 120 mm valcovaná za tepla, ozn. 11 375, podľa EN ISO S235JR</t>
  </si>
  <si>
    <t>68</t>
  </si>
  <si>
    <t>35</t>
  </si>
  <si>
    <t>133510000000.R</t>
  </si>
  <si>
    <t>Oceľ široká - platne , ozn. 11 373, podľa EN ISO S235JRG1</t>
  </si>
  <si>
    <t>70</t>
  </si>
  <si>
    <t>317941123.S</t>
  </si>
  <si>
    <t>Osadenie oceľových valcovaných nosníkov (na murive) I, IE,U,UE,L č.14-22 alebo výšky do 220 mm</t>
  </si>
  <si>
    <t>72</t>
  </si>
  <si>
    <t>37</t>
  </si>
  <si>
    <t>133810000700.S</t>
  </si>
  <si>
    <t>Tyč oceľová stredná prierezu I 160 mm, ozn. 11 373, podľa EN ISO S235JRG1</t>
  </si>
  <si>
    <t>74</t>
  </si>
  <si>
    <t>135100000800</t>
  </si>
  <si>
    <t>Príslušenstvo ostatné stavebné, ozn. 11 373, podľa EN ISO S235JRG1</t>
  </si>
  <si>
    <t>76</t>
  </si>
  <si>
    <t>39</t>
  </si>
  <si>
    <t>340237211.S</t>
  </si>
  <si>
    <t>Zamurovanie otvoru s plochou do 0,25 m2 tehlami pálenými v stenách hr. do 100 mm</t>
  </si>
  <si>
    <t>ks</t>
  </si>
  <si>
    <t>78</t>
  </si>
  <si>
    <t>342272031.S</t>
  </si>
  <si>
    <t>Priečky z pórobetónových tvárnic hladkých s objemovou hmotnosťou do 600 kg/m3 hrúbky 100 mm</t>
  </si>
  <si>
    <t>80</t>
  </si>
  <si>
    <t>41</t>
  </si>
  <si>
    <t>342272051.S</t>
  </si>
  <si>
    <t>Priečky z pórobetónových tvárnic hladkých s objemovou hmotnosťou do 600 kg/m3 hrúbky 150 mm</t>
  </si>
  <si>
    <t>82</t>
  </si>
  <si>
    <t>342948112.S</t>
  </si>
  <si>
    <t>Ukotvenie priečok k murovaným konštrukciám priskrutkovaním</t>
  </si>
  <si>
    <t>m</t>
  </si>
  <si>
    <t>84</t>
  </si>
  <si>
    <t>43</t>
  </si>
  <si>
    <t>342948115.S</t>
  </si>
  <si>
    <t>Ukončenie priečok hr. do 100 mm ku konštrukciám polyuretánovou penou</t>
  </si>
  <si>
    <t>86</t>
  </si>
  <si>
    <t>342948116.S</t>
  </si>
  <si>
    <t>Ukončenie priečok hr. nad 100 mm ku konštrukciám polyuretánovou penou</t>
  </si>
  <si>
    <t>88</t>
  </si>
  <si>
    <t>45</t>
  </si>
  <si>
    <t>345321515.S</t>
  </si>
  <si>
    <t>Betón múrikov parapetných, atikových, schodiskových, zábradelných, železový (bez výstuže) tr. C 25/30</t>
  </si>
  <si>
    <t>90</t>
  </si>
  <si>
    <t>345351101.S</t>
  </si>
  <si>
    <t>Debnenie múrikov parapet., atik., zábradl., plnostenných- zhotovenie</t>
  </si>
  <si>
    <t>92</t>
  </si>
  <si>
    <t>47</t>
  </si>
  <si>
    <t>345351102.S</t>
  </si>
  <si>
    <t>Debnenie múrikov parapet., atik., zábradl., plnostenných- odstránenie</t>
  </si>
  <si>
    <t>94</t>
  </si>
  <si>
    <t>345361821.S</t>
  </si>
  <si>
    <t>Výstuž múrikov parapet., atik., schodisk., zábradl., z betonárskej ocele B500 (10505)</t>
  </si>
  <si>
    <t>96</t>
  </si>
  <si>
    <t>VODOROVNÉ KONŠTRUKCIE</t>
  </si>
  <si>
    <t>49</t>
  </si>
  <si>
    <t>411142019.S</t>
  </si>
  <si>
    <t>Polomontovaný strop zo ŽB nosníkov dĺžky 2400 mm a pórobetónových stropných vložiek výšky nad 150 do 200 mm, s podoprením a dobetónovaním medzi vložkami</t>
  </si>
  <si>
    <t>98</t>
  </si>
  <si>
    <t>411142028.S</t>
  </si>
  <si>
    <t>Polomontovaný strop zo ŽB nosníkov dĺžky 4200 mm a pórobetónových stropných vložiek výšky nad 150 do 200 mm, s podoprením a dobetónovaním medzi vložkami</t>
  </si>
  <si>
    <t>100</t>
  </si>
  <si>
    <t>51</t>
  </si>
  <si>
    <t>411142041.S</t>
  </si>
  <si>
    <t>Polomontovaný strop zo ŽB nosníkov dĺžky 6800 mm a pórobetónových stropných vložiek výšky nad 150 do 200 mm, s podoprením a dobetónovaním medzi vložkami</t>
  </si>
  <si>
    <t>102</t>
  </si>
  <si>
    <t>411321414.S</t>
  </si>
  <si>
    <t xml:space="preserve">Betón stropov doskových a trámových,  železový tr. C 25/30</t>
  </si>
  <si>
    <t>104</t>
  </si>
  <si>
    <t>53</t>
  </si>
  <si>
    <t>411351101.S</t>
  </si>
  <si>
    <t>Debnenie stropov doskových zhotovenie-dielce</t>
  </si>
  <si>
    <t>106</t>
  </si>
  <si>
    <t>411351102.S</t>
  </si>
  <si>
    <t>Debnenie stropov doskových odstránenie-dielce</t>
  </si>
  <si>
    <t>108</t>
  </si>
  <si>
    <t>55</t>
  </si>
  <si>
    <t>411354173.S</t>
  </si>
  <si>
    <t>Podporná konštrukcia stropov výšky do 4 m pre zaťaženie do 12 kPa zhotovenie</t>
  </si>
  <si>
    <t>110</t>
  </si>
  <si>
    <t>411354174.S</t>
  </si>
  <si>
    <t>Podporná konštrukcia stropov výšky do 4 m pre zaťaženie do 12 kPa odstránenie</t>
  </si>
  <si>
    <t>112</t>
  </si>
  <si>
    <t>57</t>
  </si>
  <si>
    <t>411361821.S</t>
  </si>
  <si>
    <t>Výstuž stropov doskových, trámových, vložkových,konzolových alebo balkónových, B500 (10505)</t>
  </si>
  <si>
    <t>114</t>
  </si>
  <si>
    <t>411387531.S</t>
  </si>
  <si>
    <t>Zabetónov. otvoru s plochou do 0,25 m2, v stropoch zo železobetónu a tvárnicových a v klenbách</t>
  </si>
  <si>
    <t>116</t>
  </si>
  <si>
    <t>59</t>
  </si>
  <si>
    <t>417321515.S</t>
  </si>
  <si>
    <t>Betón stužujúcich pásov a vencov železový tr. C 25/30</t>
  </si>
  <si>
    <t>118</t>
  </si>
  <si>
    <t>417351115.S</t>
  </si>
  <si>
    <t>Debnenie bočníc stužujúcich pásov a vencov vrátane vzpier zhotovenie</t>
  </si>
  <si>
    <t>120</t>
  </si>
  <si>
    <t>61</t>
  </si>
  <si>
    <t>417351116.S</t>
  </si>
  <si>
    <t>Debnenie bočníc stužujúcich pásov a vencov vrátane vzpier odstránenie</t>
  </si>
  <si>
    <t>122</t>
  </si>
  <si>
    <t>417361821.S</t>
  </si>
  <si>
    <t>Výstuž stužujúcich pásov a vencov z betonárskej ocele B500 (10505)</t>
  </si>
  <si>
    <t>124</t>
  </si>
  <si>
    <t>63</t>
  </si>
  <si>
    <t>430321414.S</t>
  </si>
  <si>
    <t>Schodiskové konštrukcie, betón železový tr. C 25/30</t>
  </si>
  <si>
    <t>126</t>
  </si>
  <si>
    <t>430361821.S</t>
  </si>
  <si>
    <t>Výstuž schodiskových konštrukcií z betonárskej ocele B500 (10505)</t>
  </si>
  <si>
    <t>128</t>
  </si>
  <si>
    <t>65</t>
  </si>
  <si>
    <t>431351121.S</t>
  </si>
  <si>
    <t>Debnenie do 4 m výšky - podest a podstupňových dosiek pôdorysne priamočiarych zhotovenie</t>
  </si>
  <si>
    <t>130</t>
  </si>
  <si>
    <t>431351122.S</t>
  </si>
  <si>
    <t>Debnenie do 4 m výšky - podest a podstupňových dosiek pôdorysne priamočiarych odstránenie</t>
  </si>
  <si>
    <t>132</t>
  </si>
  <si>
    <t>67</t>
  </si>
  <si>
    <t>434141113.S</t>
  </si>
  <si>
    <t xml:space="preserve">Schodiskový stupeň  základný v. 150 mm, š. 300 mm, svetlosť schodiska do 1200 mm</t>
  </si>
  <si>
    <t>134</t>
  </si>
  <si>
    <t>434141132.R</t>
  </si>
  <si>
    <t xml:space="preserve">Príplatok k schodiskovým stupňom  základným za výškové dorovnanie stupňa MVC</t>
  </si>
  <si>
    <t>136</t>
  </si>
  <si>
    <t>69</t>
  </si>
  <si>
    <t>15623000000</t>
  </si>
  <si>
    <t>Premac Blok flair schod sivá žula 1000x350x150mm</t>
  </si>
  <si>
    <t>138</t>
  </si>
  <si>
    <t>434351141.S</t>
  </si>
  <si>
    <t>Debnenie stupňov na podstupňovej doske alebo na teréne pôdorysne priamočiarych zhotovenie</t>
  </si>
  <si>
    <t>140</t>
  </si>
  <si>
    <t>71</t>
  </si>
  <si>
    <t>434351142.S</t>
  </si>
  <si>
    <t>Debnenie stupňov na podstupňovej doske alebo na teréne pôdorysne priamočiarych odstránenie</t>
  </si>
  <si>
    <t>142</t>
  </si>
  <si>
    <t>KOMUNIKÁCIE</t>
  </si>
  <si>
    <t>566401111.S</t>
  </si>
  <si>
    <t>Úprava doterajšieho krytu z kameniva drveného v množstve 0,06- 0,08 m3/m2</t>
  </si>
  <si>
    <t>144</t>
  </si>
  <si>
    <t>73</t>
  </si>
  <si>
    <t>596811320.S</t>
  </si>
  <si>
    <t>Kladenie betónovej dlažby s vyplnením škár do lôžka z kameniva, veľ. do 0,25 m2 plochy do 50 m2</t>
  </si>
  <si>
    <t>146</t>
  </si>
  <si>
    <t>592460014500.S</t>
  </si>
  <si>
    <t>Platňa betónová, rozmer 500x500x50 mm, prírodná</t>
  </si>
  <si>
    <t>148</t>
  </si>
  <si>
    <t>75</t>
  </si>
  <si>
    <t>598151100.R</t>
  </si>
  <si>
    <t>Hutnenie dlažby pre akúkoľvek dĺžku a mieru zhutnenia ubíjadlom vibračným</t>
  </si>
  <si>
    <t>150</t>
  </si>
  <si>
    <t>ÚPRAVY POVRCHOV, PODLAHY, VÝPLNE</t>
  </si>
  <si>
    <t>611421431.S</t>
  </si>
  <si>
    <t>Oprava vnútorných vápenných omietok stropov železobetónových rovných tvárnicových a klenieb, opravovaná plocha nad 30 do 50 % štukových</t>
  </si>
  <si>
    <t>152</t>
  </si>
  <si>
    <t>77</t>
  </si>
  <si>
    <t>611460385.R</t>
  </si>
  <si>
    <t>Vnútorná omietka schodisk.konštrukcí vápennocementová štuková (jemná), hr. 5 mm</t>
  </si>
  <si>
    <t>154</t>
  </si>
  <si>
    <t>611460385.S</t>
  </si>
  <si>
    <t>Vnútorná omietka stropov vápennocementová štuková (jemná), hr. 5 mm</t>
  </si>
  <si>
    <t>156</t>
  </si>
  <si>
    <t>79</t>
  </si>
  <si>
    <t>611481119.S</t>
  </si>
  <si>
    <t>Potiahnutie vnútorných stropov sklotextilnou mriežkou s celoplošným prilepením</t>
  </si>
  <si>
    <t>158</t>
  </si>
  <si>
    <t>612421431.S</t>
  </si>
  <si>
    <t>Oprava vnútorných vápenných omietok stien, v množstve opravenej plochy nad 30 do 50 % štukových</t>
  </si>
  <si>
    <t>160</t>
  </si>
  <si>
    <t>81</t>
  </si>
  <si>
    <t>612422391.S</t>
  </si>
  <si>
    <t>Príplatok za každých ďalších 10 mm hrúbky opravy vnútorných vápenných omietok stien opravenej plochy nad 10 do 30 %</t>
  </si>
  <si>
    <t>162</t>
  </si>
  <si>
    <t>612425931.S</t>
  </si>
  <si>
    <t>Omietka vápenná vnútorného ostenia okenného alebo dverného štuková</t>
  </si>
  <si>
    <t>164</t>
  </si>
  <si>
    <t>83</t>
  </si>
  <si>
    <t>612460151.S</t>
  </si>
  <si>
    <t>Príprava vnútorného podkladu stien cementovým prednástrekom, hr. 3 mm</t>
  </si>
  <si>
    <t>166</t>
  </si>
  <si>
    <t>612460364.S</t>
  </si>
  <si>
    <t>Vnútorná omietka stien vápennocementová jednovrstvová, hr. 15 mm</t>
  </si>
  <si>
    <t>168</t>
  </si>
  <si>
    <t>85</t>
  </si>
  <si>
    <t>612460385.S</t>
  </si>
  <si>
    <t>Vnútorná omietka stien vápennocementová štuková (jemná), hr. 5 mm</t>
  </si>
  <si>
    <t>170</t>
  </si>
  <si>
    <t>612481011.S</t>
  </si>
  <si>
    <t>Príplatok za zabudované omietniky k vnútornej omietke zo suchých zmesí</t>
  </si>
  <si>
    <t>172</t>
  </si>
  <si>
    <t>87</t>
  </si>
  <si>
    <t>612481119.S</t>
  </si>
  <si>
    <t>Potiahnutie vnútorných stien sklotextilnou mriežkou s celoplošným prilepením</t>
  </si>
  <si>
    <t>174</t>
  </si>
  <si>
    <t>622422222.S</t>
  </si>
  <si>
    <t>Oprava vonkajších omietok stien zo suchých zmesí, štukových, členitosť II, opravovaná plocha nad 10% do 20%</t>
  </si>
  <si>
    <t>176</t>
  </si>
  <si>
    <t>89</t>
  </si>
  <si>
    <t>622422422.S</t>
  </si>
  <si>
    <t>Oprava vonkajších omietok stien zo suchých zmesí, štukových, členitosť II, opravovaná plocha nad 30% do 40%</t>
  </si>
  <si>
    <t>178</t>
  </si>
  <si>
    <t>622461052.S</t>
  </si>
  <si>
    <t>Vonkajšia omietka stien pastovitá silikónová roztieraná, hr. 1,5 mm - S2</t>
  </si>
  <si>
    <t>180</t>
  </si>
  <si>
    <t>91</t>
  </si>
  <si>
    <t>622461055.S</t>
  </si>
  <si>
    <t>Vonkajšia omietka stien pastovitá silikónová roztieraná, hr. 3 mm</t>
  </si>
  <si>
    <t>182</t>
  </si>
  <si>
    <t>622481119.S</t>
  </si>
  <si>
    <t>Potiahnutie vonkajších stien sklotextilnou mriežkou s celoplošným prilepením - S1</t>
  </si>
  <si>
    <t>184</t>
  </si>
  <si>
    <t>93</t>
  </si>
  <si>
    <t>622909010</t>
  </si>
  <si>
    <t>Očistenie vonkajš.omietky vysokotlak.súpravou WAP</t>
  </si>
  <si>
    <t>186</t>
  </si>
  <si>
    <t>281</t>
  </si>
  <si>
    <t>216904391.S</t>
  </si>
  <si>
    <t>Príplatok k cene za ručné dočistenie oceľovými kefami</t>
  </si>
  <si>
    <t>188</t>
  </si>
  <si>
    <t>625250711.S</t>
  </si>
  <si>
    <t>Kontaktný zatepľovací systém z minerálnej vlny hr. 160 mm, skrutkovacie kotvy -S3</t>
  </si>
  <si>
    <t>190</t>
  </si>
  <si>
    <t>95</t>
  </si>
  <si>
    <t>625250762.S</t>
  </si>
  <si>
    <t>Kontaktný zatepľovací systém ostenia z minerálnej vlny hr. 30 mm</t>
  </si>
  <si>
    <t>192</t>
  </si>
  <si>
    <t>631315711.S</t>
  </si>
  <si>
    <t>Mazanina z betónu prostého (m3) tr. C 25/30 hr.nad 120 do 240 mm</t>
  </si>
  <si>
    <t>194</t>
  </si>
  <si>
    <t>97</t>
  </si>
  <si>
    <t>632452221.S</t>
  </si>
  <si>
    <t>Cementový poter, pevnosti v tlaku 20 MPa, hr. 60 mm</t>
  </si>
  <si>
    <t>196</t>
  </si>
  <si>
    <t>648991113.S</t>
  </si>
  <si>
    <t>Osadenie parapetných dosiek z plastických a poloplast., hmôt, š. nad 200 mm</t>
  </si>
  <si>
    <t>198</t>
  </si>
  <si>
    <t>99</t>
  </si>
  <si>
    <t>611560000300.S</t>
  </si>
  <si>
    <t>Parapetná doska plastová, šírka 250 mm, komôrková vnútorná</t>
  </si>
  <si>
    <t>200</t>
  </si>
  <si>
    <t>Ostatné konštrukcie a práce-búranie</t>
  </si>
  <si>
    <t>941941032.S</t>
  </si>
  <si>
    <t>Montáž lešenia ľahk. radového s podlahami š. do 1 m v. do 30 m</t>
  </si>
  <si>
    <t>202</t>
  </si>
  <si>
    <t>101</t>
  </si>
  <si>
    <t>941941192.S</t>
  </si>
  <si>
    <t>Príplatok za prvý a každý ďalší mesiac použitia lešenia k pol. -1032</t>
  </si>
  <si>
    <t>204</t>
  </si>
  <si>
    <t>941941832.S</t>
  </si>
  <si>
    <t>Demontáž lešenia ľahk. radového s podlahami š. do 1 m v. do 30 m</t>
  </si>
  <si>
    <t>206</t>
  </si>
  <si>
    <t>103</t>
  </si>
  <si>
    <t>941955001.S</t>
  </si>
  <si>
    <t>Lešenie ľahké prac. pomocné výš. podlahy do 1,2 m</t>
  </si>
  <si>
    <t>208</t>
  </si>
  <si>
    <t>944944103.S</t>
  </si>
  <si>
    <t>Ochranná sieť na boku lešenia</t>
  </si>
  <si>
    <t>210</t>
  </si>
  <si>
    <t>105</t>
  </si>
  <si>
    <t>944944803.S</t>
  </si>
  <si>
    <t>Demontáž ochrannej siete na boku lešenia</t>
  </si>
  <si>
    <t>212</t>
  </si>
  <si>
    <t>95291111.S</t>
  </si>
  <si>
    <t>Vyčistenie budov byt. alebo občian. výstavby pri výške podlažia do 4 m</t>
  </si>
  <si>
    <t>214</t>
  </si>
  <si>
    <t>107</t>
  </si>
  <si>
    <t>959941122.S</t>
  </si>
  <si>
    <t>Chemická kotva s kotevným svorníkom tesnená chemickou ampulkou do betónu, ŽB, kameňa, s vyvŕtaním otvoru M12/35/160 mm</t>
  </si>
  <si>
    <t>216</t>
  </si>
  <si>
    <t>959941123.S</t>
  </si>
  <si>
    <t>Chemická kotva s kotevným svorníkom tesnená chemickou ampulkou do betónu, ŽB, kameňa, s vyvŕtaním otvoru M12/95/220 mm</t>
  </si>
  <si>
    <t>218</t>
  </si>
  <si>
    <t>109</t>
  </si>
  <si>
    <t>962031132.S</t>
  </si>
  <si>
    <t xml:space="preserve">Búranie priečok alebo vybúranie otvorov plochy nad 4 m2 z tehál pálených, plných alebo dutých hr. do 150 mm,  -0,19600t</t>
  </si>
  <si>
    <t>220</t>
  </si>
  <si>
    <t>962032231.S</t>
  </si>
  <si>
    <t xml:space="preserve">Búranie muriva z tehál na MV, MVC alebo otvorov nad 4 m2   -1,90500 t</t>
  </si>
  <si>
    <t>222</t>
  </si>
  <si>
    <t>111</t>
  </si>
  <si>
    <t>962081131.S</t>
  </si>
  <si>
    <t xml:space="preserve">Búranie priečok zo sklenených tvárnic hr. do 10 cm   -0,05500 t</t>
  </si>
  <si>
    <t>224</t>
  </si>
  <si>
    <t>963051113.S</t>
  </si>
  <si>
    <t xml:space="preserve">Búranie železobet. stropov doskových hr. nad 8 cm   -2,40000 t</t>
  </si>
  <si>
    <t>226</t>
  </si>
  <si>
    <t>113</t>
  </si>
  <si>
    <t>963053935.S</t>
  </si>
  <si>
    <t xml:space="preserve">Búranie schodisk. ramien želbet. monolit. obojstr. zamurov.   -0,39200 t</t>
  </si>
  <si>
    <t>228</t>
  </si>
  <si>
    <t>965041441.S</t>
  </si>
  <si>
    <t xml:space="preserve">Búr. podkl. alebo mazanín škvárobet. hr. nad 10 cm nad 4 m2   -1,6000 t</t>
  </si>
  <si>
    <t>230</t>
  </si>
  <si>
    <t>115</t>
  </si>
  <si>
    <t>965042141.S</t>
  </si>
  <si>
    <t xml:space="preserve">Búr. podkl. betón alebo liat. asfalt hr. do 10 cm nad 4 m2   -2,2000 t</t>
  </si>
  <si>
    <t>232</t>
  </si>
  <si>
    <t>965042241.S</t>
  </si>
  <si>
    <t xml:space="preserve">Búr. podkl. betón alebo liat. asfalt hr. nad 10 cm nad 4 m2   -2,20000 t</t>
  </si>
  <si>
    <t>234</t>
  </si>
  <si>
    <t>117</t>
  </si>
  <si>
    <t>965045000.R</t>
  </si>
  <si>
    <t xml:space="preserve">Odstránenie degradovaného betónu hr. do 10 cm ručne   -1,10000 t</t>
  </si>
  <si>
    <t>236</t>
  </si>
  <si>
    <t>965081712.S</t>
  </si>
  <si>
    <t xml:space="preserve">Búranie dlažieb, bez podklad. lôžka z xylolit., alebo keramických dlaždíc hr. do 10 mm,  -0,02000t</t>
  </si>
  <si>
    <t>238</t>
  </si>
  <si>
    <t>119</t>
  </si>
  <si>
    <t>965081812.S</t>
  </si>
  <si>
    <t xml:space="preserve">Búranie dlažieb, z kamen., cement., terazzových, čadičových alebo keramických, hr. nad 10 mm,  -0,06500t</t>
  </si>
  <si>
    <t>240</t>
  </si>
  <si>
    <t>967031132.S</t>
  </si>
  <si>
    <t xml:space="preserve">Prikresanie rovných ostení, bez odstupu, po hrubom vybúraní otvorov, v murive tehl. na maltu,  -0,05700t</t>
  </si>
  <si>
    <t>242</t>
  </si>
  <si>
    <t>121</t>
  </si>
  <si>
    <t>968061112.S</t>
  </si>
  <si>
    <t xml:space="preserve">Vyvesenie alebo zavesenie drev. krídiel okien do 1,5 m2   -0,01200 t</t>
  </si>
  <si>
    <t>kus</t>
  </si>
  <si>
    <t>244</t>
  </si>
  <si>
    <t>968061125.S</t>
  </si>
  <si>
    <t xml:space="preserve">Vyvesenie alebo zavesenie drev. krídiel dvier do 2 m2    -0,02400 t</t>
  </si>
  <si>
    <t>246</t>
  </si>
  <si>
    <t>123</t>
  </si>
  <si>
    <t>968061126.S</t>
  </si>
  <si>
    <t xml:space="preserve">Vyvesenie alebo zavesenie drev. krídiel dvier nad 2 m2   -0,02700 t</t>
  </si>
  <si>
    <t>248</t>
  </si>
  <si>
    <t>968062354.S</t>
  </si>
  <si>
    <t xml:space="preserve">Vybúranie drevených rámov okien dvojitých alebo zdvojených, plochy do 1 m2,  -0,07500t</t>
  </si>
  <si>
    <t>250</t>
  </si>
  <si>
    <t>125</t>
  </si>
  <si>
    <t>968062356.S</t>
  </si>
  <si>
    <t xml:space="preserve">Vybúranie drevených rámov okien dvojitých alebo zdvojených, plochy do 4 m2,  -0,05400t</t>
  </si>
  <si>
    <t>252</t>
  </si>
  <si>
    <t>968062456.S</t>
  </si>
  <si>
    <t xml:space="preserve">Vybúranie drevených dverových zárubní nad 2 m2   -0,06700 t</t>
  </si>
  <si>
    <t>254</t>
  </si>
  <si>
    <t>127</t>
  </si>
  <si>
    <t>968072455.S</t>
  </si>
  <si>
    <t xml:space="preserve">Vybúranie kov. dverných zárubní do 2 m2   -0,7600 t</t>
  </si>
  <si>
    <t>256</t>
  </si>
  <si>
    <t>971033351.S</t>
  </si>
  <si>
    <t xml:space="preserve">Vybúr. otvorov do 0,09 m2 murivo tehl. MV, MVC hr. do 45 cm   -0,08000 t</t>
  </si>
  <si>
    <t>258</t>
  </si>
  <si>
    <t>129</t>
  </si>
  <si>
    <t>971033541.S</t>
  </si>
  <si>
    <t xml:space="preserve">Vybúr. otvorov do 1 m2 v murive tehl. MV, MVC hr. do 300 mm   -1,87500 t</t>
  </si>
  <si>
    <t>260</t>
  </si>
  <si>
    <t>971033561.S</t>
  </si>
  <si>
    <t xml:space="preserve">Vybúr. otvorov do 1 m2 v murive tehl. MV, MVC hr. do 600 mm   -1,87500 t</t>
  </si>
  <si>
    <t>262</t>
  </si>
  <si>
    <t>131</t>
  </si>
  <si>
    <t>971033641.S</t>
  </si>
  <si>
    <t xml:space="preserve">Vybúr. otvorov do 4 m2 v murive tehl. MV, MVC hr. do 300 mm   -1,87500 t</t>
  </si>
  <si>
    <t>264</t>
  </si>
  <si>
    <t>971033651.S</t>
  </si>
  <si>
    <t xml:space="preserve">Vybúr. otvorov do 4 m2 v murive tehl. MV, MVC hr. do 600 mm   -1,87500 t</t>
  </si>
  <si>
    <t>266</t>
  </si>
  <si>
    <t>133</t>
  </si>
  <si>
    <t>974031664.S</t>
  </si>
  <si>
    <t xml:space="preserve">Vysekávanie rýh v tehl. murive pre vťahov. nosníkov hĺbke do 150 mm,  -0,04200t</t>
  </si>
  <si>
    <t>268</t>
  </si>
  <si>
    <t>974031666.S</t>
  </si>
  <si>
    <t xml:space="preserve">Vysekávanie rýh v tehl. murive pre vťahov. nosníkov hĺbke do 250 mm,  -0,06500t</t>
  </si>
  <si>
    <t>270</t>
  </si>
  <si>
    <t>135</t>
  </si>
  <si>
    <t>975043111.S</t>
  </si>
  <si>
    <t>Jednorad. podchytenie stropov v. do 3,5 m zaťaž. do 750 kg/m</t>
  </si>
  <si>
    <t>272</t>
  </si>
  <si>
    <t>976071111.S</t>
  </si>
  <si>
    <t xml:space="preserve">Vybúranie kovových zábradlí a madiel   -0,03700 t</t>
  </si>
  <si>
    <t>274</t>
  </si>
  <si>
    <t>137</t>
  </si>
  <si>
    <t>978013191.S</t>
  </si>
  <si>
    <t xml:space="preserve">Otlčenie vnút. omietok stien váp. vápenocem. do 100 %   -0,04600 t</t>
  </si>
  <si>
    <t>276</t>
  </si>
  <si>
    <t>978059531.S</t>
  </si>
  <si>
    <t xml:space="preserve">Vybúranie obkladov vnút. z obkladačiek plochy nad 2 m2   -0,05800 t</t>
  </si>
  <si>
    <t>278</t>
  </si>
  <si>
    <t>290</t>
  </si>
  <si>
    <t>HZS000111.S</t>
  </si>
  <si>
    <t>Stavebno montážne práce menej náročne, pomocné alebo manupulačné (Tr. 1) v rozsahu viac ako 8 hodín - nešpecifikované práce vzniknuté pri demontážach</t>
  </si>
  <si>
    <t>hod</t>
  </si>
  <si>
    <t>280</t>
  </si>
  <si>
    <t>139</t>
  </si>
  <si>
    <t>979011111.S</t>
  </si>
  <si>
    <t>Zvislá doprava sutiny a vybúraných hmôt za prvé podlažie nad alebo pod základným podlažím</t>
  </si>
  <si>
    <t>282</t>
  </si>
  <si>
    <t>979081111.S</t>
  </si>
  <si>
    <t>Odvoz sutiny a vybúraných hmôt na skládku do 1 km</t>
  </si>
  <si>
    <t>284</t>
  </si>
  <si>
    <t>141</t>
  </si>
  <si>
    <t>979081121.S</t>
  </si>
  <si>
    <t>Odvoz sutiny a vybúraných hmôt na skládku za každý ďalší 1 km</t>
  </si>
  <si>
    <t>286</t>
  </si>
  <si>
    <t>979082111.S</t>
  </si>
  <si>
    <t>Vnútrostavenisková doprava sutiny a vybúraných hmôt do 10 m</t>
  </si>
  <si>
    <t>288</t>
  </si>
  <si>
    <t>143</t>
  </si>
  <si>
    <t>979082121.S</t>
  </si>
  <si>
    <t>Vnútrostavenisková doprava sutiny a vybúraných hmôt za každých ďalších 5 m</t>
  </si>
  <si>
    <t>979089012.S</t>
  </si>
  <si>
    <t>Poplatok za skladovanie - betón, tehly, dlaždice (17 01) ostatné</t>
  </si>
  <si>
    <t>292</t>
  </si>
  <si>
    <t>145</t>
  </si>
  <si>
    <t>979089714.S</t>
  </si>
  <si>
    <t>Prenájom kontajneru 10 m3</t>
  </si>
  <si>
    <t>294</t>
  </si>
  <si>
    <t>Presun hmôt HSV</t>
  </si>
  <si>
    <t>999281111.S</t>
  </si>
  <si>
    <t>Presun hmôt pre opravy a údržbu objektov vrátane vonkajších plášťov výšky do 25 m</t>
  </si>
  <si>
    <t>296</t>
  </si>
  <si>
    <t>D2</t>
  </si>
  <si>
    <t>PRÁCE A DODÁVKY PSV</t>
  </si>
  <si>
    <t>711</t>
  </si>
  <si>
    <t>Izolácie proti vode a vlhkosti</t>
  </si>
  <si>
    <t>147</t>
  </si>
  <si>
    <t>711132107.S</t>
  </si>
  <si>
    <t>Zhotovenie izolácie proti zemnej vlhkosti nopovou fóloiu položenou voľne na ploche zvislej - S1</t>
  </si>
  <si>
    <t>298</t>
  </si>
  <si>
    <t>283230002700.S</t>
  </si>
  <si>
    <t>Nopová HDPE fólia hrúbky 0,5 mm, výška nopu 8 mm, proti zemnej vlhkosti s radónovou ochranou, pre spodnú stavbu</t>
  </si>
  <si>
    <t>300</t>
  </si>
  <si>
    <t>149</t>
  </si>
  <si>
    <t>711471051.S</t>
  </si>
  <si>
    <t>Zhotovenie izolácie proti tlakovej vode PVC fóliou položenou voľne na vodorovnej ploche so zvarením spoju</t>
  </si>
  <si>
    <t>302</t>
  </si>
  <si>
    <t>711472051.S</t>
  </si>
  <si>
    <t>Zhotovenie izolácie proti tlakovej vode PVC fóliou položenou voľne na ploche zvislej so zvarením spoju</t>
  </si>
  <si>
    <t>304</t>
  </si>
  <si>
    <t>151</t>
  </si>
  <si>
    <t>283220000400.S</t>
  </si>
  <si>
    <t>Hydroizolačná fólia PVC-P, hr. 2 mm, izolácia základov proti zemnej vlhkosti, tlakovej vode, radónu</t>
  </si>
  <si>
    <t>306</t>
  </si>
  <si>
    <t>711491171.S</t>
  </si>
  <si>
    <t>Zhotovenie podkladnej vrstvy izolácie z textílie na ploche vodorovnej, pre izolácie proti zemnej vlhkosti, podpovrchovej a tlakovej vode</t>
  </si>
  <si>
    <t>308</t>
  </si>
  <si>
    <t>153</t>
  </si>
  <si>
    <t>693110004500.S</t>
  </si>
  <si>
    <t>Geotextília polypropylénová netkaná 300 g/m2</t>
  </si>
  <si>
    <t>310</t>
  </si>
  <si>
    <t>711491172.S</t>
  </si>
  <si>
    <t>Zhotovenie ochrannej vrstvy izolácie z textílie na ploche vodorovnej, pre izolácie proti zemnej vlhkosti, podpovrchovej a tlakovej vode</t>
  </si>
  <si>
    <t>312</t>
  </si>
  <si>
    <t>155</t>
  </si>
  <si>
    <t>314</t>
  </si>
  <si>
    <t>998711202.S</t>
  </si>
  <si>
    <t>Presun hmôt pre izoláciu proti vode v objektoch výšky nad 6 do 12 m</t>
  </si>
  <si>
    <t>%</t>
  </si>
  <si>
    <t>316</t>
  </si>
  <si>
    <t>712</t>
  </si>
  <si>
    <t>Povlakové krytiny</t>
  </si>
  <si>
    <t>157</t>
  </si>
  <si>
    <t>712300833.S</t>
  </si>
  <si>
    <t xml:space="preserve">Odstránenie povlakovej krytiny na strechách plochých 10° trojvrstvovej,  -0,01400t</t>
  </si>
  <si>
    <t>318</t>
  </si>
  <si>
    <t>712300841.S</t>
  </si>
  <si>
    <t xml:space="preserve">Odstránenie povlakovej krytiny na strechách plochých do 10° machu,  -0,00200t</t>
  </si>
  <si>
    <t>320</t>
  </si>
  <si>
    <t>159</t>
  </si>
  <si>
    <t>712370070.S</t>
  </si>
  <si>
    <t>Zhotovenie povlakovej krytiny striech plochých do 10° PVC-P fóliou upevnenou prikotvením so zvarením spoju</t>
  </si>
  <si>
    <t>322</t>
  </si>
  <si>
    <t>311970001500.S</t>
  </si>
  <si>
    <t>Vrut na upevnenie PVC fólie</t>
  </si>
  <si>
    <t>324</t>
  </si>
  <si>
    <t>161</t>
  </si>
  <si>
    <t>283220002000.S</t>
  </si>
  <si>
    <t>Hydroizolačná fólia PVC-P hr. 1,5 mm izolácia plochých striech</t>
  </si>
  <si>
    <t>326</t>
  </si>
  <si>
    <t>712973220.S</t>
  </si>
  <si>
    <t>Detaily k PVC-P fóliam osadenie hotovej strešnej vpuste</t>
  </si>
  <si>
    <t>328</t>
  </si>
  <si>
    <t>163</t>
  </si>
  <si>
    <t>712990040.S</t>
  </si>
  <si>
    <t>Položenie geotextílie vodorovne alebo zvislo na strechy ploché do 10°</t>
  </si>
  <si>
    <t>330</t>
  </si>
  <si>
    <t>332</t>
  </si>
  <si>
    <t>165</t>
  </si>
  <si>
    <t>712997003.S</t>
  </si>
  <si>
    <t>Montáž spádových atikových klinov z minerálnej vlny</t>
  </si>
  <si>
    <t>334</t>
  </si>
  <si>
    <t>631490000100.S</t>
  </si>
  <si>
    <t>Atikový klin z minerálnej vlny, pre ploché strechy na mieste styku vodorovnej tepelnej izolácie s atikovým múrom</t>
  </si>
  <si>
    <t>336</t>
  </si>
  <si>
    <t>167</t>
  </si>
  <si>
    <t>998712202.S</t>
  </si>
  <si>
    <t>Presun hmôt pre izoláciu povlakovej krytiny v objektoch výšky nad 6 do 12 m</t>
  </si>
  <si>
    <t>338</t>
  </si>
  <si>
    <t>713</t>
  </si>
  <si>
    <t>Izolácie tepelné</t>
  </si>
  <si>
    <t>713111132.S</t>
  </si>
  <si>
    <t>Montáž tepelnej izolácie stropov rebrových minerálnou vlnou, spodkom kladenými voľne na podbitie medzi rebrá</t>
  </si>
  <si>
    <t>340</t>
  </si>
  <si>
    <t>169</t>
  </si>
  <si>
    <t>631500395000.R</t>
  </si>
  <si>
    <t>Doska Isover - T hr.140mm 2000x1200mm</t>
  </si>
  <si>
    <t>342</t>
  </si>
  <si>
    <t>713112111.S</t>
  </si>
  <si>
    <t>Montáž tepelnej izolácie stropov polystyrénom, vrchom kladenou voľne - S8</t>
  </si>
  <si>
    <t>344</t>
  </si>
  <si>
    <t>171</t>
  </si>
  <si>
    <t>283720008000.S</t>
  </si>
  <si>
    <t>Doska EPS hr. 100 mm, pevnosť v tlaku 100 kPa, na zateplenie podláh a plochých striech</t>
  </si>
  <si>
    <t>346</t>
  </si>
  <si>
    <t>713112125.S</t>
  </si>
  <si>
    <t>Montáž tepelnej izolácie stropov rovných polystyrénom, spodkom prilepením</t>
  </si>
  <si>
    <t>348</t>
  </si>
  <si>
    <t>173</t>
  </si>
  <si>
    <t>350</t>
  </si>
  <si>
    <t>283720028400.S</t>
  </si>
  <si>
    <t>Doska EPS hr. 150 mm, pevnosť v tlaku 100 kPa, na zateplenie podláh a plochých striech</t>
  </si>
  <si>
    <t>352</t>
  </si>
  <si>
    <t>175</t>
  </si>
  <si>
    <t>713122111.S</t>
  </si>
  <si>
    <t>Montáž tepelnej izolácie podláh polystyrénom, kladeným voľne v jednej vrstve</t>
  </si>
  <si>
    <t>354</t>
  </si>
  <si>
    <t>283760003500</t>
  </si>
  <si>
    <t>Doska EPS Neofloor 200 hr. 160 mm, sivý penový polystyrén pre zateplenie podláh, ISOVER</t>
  </si>
  <si>
    <t>356</t>
  </si>
  <si>
    <t>177</t>
  </si>
  <si>
    <t>283720002700</t>
  </si>
  <si>
    <t>Doska EPS FLOOR 4000 hr. 30 mm, pre podlahy, ISOVER</t>
  </si>
  <si>
    <t>358</t>
  </si>
  <si>
    <t>713132132.S</t>
  </si>
  <si>
    <t>Montáž tepelnej izolácie stien polystyrénom, celoplošným prilepením</t>
  </si>
  <si>
    <t>360</t>
  </si>
  <si>
    <t>179</t>
  </si>
  <si>
    <t>283750004245.S</t>
  </si>
  <si>
    <t>Doska PIR s obojstranným nasýteným skleneným vláknom hr. 100 mm</t>
  </si>
  <si>
    <t>362</t>
  </si>
  <si>
    <t>713132215.S</t>
  </si>
  <si>
    <t>Montáž tepelnej izolácie podzemných stien a základov xps kotvením a lepením</t>
  </si>
  <si>
    <t>364</t>
  </si>
  <si>
    <t>181</t>
  </si>
  <si>
    <t>283750002500.S</t>
  </si>
  <si>
    <t>Doska XPS 300 hr. 160 mm, zakladanie stavieb, podlahy, obrátené ploché strechy</t>
  </si>
  <si>
    <t>366</t>
  </si>
  <si>
    <t>713141151.S</t>
  </si>
  <si>
    <t>Montáž tepelnej izolácie striech plochých do 10° minerálnou vlnou, jednovrstvová kladenými voľne</t>
  </si>
  <si>
    <t>368</t>
  </si>
  <si>
    <t>183</t>
  </si>
  <si>
    <t>370</t>
  </si>
  <si>
    <t>63100000390.T</t>
  </si>
  <si>
    <t>Doska Isover - T 14 hr.140mm 2000x1200mm</t>
  </si>
  <si>
    <t>372</t>
  </si>
  <si>
    <t>185</t>
  </si>
  <si>
    <t>63100000400.S</t>
  </si>
  <si>
    <t>Doska Isover - S 8 hr.80mm 2000x1200mm</t>
  </si>
  <si>
    <t>374</t>
  </si>
  <si>
    <t>713141250.S</t>
  </si>
  <si>
    <t>Montáž tepelnej izolácie striech plochých do 10° minerálnou vlnou, dvojvrstvová kladenými voľne</t>
  </si>
  <si>
    <t>376</t>
  </si>
  <si>
    <t>187</t>
  </si>
  <si>
    <t>63100000380.R</t>
  </si>
  <si>
    <t>Doska Isover - R 16 hr.160mm 2000x1200mm</t>
  </si>
  <si>
    <t>378</t>
  </si>
  <si>
    <t>713144030.R</t>
  </si>
  <si>
    <t>Montáž tepelnej izolácie na atiku polystyrénom prikotvením</t>
  </si>
  <si>
    <t>380</t>
  </si>
  <si>
    <t>189</t>
  </si>
  <si>
    <t>382</t>
  </si>
  <si>
    <t>713191120.S</t>
  </si>
  <si>
    <t>Izolácia tepelná podláh, stropov, striech vrchom, položením PE fólia</t>
  </si>
  <si>
    <t>384</t>
  </si>
  <si>
    <t>191</t>
  </si>
  <si>
    <t>713191410.S</t>
  </si>
  <si>
    <t>Izolácia tepelná položenie parozábrany /Isotech,Tyvek, Guttafol a pod./</t>
  </si>
  <si>
    <t>386</t>
  </si>
  <si>
    <t>998713202.S</t>
  </si>
  <si>
    <t>Presun hmôt pre izolácie tepelné v objektoch výšky nad 6 m do 12 m</t>
  </si>
  <si>
    <t>388</t>
  </si>
  <si>
    <t>721</t>
  </si>
  <si>
    <t>Vnútorná kanalizácia</t>
  </si>
  <si>
    <t>193</t>
  </si>
  <si>
    <t>721.1--11</t>
  </si>
  <si>
    <t>Vnútorná zdravotechnika</t>
  </si>
  <si>
    <t>súbor</t>
  </si>
  <si>
    <t>390</t>
  </si>
  <si>
    <t>ÚSTREDNE VYKUROVANIE</t>
  </si>
  <si>
    <t xml:space="preserve">73   -</t>
  </si>
  <si>
    <t>Ústredné kúrenie</t>
  </si>
  <si>
    <t>392</t>
  </si>
  <si>
    <t>762</t>
  </si>
  <si>
    <t>Konštrukcie tesárske</t>
  </si>
  <si>
    <t>195</t>
  </si>
  <si>
    <t>762331810.R</t>
  </si>
  <si>
    <t>Demontáž viazaných konštrukcií krovov so sklonom do 60°, prierezovej plochy 288 - 450 cm2, -0,03200 t</t>
  </si>
  <si>
    <t>394</t>
  </si>
  <si>
    <t>762341004.S</t>
  </si>
  <si>
    <t>Montáž debnenia jednoduchých striech, na krokvy a kontralaty z dosiek na zraz</t>
  </si>
  <si>
    <t>396</t>
  </si>
  <si>
    <t>197</t>
  </si>
  <si>
    <t>605110001000.S</t>
  </si>
  <si>
    <t>Dosky a fošne zo smreku neopracované neomietané akosť I hr. 60-100 mm, š. 125-190 mm</t>
  </si>
  <si>
    <t>398</t>
  </si>
  <si>
    <t>762395000.S</t>
  </si>
  <si>
    <t>Spojovacie a ochranné prostriedky k montáži krovov</t>
  </si>
  <si>
    <t>400</t>
  </si>
  <si>
    <t>199</t>
  </si>
  <si>
    <t>762421500.S</t>
  </si>
  <si>
    <t>Montáž obloženia stropov, podkladový rošt</t>
  </si>
  <si>
    <t>402</t>
  </si>
  <si>
    <t>404</t>
  </si>
  <si>
    <t>201</t>
  </si>
  <si>
    <t>762431305.S</t>
  </si>
  <si>
    <t>Obloženie stien z dosiek OSB skrutkovaných na zraz hr. dosky 22 mm</t>
  </si>
  <si>
    <t>406</t>
  </si>
  <si>
    <t>762495000.S</t>
  </si>
  <si>
    <t>Spojovacie a ochranné prostriedky k montáži obloženia stropov alebo stien</t>
  </si>
  <si>
    <t>408</t>
  </si>
  <si>
    <t>203</t>
  </si>
  <si>
    <t>762810016.S</t>
  </si>
  <si>
    <t>Záklop stropov z dosiek OSB skrutk. na trámy na zraz hr. dosky 22 mm</t>
  </si>
  <si>
    <t>410</t>
  </si>
  <si>
    <t>762822120.S</t>
  </si>
  <si>
    <t>Montáž stropníc z hraneného a polohr. reziva, prier. plocha nad 144 do 288 cm2</t>
  </si>
  <si>
    <t>412</t>
  </si>
  <si>
    <t>205</t>
  </si>
  <si>
    <t>605120002900.S</t>
  </si>
  <si>
    <t>Hranoly z mäkkého reziva neopracované hranené akosť I</t>
  </si>
  <si>
    <t>414</t>
  </si>
  <si>
    <t>762895000.S</t>
  </si>
  <si>
    <t>Spojovacie prostriedky pre záklop, stropnice, podbíjanie - klince, svorky</t>
  </si>
  <si>
    <t>416</t>
  </si>
  <si>
    <t>207</t>
  </si>
  <si>
    <t>998762202.S</t>
  </si>
  <si>
    <t>Presun hmôt pre konštrukcie tesárske v objektoch výšky do 12 m</t>
  </si>
  <si>
    <t>418</t>
  </si>
  <si>
    <t>763</t>
  </si>
  <si>
    <t xml:space="preserve">Konštrukcie  - drevostavby</t>
  </si>
  <si>
    <t>763138220.S</t>
  </si>
  <si>
    <t>Podhľad SDK závesný na dvojúrovňovej oceľovej podkonštrukcií CD+UD, doska štandardná A 12.5 mm</t>
  </si>
  <si>
    <t>420</t>
  </si>
  <si>
    <t>209</t>
  </si>
  <si>
    <t>998763303.S</t>
  </si>
  <si>
    <t>Presun hmôt pre sádrokartónové konštrukcie v objektoch výšky od 7 do 24 m</t>
  </si>
  <si>
    <t>422</t>
  </si>
  <si>
    <t>764</t>
  </si>
  <si>
    <t>Konštrukcie klampiarske</t>
  </si>
  <si>
    <t>764174136.R</t>
  </si>
  <si>
    <t xml:space="preserve">Prestrešenie - D+M  poplastovaný plech, sklon do 30° špecifikácia podľa PD</t>
  </si>
  <si>
    <t>424</t>
  </si>
  <si>
    <t>211</t>
  </si>
  <si>
    <t>764323830.S</t>
  </si>
  <si>
    <t>Klamp. demont. odkvapov lep. kryt. rš 330</t>
  </si>
  <si>
    <t>426</t>
  </si>
  <si>
    <t>764352810.S</t>
  </si>
  <si>
    <t xml:space="preserve">Demontáž žľabov pododkvapových polkruhových so sklonom do 30st. rš 330 mm,  -0,00330t</t>
  </si>
  <si>
    <t>428</t>
  </si>
  <si>
    <t>213</t>
  </si>
  <si>
    <t>764410530.S</t>
  </si>
  <si>
    <t>Oplechovanie parapetov z poplastovaného plechu, vrátane rohov r.š. 250 mm</t>
  </si>
  <si>
    <t>430</t>
  </si>
  <si>
    <t>764410850.S</t>
  </si>
  <si>
    <t xml:space="preserve">Demontáž oplechovania parapetov rš od 100 do 330 mm,  -0,00135t</t>
  </si>
  <si>
    <t>432</t>
  </si>
  <si>
    <t>215</t>
  </si>
  <si>
    <t>764430810.S</t>
  </si>
  <si>
    <t xml:space="preserve">Demontáž oplechovania múrov a nadmuroviek rš do 250 mm,  -0,00142t</t>
  </si>
  <si>
    <t>434</t>
  </si>
  <si>
    <t>764430840.S</t>
  </si>
  <si>
    <t xml:space="preserve">Demontáž oplechovania múrov a nadmuroviek rš od 330 do 500 mm,  -0,00230t</t>
  </si>
  <si>
    <t>436</t>
  </si>
  <si>
    <t>217</t>
  </si>
  <si>
    <t>764430850.R</t>
  </si>
  <si>
    <t xml:space="preserve">Demontáž oplechovania múrov a nadmuroviek rš 700 mm,  -0,00337t</t>
  </si>
  <si>
    <t>438</t>
  </si>
  <si>
    <t>764451804.S</t>
  </si>
  <si>
    <t xml:space="preserve">Demontáž odpadových rúr kruhových d 120 mm,  -0,00418t</t>
  </si>
  <si>
    <t>440</t>
  </si>
  <si>
    <t>219</t>
  </si>
  <si>
    <t>998764202.S</t>
  </si>
  <si>
    <t>Presun hmôt pre konštrukcie klampiarske v objektoch výšky nad 6 do 12 m</t>
  </si>
  <si>
    <t>442</t>
  </si>
  <si>
    <t>766</t>
  </si>
  <si>
    <t>Konštrukcie stolárske</t>
  </si>
  <si>
    <t>766416143.S</t>
  </si>
  <si>
    <t>Montáž oblož. stien, stĺpov a pilierov panelmi nad 5 m2 obklad. z aglomerovan. dosiek, veľ. nad 1,5 m2</t>
  </si>
  <si>
    <t>444</t>
  </si>
  <si>
    <t>221</t>
  </si>
  <si>
    <t>766417111.R</t>
  </si>
  <si>
    <t>Montáž obloženia stien, stĺpov a pilierov podkladový rošt</t>
  </si>
  <si>
    <t>446</t>
  </si>
  <si>
    <t>607455399000</t>
  </si>
  <si>
    <t>Doska HPL FunderMax Exterior hr. 10 mm vč.Al nosného roštu</t>
  </si>
  <si>
    <t>448</t>
  </si>
  <si>
    <t>223</t>
  </si>
  <si>
    <t>766422343.S</t>
  </si>
  <si>
    <t>Montáž obloženia podhľadov rovných panelmi obkladovými z aglomerovaných dosiek, veľ. nad 1,5 m2</t>
  </si>
  <si>
    <t>450</t>
  </si>
  <si>
    <t>452</t>
  </si>
  <si>
    <t>225</t>
  </si>
  <si>
    <t>766621400.S</t>
  </si>
  <si>
    <t>Montáž okien plastových s hydroizolačnými ISO páskami (exteriérová a interiérová)</t>
  </si>
  <si>
    <t>454</t>
  </si>
  <si>
    <t>283290006100.S</t>
  </si>
  <si>
    <t>Tesniaca paropriepustná fólia polymér-flísová, š. 290 mm, dĺ. 30 m, pre tesnenie pripájacej škáry okenného rámu a muriva z exteriéru</t>
  </si>
  <si>
    <t>456</t>
  </si>
  <si>
    <t>227</t>
  </si>
  <si>
    <t>283290006200.S</t>
  </si>
  <si>
    <t>Tesniaca paronepriepustná fólia polymér-flísová, š. 70 mm, dĺ. 30 m, pre tesnenie pripájacej škáry okenného rámu a muriva z interiéru</t>
  </si>
  <si>
    <t>458</t>
  </si>
  <si>
    <t>6114307200000</t>
  </si>
  <si>
    <t>Okná, dvere plastové podľa PD</t>
  </si>
  <si>
    <t>460</t>
  </si>
  <si>
    <t>229</t>
  </si>
  <si>
    <t>766662112.S</t>
  </si>
  <si>
    <t>Montáž dverového krídla otočného jednokrídlového poldrážkového, do existujúcej zárubne, vrátane kovania</t>
  </si>
  <si>
    <t>462</t>
  </si>
  <si>
    <t>61161700000</t>
  </si>
  <si>
    <t>Dvere vnútorné plné hladké 60x197</t>
  </si>
  <si>
    <t>464</t>
  </si>
  <si>
    <t>231</t>
  </si>
  <si>
    <t>61161700001</t>
  </si>
  <si>
    <t>Dvere vnútorné plné hladké 80x197</t>
  </si>
  <si>
    <t>466</t>
  </si>
  <si>
    <t>61161700002</t>
  </si>
  <si>
    <t>Dvere vnútorné plné hladké 90x197</t>
  </si>
  <si>
    <t>468</t>
  </si>
  <si>
    <t>233</t>
  </si>
  <si>
    <t>549150000600.S</t>
  </si>
  <si>
    <t>Kľučka dverová a rozeta 2x, nehrdzavejúca oceľ, povrch nerez brúsený</t>
  </si>
  <si>
    <t>470</t>
  </si>
  <si>
    <t>766702111.S</t>
  </si>
  <si>
    <t>Montáž zárubní obložkových pre dvere jednokrídlové</t>
  </si>
  <si>
    <t>472</t>
  </si>
  <si>
    <t>235</t>
  </si>
  <si>
    <t>611810500000</t>
  </si>
  <si>
    <t>Zárubne drevené obložkové š. 60,70, 80, 90</t>
  </si>
  <si>
    <t>474</t>
  </si>
  <si>
    <t>766695212.S</t>
  </si>
  <si>
    <t>Montáž prahu dverí, jednokrídlových</t>
  </si>
  <si>
    <t>476</t>
  </si>
  <si>
    <t>237</t>
  </si>
  <si>
    <t>611890003100.S</t>
  </si>
  <si>
    <t>Prah dubový, dĺžka 610 mm, šírka 100 mm</t>
  </si>
  <si>
    <t>478</t>
  </si>
  <si>
    <t>611890003900.S</t>
  </si>
  <si>
    <t>Prah dubový, dĺžka 810 mm, šírka 100 mm</t>
  </si>
  <si>
    <t>480</t>
  </si>
  <si>
    <t>239</t>
  </si>
  <si>
    <t>611890004300.S</t>
  </si>
  <si>
    <t>Prah dubový, dĺžka 910 mm, šírka 100 mm</t>
  </si>
  <si>
    <t>482</t>
  </si>
  <si>
    <t>998766202.S</t>
  </si>
  <si>
    <t>Presun hmot pre konštrukcie stolárske v objektoch výšky nad 6 do 12 m</t>
  </si>
  <si>
    <t>484</t>
  </si>
  <si>
    <t>767</t>
  </si>
  <si>
    <t>Konštrukcie doplnk. kovové stavebné</t>
  </si>
  <si>
    <t>291</t>
  </si>
  <si>
    <t>767111119.R</t>
  </si>
  <si>
    <t>Montáž a dodávka interiérových zasklených stien vrátane mobilných koľajnicových systémov</t>
  </si>
  <si>
    <t>-152490976</t>
  </si>
  <si>
    <t>241</t>
  </si>
  <si>
    <t>767111190</t>
  </si>
  <si>
    <t>Celosklenné priečky a dvere interiérové bezrámové D+M</t>
  </si>
  <si>
    <t>486</t>
  </si>
  <si>
    <t>767113120</t>
  </si>
  <si>
    <t>Stieny a priečky zaskl. s dvermi z AL profilov D+M</t>
  </si>
  <si>
    <t>488</t>
  </si>
  <si>
    <t>767113120.1</t>
  </si>
  <si>
    <t>1756184357</t>
  </si>
  <si>
    <t>243</t>
  </si>
  <si>
    <t>767161120.S</t>
  </si>
  <si>
    <t>Montáž zábradlia rovného z rúrok do muriva, s hmotnosťou 1 metra zábradlia do 30 kg</t>
  </si>
  <si>
    <t>490</t>
  </si>
  <si>
    <t>553466770000</t>
  </si>
  <si>
    <t>Zábradlie nerezové podľa výberu</t>
  </si>
  <si>
    <t>492</t>
  </si>
  <si>
    <t>245</t>
  </si>
  <si>
    <t>767392802.S</t>
  </si>
  <si>
    <t xml:space="preserve">Demontáž krytín striech z plechov skrutkovaných,  -0,00700t</t>
  </si>
  <si>
    <t>494</t>
  </si>
  <si>
    <t>767590200.S</t>
  </si>
  <si>
    <t xml:space="preserve">D+M  čistiacej rohože podľa PD 1500x500mm</t>
  </si>
  <si>
    <t>496</t>
  </si>
  <si>
    <t>247</t>
  </si>
  <si>
    <t>767646520.S</t>
  </si>
  <si>
    <t>Montáž dverí kovových - hliníkových, 1 m obvodu dverí</t>
  </si>
  <si>
    <t>498</t>
  </si>
  <si>
    <t>553406090000</t>
  </si>
  <si>
    <t>Dvere hliníkové interiérové 1350x2600 EI-30/D3-C - B4b</t>
  </si>
  <si>
    <t>500</t>
  </si>
  <si>
    <t>249</t>
  </si>
  <si>
    <t>767995105.S</t>
  </si>
  <si>
    <t>Montáž ostatných atypických kovových stavebných doplnkových konštrukcií nad 50 do 100 kg</t>
  </si>
  <si>
    <t>kg</t>
  </si>
  <si>
    <t>502</t>
  </si>
  <si>
    <t>553043900000</t>
  </si>
  <si>
    <t>OK ostatné atypické - od 20,01 do 300 kg - spracovacie náklaky</t>
  </si>
  <si>
    <t>504</t>
  </si>
  <si>
    <t>251</t>
  </si>
  <si>
    <t>134830000201.S</t>
  </si>
  <si>
    <t>Tyč oceľová prierezu IPE 160 mm, ozn. 11 373, podľa EN ISO S235JRG1</t>
  </si>
  <si>
    <t>506</t>
  </si>
  <si>
    <t>998767202.S</t>
  </si>
  <si>
    <t>Presun hmôt pre kovové stavebné doplnkové konštrukcie v objektoch výšky nad 6 do 12 m</t>
  </si>
  <si>
    <t>508</t>
  </si>
  <si>
    <t>771</t>
  </si>
  <si>
    <t xml:space="preserve">Podlahy z dlaždíc  keramických</t>
  </si>
  <si>
    <t>253</t>
  </si>
  <si>
    <t>632200070.S</t>
  </si>
  <si>
    <t>Montáž dlažby 500x500 mm kladená na sucho na rektifikačné terče výšky 25 -70 mm na plochých strechách</t>
  </si>
  <si>
    <t>510</t>
  </si>
  <si>
    <t>592460014050</t>
  </si>
  <si>
    <t>Platňa betónová PREMAC DEKA, rozmer 500x500x40 mm, vymývaný betón</t>
  </si>
  <si>
    <t>512</t>
  </si>
  <si>
    <t>255</t>
  </si>
  <si>
    <t>771273113.1</t>
  </si>
  <si>
    <t>Montáž obkl.stupňov hlad.keram.do lep.do 30cm</t>
  </si>
  <si>
    <t>514</t>
  </si>
  <si>
    <t>771273231.1</t>
  </si>
  <si>
    <t>Montáž obkl.podstup.hlad.keram.do lep.do 15cm</t>
  </si>
  <si>
    <t>516</t>
  </si>
  <si>
    <t>257</t>
  </si>
  <si>
    <t>771415001.S</t>
  </si>
  <si>
    <t>Montáž soklíkov z obkladačiek do tmelu veľ. 65 x 250 mm</t>
  </si>
  <si>
    <t>518</t>
  </si>
  <si>
    <t>771415061.S</t>
  </si>
  <si>
    <t>Montáž soklíkov z obkladačiek schodiskových stupňovitých do tmelu veľ. 65 x 250 mm</t>
  </si>
  <si>
    <t>520</t>
  </si>
  <si>
    <t>259</t>
  </si>
  <si>
    <t>771571112.S</t>
  </si>
  <si>
    <t>Montáž podláh z dlaždíc keramických do malty veľ. 300 x 300 mm</t>
  </si>
  <si>
    <t>522</t>
  </si>
  <si>
    <t>597740001600.S</t>
  </si>
  <si>
    <t>Dlaždice keramické, lxvxhr 297x297x8 mm, hutné glazované</t>
  </si>
  <si>
    <t>524</t>
  </si>
  <si>
    <t>261</t>
  </si>
  <si>
    <t>771571231.S</t>
  </si>
  <si>
    <t>Montáž podláh z dlaždíc keramických do malty veľ. 400 x 400 mm</t>
  </si>
  <si>
    <t>526</t>
  </si>
  <si>
    <t>597740003200.S</t>
  </si>
  <si>
    <t>Dlaždice keramické, lxvxhr 400x400x10 mm, gresové glazované</t>
  </si>
  <si>
    <t>528</t>
  </si>
  <si>
    <t>263</t>
  </si>
  <si>
    <t>998771202.S</t>
  </si>
  <si>
    <t>Presun hmôt pre podlahy z dlaždíc v objektoch výšky nad 6 do 12 m</t>
  </si>
  <si>
    <t>530</t>
  </si>
  <si>
    <t>775</t>
  </si>
  <si>
    <t>Podlahy vlysové a parketové</t>
  </si>
  <si>
    <t>775413120.S</t>
  </si>
  <si>
    <t>Montáž podlahových soklíkov alebo líšt obvodových skrutkovaním</t>
  </si>
  <si>
    <t>532</t>
  </si>
  <si>
    <t>265</t>
  </si>
  <si>
    <t>28410001200</t>
  </si>
  <si>
    <t>Lišta podlahová hliníková v.40 mm</t>
  </si>
  <si>
    <t>534</t>
  </si>
  <si>
    <t>998775202.S</t>
  </si>
  <si>
    <t>Presun hmôt pre podlahy vlysové a parketové v objektoch výšky nad 6 do 12 m</t>
  </si>
  <si>
    <t>536</t>
  </si>
  <si>
    <t>776</t>
  </si>
  <si>
    <t>Podlahy povlakové</t>
  </si>
  <si>
    <t>267</t>
  </si>
  <si>
    <t>776511820.S</t>
  </si>
  <si>
    <t xml:space="preserve">Odstránenie povlakových podláh z nášľapnej plochy lepených s podložkou,  -0,00100t</t>
  </si>
  <si>
    <t>538</t>
  </si>
  <si>
    <t>998776202.S</t>
  </si>
  <si>
    <t>Presun hmôt pre podlahy povlakové v objektoch výšky nad 6 do 12 m</t>
  </si>
  <si>
    <t>540</t>
  </si>
  <si>
    <t>777</t>
  </si>
  <si>
    <t>Podlahy zo syntetických hmôt</t>
  </si>
  <si>
    <t>269</t>
  </si>
  <si>
    <t>777630000.R</t>
  </si>
  <si>
    <t>Dodávka a montáž polyuretánovej liatej podlahy hr. 3mm komplet</t>
  </si>
  <si>
    <t>542</t>
  </si>
  <si>
    <t>998777202.S</t>
  </si>
  <si>
    <t>Presun hmôt pre podlahy syntetické v objektoch výšky nad 6 do 12 m</t>
  </si>
  <si>
    <t>544</t>
  </si>
  <si>
    <t>781</t>
  </si>
  <si>
    <t>Obklady z obkladačiek a dosiek</t>
  </si>
  <si>
    <t>271</t>
  </si>
  <si>
    <t>781441017.S</t>
  </si>
  <si>
    <t>Montáž obkladov vnútor. stien z obkladačiek kladených do malty veľ. 300x200 mm</t>
  </si>
  <si>
    <t>546</t>
  </si>
  <si>
    <t>597640000700.S</t>
  </si>
  <si>
    <t>Obkladačky keramické glazované jednofarebné hladké lxv 300x200mm</t>
  </si>
  <si>
    <t>548</t>
  </si>
  <si>
    <t>273</t>
  </si>
  <si>
    <t>998781202.S</t>
  </si>
  <si>
    <t>Presun hmôt pre obklady keramické v objektoch výšky nad 6 do 12 m</t>
  </si>
  <si>
    <t>550</t>
  </si>
  <si>
    <t>783</t>
  </si>
  <si>
    <t>Nátery</t>
  </si>
  <si>
    <t>783222100.S</t>
  </si>
  <si>
    <t>Nátery kov.stav.doplnk.konštr. syntetické na vzduchu schnúce dvojnásobné - 70µm</t>
  </si>
  <si>
    <t>552</t>
  </si>
  <si>
    <t>275</t>
  </si>
  <si>
    <t>783226100.S</t>
  </si>
  <si>
    <t>Nátery kov.stav.doplnk.konštr. syntetické na vzduchu schnúce základný - 35µm</t>
  </si>
  <si>
    <t>554</t>
  </si>
  <si>
    <t>783782404.S</t>
  </si>
  <si>
    <t>Nátery tesárskych konštrukcií, povrchová impregnácia proti drevokaznému hmyzu, hubám a plesniam, jednonásobná</t>
  </si>
  <si>
    <t>556</t>
  </si>
  <si>
    <t>784</t>
  </si>
  <si>
    <t>Maľby</t>
  </si>
  <si>
    <t>784418011.S</t>
  </si>
  <si>
    <t>Zakrývanie otvorov, podláh a zariadení fóliou v miestnostiach alebo na schodisku</t>
  </si>
  <si>
    <t>558</t>
  </si>
  <si>
    <t>289</t>
  </si>
  <si>
    <t>784418012.S</t>
  </si>
  <si>
    <t>Zakrývanie podláh a zariadení papierom v miestnostiach alebo na schodisku</t>
  </si>
  <si>
    <t>560</t>
  </si>
  <si>
    <t>277</t>
  </si>
  <si>
    <t>784496600.S</t>
  </si>
  <si>
    <t>Maľby protiplesňovou farbou dvojnásobné ručne nanášané na jemnozrnný podklad do výšky 5,00 m</t>
  </si>
  <si>
    <t>562</t>
  </si>
  <si>
    <t>D3</t>
  </si>
  <si>
    <t>PRÁCE A DODÁVKY M</t>
  </si>
  <si>
    <t>M21</t>
  </si>
  <si>
    <t>155 Elektromontáže</t>
  </si>
  <si>
    <t>21001--1</t>
  </si>
  <si>
    <t>Elektroinštalácia, bleskozvod</t>
  </si>
  <si>
    <t>564</t>
  </si>
  <si>
    <t>M24</t>
  </si>
  <si>
    <t>158 Montáž VZT zariadení a sušiarní</t>
  </si>
  <si>
    <t>279</t>
  </si>
  <si>
    <t>240-1-1</t>
  </si>
  <si>
    <t>VZT montáž+dodávka - vetranie</t>
  </si>
  <si>
    <t>566</t>
  </si>
  <si>
    <t>M33</t>
  </si>
  <si>
    <t>162 Montáž dopr., sklad. zariadení a váh</t>
  </si>
  <si>
    <t>33000-0001</t>
  </si>
  <si>
    <t>Montáž+dodávka výťah osobný KONE</t>
  </si>
  <si>
    <t>568</t>
  </si>
  <si>
    <t>VRN</t>
  </si>
  <si>
    <t>Vedľajšie rozpočtové náklady</t>
  </si>
  <si>
    <t>000400021.S</t>
  </si>
  <si>
    <t>Projektové práce - stavebná časť (stavebné objekty vrátane ich technického vybavenia). náklady na vypracovanie realizačnej dokumentácie</t>
  </si>
  <si>
    <t>eur</t>
  </si>
  <si>
    <t>570</t>
  </si>
  <si>
    <t>283</t>
  </si>
  <si>
    <t>000400041.S</t>
  </si>
  <si>
    <t>Projektové práce - náklady na inžiniersko technickú pomoc bez rozlíšenia</t>
  </si>
  <si>
    <t>572</t>
  </si>
  <si>
    <t>000600013.S</t>
  </si>
  <si>
    <t>Zariadenie staveniska - prevádzkové sklady</t>
  </si>
  <si>
    <t>574</t>
  </si>
  <si>
    <t>285</t>
  </si>
  <si>
    <t>000600021.S</t>
  </si>
  <si>
    <t>Zariadenie staveniska - prevádzkové oplotenie staveniska</t>
  </si>
  <si>
    <t>576</t>
  </si>
  <si>
    <t>000600042.S</t>
  </si>
  <si>
    <t>Zariadenie staveniska - sociálne sociálne zariadenia</t>
  </si>
  <si>
    <t>578</t>
  </si>
  <si>
    <t>287</t>
  </si>
  <si>
    <t>000900023.S</t>
  </si>
  <si>
    <t>Vplyv územia - územie so sťaženými výrobnými podmienkami čistenie komunikácií</t>
  </si>
  <si>
    <t>580</t>
  </si>
  <si>
    <t>SO 01.2 - Zdravotechnika_rev.</t>
  </si>
  <si>
    <t>DSS, Pionierska 850/13, 962 12 Detva</t>
  </si>
  <si>
    <t>Banskobystrický samosprávny kraj</t>
  </si>
  <si>
    <t>Ing. Rastislav Kohút</t>
  </si>
  <si>
    <t>Ing. Stanislava Jókayová</t>
  </si>
  <si>
    <t>HSV - Práce a dodávky HSV</t>
  </si>
  <si>
    <t xml:space="preserve">    1 -  Zemné práce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</si>
  <si>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</si>
  <si>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</si>
  <si>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</si>
  <si>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8 - Rúrové vedenie</t>
  </si>
  <si>
    <t>PSV - Práce a dodávky PSV</t>
  </si>
  <si>
    <t xml:space="preserve">    712 - Izolácie striech, povlakové krytiny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</si>
  <si>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</si>
  <si>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</si>
  <si>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</si>
  <si>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</si>
  <si>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767 - Konštrukcie doplnkové kovové</t>
  </si>
  <si>
    <t>HZS - Hodinové zúčtovacie sadzby</t>
  </si>
  <si>
    <t>HSV</t>
  </si>
  <si>
    <t>Práce a dodávky HSV</t>
  </si>
  <si>
    <t xml:space="preserve"> Zemné práce</t>
  </si>
  <si>
    <t>113307122.S</t>
  </si>
  <si>
    <t xml:space="preserve">Odstránenie podkladu v ploche do 200 m2 z kameniva hrubého drveného, hr.100 do 200 mm,  -0,23500t</t>
  </si>
  <si>
    <t>360111148</t>
  </si>
  <si>
    <t>1624964592</t>
  </si>
  <si>
    <t>-1557152280</t>
  </si>
  <si>
    <t>161101501.S</t>
  </si>
  <si>
    <t>Zvislé premiestnenie výkopku z horniny I až IV, nosením za každé 3 m výšky</t>
  </si>
  <si>
    <t>-330586180</t>
  </si>
  <si>
    <t>162201101.S</t>
  </si>
  <si>
    <t>Vodorovné premiestnenie výkopku z horniny 1-4 do 20m</t>
  </si>
  <si>
    <t>-1146945570</t>
  </si>
  <si>
    <t>1722198205</t>
  </si>
  <si>
    <t>15483551</t>
  </si>
  <si>
    <t>-869306742</t>
  </si>
  <si>
    <t>559131698</t>
  </si>
  <si>
    <t>174101002.S</t>
  </si>
  <si>
    <t>Zásyp sypaninou so zhutnením šachiet, rýh nad 100 do 1000 m3</t>
  </si>
  <si>
    <t>-736460708</t>
  </si>
  <si>
    <t>175101102.S</t>
  </si>
  <si>
    <t>Obsyp potrubia sypaninou z vhodných hornín 1 až 4 s prehodením sypaniny</t>
  </si>
  <si>
    <t>-575872402</t>
  </si>
  <si>
    <t>583310003200.S</t>
  </si>
  <si>
    <t>Štrkopiesok frakcia 0-32 mm</t>
  </si>
  <si>
    <t>-1877974518</t>
  </si>
  <si>
    <t>181101102.S</t>
  </si>
  <si>
    <t>Úprava pláne v zárezoch v hornine 1-4 so zhutnením</t>
  </si>
  <si>
    <t>-1613087246</t>
  </si>
  <si>
    <t>Zakladanie</t>
  </si>
  <si>
    <t>215901101.S</t>
  </si>
  <si>
    <t>Zhutnenie podložia z rastlej horniny 1 až 4 pod násypy, z hornina súdržných do 92 % PS a nesúdržných</t>
  </si>
  <si>
    <t>371651063</t>
  </si>
  <si>
    <t>Vodorovné konštrukcie</t>
  </si>
  <si>
    <t>451572111</t>
  </si>
  <si>
    <t>Lôžko pod potrubie, stoky a drobné objekty, v otvorenom výkope z kameniva drobného ťaženého 0-4 mm</t>
  </si>
  <si>
    <t>1756830773</t>
  </si>
  <si>
    <t>Úpravy povrchov, podlahy, osadenie</t>
  </si>
  <si>
    <t>346234311.S</t>
  </si>
  <si>
    <t>Zamurovanie rýh na maltu MVC 25 do š.200 mm</t>
  </si>
  <si>
    <t>-1610836022</t>
  </si>
  <si>
    <t>611403399.S</t>
  </si>
  <si>
    <t>Hrubá výplň rýh v stropoch akoukoľvek maltou, akejkoľvek šírky ryhy</t>
  </si>
  <si>
    <t>643433888</t>
  </si>
  <si>
    <t>612423531.S</t>
  </si>
  <si>
    <t>Omietka rýh v stenách maltou vápennou šírky ryhy do 150 mm omietkou štukovou</t>
  </si>
  <si>
    <t>-1387062726</t>
  </si>
  <si>
    <t>631313711.S</t>
  </si>
  <si>
    <t>Mazanina z betónu prostého (m3) tr. C 25/30 hr.nad 80 do 120 mm</t>
  </si>
  <si>
    <t>1215324075</t>
  </si>
  <si>
    <t>631319101.S</t>
  </si>
  <si>
    <t>Ochranný nástrek betónových podláh, ošetrovací prostriedok na čerstvý betón, na zníženie odparovania vody z povrchu betónu</t>
  </si>
  <si>
    <t>-2068937399</t>
  </si>
  <si>
    <t>631571003.S</t>
  </si>
  <si>
    <t>Násyp zo štrkopiesku 0-32 (pre spevnenie podkladu)</t>
  </si>
  <si>
    <t>-922858617</t>
  </si>
  <si>
    <t>Rúrové vedenie</t>
  </si>
  <si>
    <t>871266000.S</t>
  </si>
  <si>
    <t>Montáž kanalizačného PVC-U potrubia hladkého viacvrstvového DN 100</t>
  </si>
  <si>
    <t>1270432869</t>
  </si>
  <si>
    <t>286120000500.S</t>
  </si>
  <si>
    <t>Rúra PVC hladký, kanalizačný, gravitačný systém Dxr 110x3,2 mm, dĺ. 5 m, SN4 - napenená (viacvrstvová)</t>
  </si>
  <si>
    <t>1521087604</t>
  </si>
  <si>
    <t>871326004.S</t>
  </si>
  <si>
    <t>Montáž kanalizačného PVC-U potrubia hladkého viacvrstvového DN 150</t>
  </si>
  <si>
    <t>-515292912</t>
  </si>
  <si>
    <t>286110009900.S</t>
  </si>
  <si>
    <t>Rúra PVC-U hladký, kanalizačný, gravitačný systém Dxr 160x4,7 mm , dĺ. 5 m, SN8 - napenená (viacvrstvová)</t>
  </si>
  <si>
    <t>-163152071</t>
  </si>
  <si>
    <t>877266000.S</t>
  </si>
  <si>
    <t>Montáž kanalizačného PVC-U kolena DN 100</t>
  </si>
  <si>
    <t>-3287258</t>
  </si>
  <si>
    <t>286510003400.S</t>
  </si>
  <si>
    <t>Koleno PVC-U, DN 110x15°, 30°, 45° pre hladký, kanalizačný, gravitačný systém</t>
  </si>
  <si>
    <t>768587509</t>
  </si>
  <si>
    <t>877266024</t>
  </si>
  <si>
    <t>Montáž kanalizačnej PVC-U odbočky DN 100</t>
  </si>
  <si>
    <t>830474384</t>
  </si>
  <si>
    <t>286510013100</t>
  </si>
  <si>
    <t>Odbočka 45° PVC-U, DN 110/110 hladká pre gravitačnú kanalizáciu KG potrubia, WAVIN</t>
  </si>
  <si>
    <t>-1721201310</t>
  </si>
  <si>
    <t>877326028.S</t>
  </si>
  <si>
    <t>Montáž kanalizačnej PVC-U odbočky DN 150</t>
  </si>
  <si>
    <t>1439622605</t>
  </si>
  <si>
    <t>286510017100.S</t>
  </si>
  <si>
    <t>Odbočka 87° PVC, DN 160/125 pre hladký, kanalizačný, gravitačný systém</t>
  </si>
  <si>
    <t>1420717431</t>
  </si>
  <si>
    <t>965043441.S</t>
  </si>
  <si>
    <t xml:space="preserve">Búranie podkladov pod dlažby, liatych dlažieb a mazanín,betón s poterom,teracom hr.do 150 mm,  plochy nad 4 m2 -2,20000t</t>
  </si>
  <si>
    <t>1669029005</t>
  </si>
  <si>
    <t>971036006.S</t>
  </si>
  <si>
    <t>Jadrové vrty diamantovými korunkami do D 70 mm do stien - murivo tehlové -0,00006t</t>
  </si>
  <si>
    <t>cm</t>
  </si>
  <si>
    <t>-2047052362</t>
  </si>
  <si>
    <t>972046011.S</t>
  </si>
  <si>
    <t>Jadrové vrty diamantovými korunkami do D 120 mm do stropov - betónových, dlažieb -0,00025t</t>
  </si>
  <si>
    <t>1312978109</t>
  </si>
  <si>
    <t>974031142.S</t>
  </si>
  <si>
    <t xml:space="preserve">Vysekávanie rýh v akomkoľvek murive tehlovom na akúkoľvek maltu do hĺbky 70 mm a š. do 70 mm,  -0,00900t</t>
  </si>
  <si>
    <t>131445256</t>
  </si>
  <si>
    <t>974031145.S</t>
  </si>
  <si>
    <t xml:space="preserve">Vysekávanie rýh v akomkoľvek murive tehlovom na akúkoľvek maltu do hĺbky 70 mm a š. do 200 mm,  -0,02500t</t>
  </si>
  <si>
    <t>-1140953529</t>
  </si>
  <si>
    <t>974042534.S</t>
  </si>
  <si>
    <t xml:space="preserve">Vysekanie rýh v betónovej dlažbe do hĺbky 50 mm a šírky do 150 mm,  -0,01600t</t>
  </si>
  <si>
    <t>-1807680581</t>
  </si>
  <si>
    <t>979011131.S</t>
  </si>
  <si>
    <t>Zvislá doprava sutiny po schodoch ručne do 3,5 m</t>
  </si>
  <si>
    <t>218962069</t>
  </si>
  <si>
    <t>979011141.S</t>
  </si>
  <si>
    <t>Zvislá doprava sutiny po schodoch ručne, príplatok za každých ďalších 3,5 m</t>
  </si>
  <si>
    <t>-626111991</t>
  </si>
  <si>
    <t>-92011848</t>
  </si>
  <si>
    <t>-162231443</t>
  </si>
  <si>
    <t>613908279</t>
  </si>
  <si>
    <t>-1715152508</t>
  </si>
  <si>
    <t>979089612.S</t>
  </si>
  <si>
    <t>Poplatok za skladovanie - iné odpady zo stavieb a demolácií (17 09), ostatné</t>
  </si>
  <si>
    <t>-1626011874</t>
  </si>
  <si>
    <t>-173728906</t>
  </si>
  <si>
    <t>PSV</t>
  </si>
  <si>
    <t>Práce a dodávky PSV</t>
  </si>
  <si>
    <t>Izolácie striech, povlakové krytiny</t>
  </si>
  <si>
    <t>712910593.S</t>
  </si>
  <si>
    <t>Izolácia prestupov cez strešný plášť a parozábranu priemer 13 - 30 cm páskou</t>
  </si>
  <si>
    <t>-397400854</t>
  </si>
  <si>
    <t>712973232.S</t>
  </si>
  <si>
    <t>Detaily k PVC-P fóliam zaizolovanie kruhového prestupu 101 – 250 mm</t>
  </si>
  <si>
    <t>-1906601121</t>
  </si>
  <si>
    <t>283220002300.S</t>
  </si>
  <si>
    <t>Hydroizolačná fólia PVC-P hr. 2,0 mm izolácia plochých striech</t>
  </si>
  <si>
    <t>1265991225</t>
  </si>
  <si>
    <t>712973340.S</t>
  </si>
  <si>
    <t>Osadenie vetracích komínkov na povlakovú krytinu z EPDM fólie</t>
  </si>
  <si>
    <t>-1612311699</t>
  </si>
  <si>
    <t>998712102.S</t>
  </si>
  <si>
    <t>1386209716</t>
  </si>
  <si>
    <t>713482121.S</t>
  </si>
  <si>
    <t>Montáž trubíc z PE, hr.15-20 mm,vnút.priemer do 38 mm</t>
  </si>
  <si>
    <t>-165487514</t>
  </si>
  <si>
    <t>283310001500.S</t>
  </si>
  <si>
    <t>Izolačná PE trubica dxhr. 28x9 mm, nadrezaná, na izolovanie rozvodov vody, kúrenia, zdravotechniky</t>
  </si>
  <si>
    <t>760932769</t>
  </si>
  <si>
    <t>283310004600.S</t>
  </si>
  <si>
    <t>Izolačná PE trubica dxhr. 18x20 mm, nadrezaná, na izolovanie rozvodov vody, kúrenia, zdravotechniky</t>
  </si>
  <si>
    <t>-228731015</t>
  </si>
  <si>
    <t>283310004700.S</t>
  </si>
  <si>
    <t>Izolačná PE trubica dxhr. 22x20 mm, nadrezaná, na izolovanie rozvodov vody, kúrenia, zdravotechniky</t>
  </si>
  <si>
    <t>300287614</t>
  </si>
  <si>
    <t>283310004900.S</t>
  </si>
  <si>
    <t>Izolačná PE trubica dxhr. 35x20 mm, nadrezaná, na izolovanie rozvodov vody, kúrenia, zdravotechniky</t>
  </si>
  <si>
    <t>-1829375818</t>
  </si>
  <si>
    <t>998713102.S</t>
  </si>
  <si>
    <t>-873987188</t>
  </si>
  <si>
    <t>Zdravotech. vnútorná kanalizácia</t>
  </si>
  <si>
    <t>721170965.S</t>
  </si>
  <si>
    <t>Oprava odpadového potrubia novodurového prepojenie doterajšieho potrubia D 110 mm</t>
  </si>
  <si>
    <t>209177037</t>
  </si>
  <si>
    <t>721171808.S</t>
  </si>
  <si>
    <t xml:space="preserve">Demontáž potrubia z PVC-U rúr odpadového alebo pripojovacieho nad D 75 mm - D 114 mm,  -0,00198 t</t>
  </si>
  <si>
    <t>-819506333</t>
  </si>
  <si>
    <t>721172403.S</t>
  </si>
  <si>
    <t>Montáž odhlučneného odpadového potrubia vodorovného DN 50</t>
  </si>
  <si>
    <t>559838153</t>
  </si>
  <si>
    <t>286140042400.S</t>
  </si>
  <si>
    <t>Rúra PP odhlučnená D 50 mm dĺ. 1 m, tichý systém pre rozvod vnútorného odpadu</t>
  </si>
  <si>
    <t>583334459</t>
  </si>
  <si>
    <t>721172406.S</t>
  </si>
  <si>
    <t>Montáž odhlučneného odpadového potrubia vodorovného DN 75</t>
  </si>
  <si>
    <t>-492100852</t>
  </si>
  <si>
    <t>286140043000.S</t>
  </si>
  <si>
    <t>Rúra PP odhlučnená DN 75 mm dĺ. 1 m, tichý systém pre rozvod vnútorného odpadu</t>
  </si>
  <si>
    <t>809704496</t>
  </si>
  <si>
    <t>721172409.S</t>
  </si>
  <si>
    <t>Montáž odhlučneného odpadového potrubia vodorovného DN 110</t>
  </si>
  <si>
    <t>-1096060262</t>
  </si>
  <si>
    <t>286140043700.S</t>
  </si>
  <si>
    <t>Rúra PP odhlučnená DN 110 mm dĺ. 1 m, tichý systém pre rozvod vnútorného odpadu</t>
  </si>
  <si>
    <t>1907113684</t>
  </si>
  <si>
    <t>721172503.S</t>
  </si>
  <si>
    <t>Montáž čistiaceho kusu pre odhlučnené potrubia DN 110</t>
  </si>
  <si>
    <t>-423351315</t>
  </si>
  <si>
    <t>286540142100.S</t>
  </si>
  <si>
    <t>Čistiaci kus odhlučnený PP DN 110, tichý odpadový systém</t>
  </si>
  <si>
    <t>992799107</t>
  </si>
  <si>
    <t>721194104.S</t>
  </si>
  <si>
    <t>Zriadenie prípojky na potrubí vyvedenie a upevnenie odpadových výpustiek D 40 mm</t>
  </si>
  <si>
    <t>2144630872</t>
  </si>
  <si>
    <t>721194105.S</t>
  </si>
  <si>
    <t>Zriadenie prípojky na potrubí vyvedenie a upevnenie odpadových výpustiek D 50 mm</t>
  </si>
  <si>
    <t>712387366</t>
  </si>
  <si>
    <t>721194109.S</t>
  </si>
  <si>
    <t>Zriadenie prípojky na potrubí vyvedenie a upevnenie odpadových výpustiek D 110 mm</t>
  </si>
  <si>
    <t>1113202451</t>
  </si>
  <si>
    <t>721220801.S</t>
  </si>
  <si>
    <t xml:space="preserve">Demontáž zápachovej uzávierky do DN 70,  -0,00310t</t>
  </si>
  <si>
    <t>305512860</t>
  </si>
  <si>
    <t>721274112.S</t>
  </si>
  <si>
    <t>Montáž ventilačných hlavíc - iných typov DN 100</t>
  </si>
  <si>
    <t>1864125171</t>
  </si>
  <si>
    <t>429720000600</t>
  </si>
  <si>
    <t>Hlavica vetracia HL810.0, DN 110, materiál PP</t>
  </si>
  <si>
    <t>1930085700</t>
  </si>
  <si>
    <t>721290015.S</t>
  </si>
  <si>
    <t>Montáž privzdušňovacieho ventilu podomietkového</t>
  </si>
  <si>
    <t>387855069</t>
  </si>
  <si>
    <t>551610001000.S</t>
  </si>
  <si>
    <t>Privzdušňovacia hlavica podomietková DN 50/75, vnútorná kanalizácia</t>
  </si>
  <si>
    <t>-1380388963</t>
  </si>
  <si>
    <t>721290123.S</t>
  </si>
  <si>
    <t>Ostatné - skúška tesnosti kanalizácie v objektoch dymom do DN 300</t>
  </si>
  <si>
    <t>-920742445</t>
  </si>
  <si>
    <t>721290821.S</t>
  </si>
  <si>
    <t>Vnútrostav. premiestnenie vybúraných hmôt vnútor. kanal. vodorovne do 100 m z budov vysokých do 6 m</t>
  </si>
  <si>
    <t>-991466818</t>
  </si>
  <si>
    <t>998721102.S</t>
  </si>
  <si>
    <t>Presun hmôt pre vnútornú kanalizáciu v objektoch výšky nad 6 do 12 m</t>
  </si>
  <si>
    <t>-560784980</t>
  </si>
  <si>
    <t>722</t>
  </si>
  <si>
    <t>Zdravotechnika - vnútorný vodovod</t>
  </si>
  <si>
    <t>722130802.S</t>
  </si>
  <si>
    <t xml:space="preserve">Demontáž potrubia z oceľových rúrok závitových nad DN 25 do DN 40,  -0,00497t</t>
  </si>
  <si>
    <t>1353544484</t>
  </si>
  <si>
    <t>722130913.S</t>
  </si>
  <si>
    <t>Oprava vodovodného potrubia závitového prerezanie oceľovej rúrky do DN 25</t>
  </si>
  <si>
    <t>-135639442</t>
  </si>
  <si>
    <t>722131315.S</t>
  </si>
  <si>
    <t>Potrubie z uhlíkovej ocele pozinkované, rúry lisovacie dxt 28x1,5 mm</t>
  </si>
  <si>
    <t>-1389060581</t>
  </si>
  <si>
    <t>722131933.S</t>
  </si>
  <si>
    <t>Oprava vodovodného potrubia závitového prepojenie doterajšieho potrubia DN 25</t>
  </si>
  <si>
    <t>571684462</t>
  </si>
  <si>
    <t>722171151.S</t>
  </si>
  <si>
    <t>Plasthliníkové potrubie v kotúčoch spájané lisovaním d 18 mm</t>
  </si>
  <si>
    <t>-1757650259</t>
  </si>
  <si>
    <t>722171152.S</t>
  </si>
  <si>
    <t>Plasthliníkové potrubie v kotúčoch spájané lisovaním d 20 mm</t>
  </si>
  <si>
    <t>-494965449</t>
  </si>
  <si>
    <t>722171154.S</t>
  </si>
  <si>
    <t>Plasthliníkové potrubie v kotúčoch spájané lisovaním d 32 mm</t>
  </si>
  <si>
    <t>529814681</t>
  </si>
  <si>
    <t>722173175.S</t>
  </si>
  <si>
    <t>Montáž plasthliníkovej nástenky pre vodu lisovaním D 16 mm</t>
  </si>
  <si>
    <t>-2013582202</t>
  </si>
  <si>
    <t>286220049700.S</t>
  </si>
  <si>
    <t>Nástenka lisovacia pre plasthliníkové potrubie D 16x1/2" mm</t>
  </si>
  <si>
    <t>988245133</t>
  </si>
  <si>
    <t>722190401.S</t>
  </si>
  <si>
    <t>Vyvedenie a upevnenie výpustky DN 15</t>
  </si>
  <si>
    <t>-1885425742</t>
  </si>
  <si>
    <t>722190901.S</t>
  </si>
  <si>
    <t>Uzatvorenie alebo otvorenie vodovodného potrubia</t>
  </si>
  <si>
    <t>1473860523</t>
  </si>
  <si>
    <t>722220862.S</t>
  </si>
  <si>
    <t xml:space="preserve">Demontáž armatúry závitovej s dvomi závitmi nad G 3/4 do G 5/4,  -0,00123t</t>
  </si>
  <si>
    <t>-1888333762</t>
  </si>
  <si>
    <t>722221070.S</t>
  </si>
  <si>
    <t>Montáž guľového kohúta závitového rohového pre vodu G 1/2</t>
  </si>
  <si>
    <t>84216184</t>
  </si>
  <si>
    <t>551110019900.S</t>
  </si>
  <si>
    <t>Guľový ventil rohový, 1/2" - 3/8", s filtrom, bez matice, chrómovaná mosadz</t>
  </si>
  <si>
    <t>-1163598990</t>
  </si>
  <si>
    <t>722221230.S</t>
  </si>
  <si>
    <t>Montáž tlakového redukčného závitového ventilu s manometrom G 1</t>
  </si>
  <si>
    <t>-1766276660</t>
  </si>
  <si>
    <t>551110018400.S</t>
  </si>
  <si>
    <t>Oddeľovač potrubia závitový 1" BA 295S-1A</t>
  </si>
  <si>
    <t>1098084638</t>
  </si>
  <si>
    <t>722221425.S</t>
  </si>
  <si>
    <t>Montáž pripojovacej sanitárnej flexi hadice G 3/8</t>
  </si>
  <si>
    <t>1191035082</t>
  </si>
  <si>
    <t>552270003900.S</t>
  </si>
  <si>
    <t>Hadica flexi nerezová sanitárna ohybná 3/8", dĺ. 600 mm, pripojovacia do sanitárnych rozvodov</t>
  </si>
  <si>
    <t>956181872</t>
  </si>
  <si>
    <t>722250005.S</t>
  </si>
  <si>
    <t>Montáž hydrantového systému s tvarovo stálou hadicou D 25</t>
  </si>
  <si>
    <t>súb.</t>
  </si>
  <si>
    <t>-763902654</t>
  </si>
  <si>
    <t>449150003600</t>
  </si>
  <si>
    <t>Hydrantový systém s tvarovo stálou hadicou D 25, hadica 30 m</t>
  </si>
  <si>
    <t>1932336301</t>
  </si>
  <si>
    <t>722290226</t>
  </si>
  <si>
    <t>Tlaková skúška vodovodného potrubia do DN 50</t>
  </si>
  <si>
    <t>-698633536</t>
  </si>
  <si>
    <t>722290234</t>
  </si>
  <si>
    <t>Prepláchnutie a dezinfekcia vodovodného potrubia do DN 80</t>
  </si>
  <si>
    <t>1612720860</t>
  </si>
  <si>
    <t>722290821.S</t>
  </si>
  <si>
    <t>Vnútrostav. premiestnenie vybúraných hmôt vnútorný vodovod vodorovne do 100 m z budov vys. do 6 m</t>
  </si>
  <si>
    <t>-1058249566</t>
  </si>
  <si>
    <t>998722102.S</t>
  </si>
  <si>
    <t>Presun hmôt pre vnútorný vodovod v objektoch výšky nad 6 do 12 m</t>
  </si>
  <si>
    <t>88138729</t>
  </si>
  <si>
    <t>724</t>
  </si>
  <si>
    <t>Zdravotechnika - strojné vybavenie</t>
  </si>
  <si>
    <t>724141005</t>
  </si>
  <si>
    <t>Montáž čerpadla cirkulačného DN 25</t>
  </si>
  <si>
    <t>1074602177</t>
  </si>
  <si>
    <t>426150001200.S</t>
  </si>
  <si>
    <t>Čerpadlo cirkulačné s integrovaným uzatváracím a spätným ventilom, dĺžka 80 mm/ Rp1/2, max. dopravná výška 1,4 m, mosadz</t>
  </si>
  <si>
    <t>928775690</t>
  </si>
  <si>
    <t>998724102.S</t>
  </si>
  <si>
    <t>Presun hmôt pre strojné vybavenie v objektoch výšky nad 6 do 12 m</t>
  </si>
  <si>
    <t>-902362118</t>
  </si>
  <si>
    <t>725</t>
  </si>
  <si>
    <t>Zdravotechnika - zariaď. predmety</t>
  </si>
  <si>
    <t>725110811.S</t>
  </si>
  <si>
    <t xml:space="preserve">Demontáž záchoda splachovacieho s nádržou alebo s tlakovým splachovačom,  -0,01933t</t>
  </si>
  <si>
    <t>779899284</t>
  </si>
  <si>
    <t>725149715.S</t>
  </si>
  <si>
    <t>Montáž predstenového systému záchodov do ľahkých stien s kovovou konštrukciou</t>
  </si>
  <si>
    <t>800960165</t>
  </si>
  <si>
    <t>552370000300</t>
  </si>
  <si>
    <t>Predstenový systém DuoFix pre závesné WC, výška 1120 mm so splachovacou podomietkovou nádržou Sigma 12, bezbariérový pre podpery a držadlá, plast, GEBERIT</t>
  </si>
  <si>
    <t>74605881</t>
  </si>
  <si>
    <t>552370000400</t>
  </si>
  <si>
    <t>Predstenový systém DuoFix pre závesné WC, výška 1140 mm so splachovacou podomietkovou nádržou Sigma 80, plast, GEBERIT</t>
  </si>
  <si>
    <t>1012512333</t>
  </si>
  <si>
    <t>552380001000</t>
  </si>
  <si>
    <t>WC ovládacie tlačítko, biela, Geberit Sigma20</t>
  </si>
  <si>
    <t>-546301540</t>
  </si>
  <si>
    <t>552380001004</t>
  </si>
  <si>
    <t>WC ovládacie tlačítko, biela, Geberit Sigma30</t>
  </si>
  <si>
    <t>1098263109</t>
  </si>
  <si>
    <t>725149720.S</t>
  </si>
  <si>
    <t>Montáž záchodu do predstenového systému</t>
  </si>
  <si>
    <t>-2017969040</t>
  </si>
  <si>
    <t>642360004000.S</t>
  </si>
  <si>
    <t>Závesná WC misa, rimless, 36,5x53cm, biela, Sapho Brilla</t>
  </si>
  <si>
    <t>-934639507</t>
  </si>
  <si>
    <t>642360004900.S</t>
  </si>
  <si>
    <t>Závesná WC misa predĺžená, Rimless, 37x70cm, biela, Sapho Handicap</t>
  </si>
  <si>
    <t>349108243</t>
  </si>
  <si>
    <t>725149760.S</t>
  </si>
  <si>
    <t xml:space="preserve">Montáž predstenového systému umývadiel  do ľahkých stien s kovovou konštrukciou</t>
  </si>
  <si>
    <t>-377775432</t>
  </si>
  <si>
    <t>552280000600.S</t>
  </si>
  <si>
    <t>Predstenový systém pre umývadlo do ľahkých montovaných konštrukcií</t>
  </si>
  <si>
    <t>-1259297647</t>
  </si>
  <si>
    <t>725149765.S</t>
  </si>
  <si>
    <t>Montáž umývadla do predstenového systému</t>
  </si>
  <si>
    <t>-89181591</t>
  </si>
  <si>
    <t>642110005300.S</t>
  </si>
  <si>
    <t>Umývadlo pre telesne postihnutých 59,5x45,6cm, biele, Sapho Handicap</t>
  </si>
  <si>
    <t>-12633989</t>
  </si>
  <si>
    <t>725210821.S</t>
  </si>
  <si>
    <t xml:space="preserve">Demontáž umývadiel alebo umývadielok bez výtokovej armatúry,  -0,01946t</t>
  </si>
  <si>
    <t>-259401749</t>
  </si>
  <si>
    <t>725219201.S</t>
  </si>
  <si>
    <t>Montáž dvojumývadla keramického na konzoly, bez výtokovej armatúry</t>
  </si>
  <si>
    <t>1070093881</t>
  </si>
  <si>
    <t>642130000700.S</t>
  </si>
  <si>
    <t>Dvojumývadlo 161x51,5cm, liaty mramor, biela, Sapho Areca</t>
  </si>
  <si>
    <t>1727943251</t>
  </si>
  <si>
    <t>642130000710.S</t>
  </si>
  <si>
    <t>Podporná konzola 490x150x25mm, chróm, Sapho</t>
  </si>
  <si>
    <t>-1744940169</t>
  </si>
  <si>
    <t>725219401.S</t>
  </si>
  <si>
    <t>Montáž umývadla keramického na skrutky do muriva, bez výtokovej armatúry</t>
  </si>
  <si>
    <t>-551534262</t>
  </si>
  <si>
    <t>642110004300.S</t>
  </si>
  <si>
    <t>Umývadlo 60x42cm, biele, Sapho Purity</t>
  </si>
  <si>
    <t>1273945210</t>
  </si>
  <si>
    <t>725220832.S</t>
  </si>
  <si>
    <t xml:space="preserve">Demontáž vane akrylátovej vane rovnej do sute,  -0.08510t</t>
  </si>
  <si>
    <t>423728265</t>
  </si>
  <si>
    <t>725229113.S</t>
  </si>
  <si>
    <t>Montáž vane akrylátovej klasickej, bez výtokovej armatúry</t>
  </si>
  <si>
    <t>386744878</t>
  </si>
  <si>
    <t>554210003600.S</t>
  </si>
  <si>
    <t>Hydromasážna vaňa na masáž dolných končatín, čiastočne vertebrálneho ústrojenstva, možnosť vírivých a perličkových kúpeľov, Chirana Progress Cascade plus</t>
  </si>
  <si>
    <t>-1786727018</t>
  </si>
  <si>
    <t>554210003601.S</t>
  </si>
  <si>
    <t>Počítačom riadená hydromasážna vaňa, Chirana Progress Ocean Forte</t>
  </si>
  <si>
    <t>267075873</t>
  </si>
  <si>
    <t>725240811.S</t>
  </si>
  <si>
    <t xml:space="preserve">Demontáž sprchovej kabíny a misy bez výtokových armatúr kabín,  -0,08800t</t>
  </si>
  <si>
    <t>-1223682998</t>
  </si>
  <si>
    <t>725240812.S</t>
  </si>
  <si>
    <t xml:space="preserve">Demontáž sprchovej kabíny a misy bez výtokových armatúr mís,  -0,02450t</t>
  </si>
  <si>
    <t>-1153691114</t>
  </si>
  <si>
    <t>725241513.S</t>
  </si>
  <si>
    <t>Montáž sprchovej vaničky z liateho mramoru 800x700 mm</t>
  </si>
  <si>
    <t>204848105</t>
  </si>
  <si>
    <t>554230000500.S</t>
  </si>
  <si>
    <t>Sprchová vanička z liateho mramoru 800x700mm, Sapho Karia</t>
  </si>
  <si>
    <t>-1685787967</t>
  </si>
  <si>
    <t>554230000501.S</t>
  </si>
  <si>
    <t>Nožičky pre vaničku z liateho mramoru, Sapho</t>
  </si>
  <si>
    <t>972524646</t>
  </si>
  <si>
    <t>725241514.S</t>
  </si>
  <si>
    <t>Montáž sprchovej vaničky z liateho mramoru 900x700 mm</t>
  </si>
  <si>
    <t>756186211</t>
  </si>
  <si>
    <t>554230000511.S</t>
  </si>
  <si>
    <t>Sprchová vanička z liateho mramoru 900x700mm, Sapho Karia</t>
  </si>
  <si>
    <t>-1317757322</t>
  </si>
  <si>
    <t>-1300643548</t>
  </si>
  <si>
    <t>725241515.S</t>
  </si>
  <si>
    <t>Montáž sprchovej vaničky z liateho mramoru 1700x1000 mm</t>
  </si>
  <si>
    <t>1062028470</t>
  </si>
  <si>
    <t>554230000502.S</t>
  </si>
  <si>
    <t xml:space="preserve">Sprchová vanička z liateho mramoru 1700x1000mm, Sapho Flexia </t>
  </si>
  <si>
    <t>-1841302472</t>
  </si>
  <si>
    <t>-1160160305</t>
  </si>
  <si>
    <t>725241516.S</t>
  </si>
  <si>
    <t>Montáž sprchovej vaničky z liateho mramoru 1800x1000 mm</t>
  </si>
  <si>
    <t>117503282</t>
  </si>
  <si>
    <t>554230000512.S</t>
  </si>
  <si>
    <t xml:space="preserve">Sprchová vanička z liateho mramoru 1800x1000mm, Sapho Flexia </t>
  </si>
  <si>
    <t>964339559</t>
  </si>
  <si>
    <t>1686162896</t>
  </si>
  <si>
    <t>725241517.S</t>
  </si>
  <si>
    <t>Montáž sprchovej vaničky z liateho mramoru 1200x800 mm</t>
  </si>
  <si>
    <t>178480930</t>
  </si>
  <si>
    <t>554230000582.S</t>
  </si>
  <si>
    <t xml:space="preserve">Sprchová vanička z liateho mramoru 1200x800mm, Sapho Karia </t>
  </si>
  <si>
    <t>-322095434</t>
  </si>
  <si>
    <t>1912506427</t>
  </si>
  <si>
    <t>725241518.S</t>
  </si>
  <si>
    <t>Montáž sprchovej vaničky z liateho mramoru 1200x900 mm</t>
  </si>
  <si>
    <t>-1555273439</t>
  </si>
  <si>
    <t>554230000583.S</t>
  </si>
  <si>
    <t xml:space="preserve">Sprchová vanička z liateho mramoru 1200x900mm, Sapho Karia </t>
  </si>
  <si>
    <t>893450583</t>
  </si>
  <si>
    <t>1676731042</t>
  </si>
  <si>
    <t>725291112.S</t>
  </si>
  <si>
    <t>Montáž záchodového sedadla s poklopom</t>
  </si>
  <si>
    <t>-446277565</t>
  </si>
  <si>
    <t>554330000200.S</t>
  </si>
  <si>
    <t>WC sedadlo pre telesne postihnutých, biele, Sapho Handicap</t>
  </si>
  <si>
    <t>-245500548</t>
  </si>
  <si>
    <t>554330000201.S</t>
  </si>
  <si>
    <t>WC sedátko, Slim, Soft close, biela, Sapho Edita</t>
  </si>
  <si>
    <t>-675991769</t>
  </si>
  <si>
    <t>725291113.S</t>
  </si>
  <si>
    <t>Montaž doplnkov zariadení kúpeľní a záchodov, drobné predmety (držiak na uterák, mydelnička)</t>
  </si>
  <si>
    <t>1665510021</t>
  </si>
  <si>
    <t>552280013400.S</t>
  </si>
  <si>
    <t>Držiak toaletného papiera s krytom, chróm, Sapho Apollo</t>
  </si>
  <si>
    <t>-536308878</t>
  </si>
  <si>
    <t>552280013402.S</t>
  </si>
  <si>
    <t>Drôtená polička na sprchovú tyč 18-25mm, chróm, Sapho Smart</t>
  </si>
  <si>
    <t>468664325</t>
  </si>
  <si>
    <t>552280013430.S</t>
  </si>
  <si>
    <t>Teleskopická rozperná tyč na sprchový záves, 70-120cm, nerez, Sapho</t>
  </si>
  <si>
    <t>1975304263</t>
  </si>
  <si>
    <t>725291114.S</t>
  </si>
  <si>
    <t>Montáž doplnkov zariadení kúpeľní a záchodov, madlá</t>
  </si>
  <si>
    <t>-678110937</t>
  </si>
  <si>
    <t>552380012400.S</t>
  </si>
  <si>
    <t>Oporné madlo k umývadlu, pevné 60cm, nerez, Sapho Handicap</t>
  </si>
  <si>
    <t>-1213447337</t>
  </si>
  <si>
    <t>552380012401.S</t>
  </si>
  <si>
    <t>Oporné madlo k umývadlu, sklopné 60cm, nerez, Sapho Handicap</t>
  </si>
  <si>
    <t>453195164</t>
  </si>
  <si>
    <t>552380012411.S</t>
  </si>
  <si>
    <t>Oporné madlo k WC, pevné 81,3cm, tvar U, nerez, Sapho Handicap</t>
  </si>
  <si>
    <t>1297272525</t>
  </si>
  <si>
    <t>552380012412.S</t>
  </si>
  <si>
    <t>Oporné madlo k WC, sklopné 81,3cm, tvar U, nerez, Sapho Handicap</t>
  </si>
  <si>
    <t>685854213</t>
  </si>
  <si>
    <t>552380012413.S</t>
  </si>
  <si>
    <t>Madlo do sprchy 67x67cm, rohové, nerez</t>
  </si>
  <si>
    <t>-89933718</t>
  </si>
  <si>
    <t>725291115.S</t>
  </si>
  <si>
    <t>Montáž doplnkov zariadení kúpeľní a záchodov, sedačka do sprchy alebo vane</t>
  </si>
  <si>
    <t>-664433987</t>
  </si>
  <si>
    <t>552260002600.S</t>
  </si>
  <si>
    <t>Sklopné sedátko do sprchy s opornou nohou, 44x45cm, biele, Sapho Handicap</t>
  </si>
  <si>
    <t>1257012636</t>
  </si>
  <si>
    <t>725291118.S</t>
  </si>
  <si>
    <t>Montáž doplnkov zariadení kúpeľní a záchodov, zrkadla</t>
  </si>
  <si>
    <t>577418893</t>
  </si>
  <si>
    <t>634650001500</t>
  </si>
  <si>
    <t>Zrkadlo výklopné 40x60cm, nerez, Sapho Handicap</t>
  </si>
  <si>
    <t>-947667183</t>
  </si>
  <si>
    <t>634650000200.S</t>
  </si>
  <si>
    <t>Zrkadlo v ráme 60x80cm, chróm, Sapho Arowana</t>
  </si>
  <si>
    <t>2132716763</t>
  </si>
  <si>
    <t>725310823.S</t>
  </si>
  <si>
    <t xml:space="preserve">Demontáž drezu jednodielneho bez výtokovej armatúry vstavanej v kuchynskej zostave,  -0,00920t</t>
  </si>
  <si>
    <t>717053058</t>
  </si>
  <si>
    <t>725319113.S</t>
  </si>
  <si>
    <t>Montáž kuchynských drezov jednoduchých, hranatých s rozmerom do 800x600 mm, bez výtokových armatúr</t>
  </si>
  <si>
    <t>1229735907</t>
  </si>
  <si>
    <t>552310001200.S</t>
  </si>
  <si>
    <t>Kuchynský drez nerezový 840x460 mm na zapustenie do dosky</t>
  </si>
  <si>
    <t>619756026</t>
  </si>
  <si>
    <t>725330820.S</t>
  </si>
  <si>
    <t xml:space="preserve">Demontáž výlevky bez výtokovej armatúry, bez nádrže a splachovacieho potrubia, diturvitovej,  -0,03470t</t>
  </si>
  <si>
    <t>1419972081</t>
  </si>
  <si>
    <t>725333360.S</t>
  </si>
  <si>
    <t>Montáž výlevky keramickej voľne stojacej bez výtokovej armatúry</t>
  </si>
  <si>
    <t>-158535842</t>
  </si>
  <si>
    <t>642710000100.S</t>
  </si>
  <si>
    <t>Výlevka samostatne stojaca s roštom 36x52cm, spodný zadný odpad, biela, Sapho</t>
  </si>
  <si>
    <t>-1290880759</t>
  </si>
  <si>
    <t>725590811.S</t>
  </si>
  <si>
    <t>Vnútrostaveniskové premiestnenie vybúraných hmôt zariaďovacích predmetov vodorovne do 100 m z budov s výš. do 6 m</t>
  </si>
  <si>
    <t>255548963</t>
  </si>
  <si>
    <t>725820810.S</t>
  </si>
  <si>
    <t xml:space="preserve">Demontáž batérie drezovej, umývadlovej nástennej,  -0,0026t</t>
  </si>
  <si>
    <t>-1646034197</t>
  </si>
  <si>
    <t>725829201.S</t>
  </si>
  <si>
    <t>Montáž batérie umývadlovej a drezovej nástennej pákovej alebo klasickej s mechanickým ovládaním</t>
  </si>
  <si>
    <t>-666470736</t>
  </si>
  <si>
    <t>551450000200.S</t>
  </si>
  <si>
    <t>Batéria drezová nástenná jednopáková, chróm</t>
  </si>
  <si>
    <t>18828627</t>
  </si>
  <si>
    <t>725829601.S</t>
  </si>
  <si>
    <t>Montáž batérie umývadlovej a drezovej stojankovej, pákovej alebo klasickej s mechanickým ovládaním</t>
  </si>
  <si>
    <t>-1228293073</t>
  </si>
  <si>
    <t>172551450003800.S</t>
  </si>
  <si>
    <t>Umývadlová batéria stojánková, chróm, Sapho Pax</t>
  </si>
  <si>
    <t>-107105615</t>
  </si>
  <si>
    <t>551450000600.S</t>
  </si>
  <si>
    <t>Umývadlová stojanková batéria, lekárska páka, chróm, Sapho Schmitz</t>
  </si>
  <si>
    <t>-2123866678</t>
  </si>
  <si>
    <t>725829801.S</t>
  </si>
  <si>
    <t>Montáž batérie výlevkovej nástennej pákovej alebo klasickej s mechanickým ovládaním</t>
  </si>
  <si>
    <t>-94098377</t>
  </si>
  <si>
    <t>551450003400</t>
  </si>
  <si>
    <t>Nástenná umývadlová/vaňová batéria, rozteč 150mm, chróm, Sapho Lotta</t>
  </si>
  <si>
    <t>1588040958</t>
  </si>
  <si>
    <t>551450003401</t>
  </si>
  <si>
    <t>Kovová sprchová hadica 120cm, chróm, Sapho Powerflex</t>
  </si>
  <si>
    <t>-79203883</t>
  </si>
  <si>
    <t>551450003402</t>
  </si>
  <si>
    <t>Bidetová sprška s držiakom, ABS/chróm</t>
  </si>
  <si>
    <t>512429502</t>
  </si>
  <si>
    <t>725849201.S</t>
  </si>
  <si>
    <t xml:space="preserve">Montáž sprchového stĺpa s pákovou batériou </t>
  </si>
  <si>
    <t>-331692</t>
  </si>
  <si>
    <t>551450002600.S</t>
  </si>
  <si>
    <t>Sprchový stĺp s pákovou batériou, chróm, Sapho Pax</t>
  </si>
  <si>
    <t>1152060908</t>
  </si>
  <si>
    <t>725849205.S</t>
  </si>
  <si>
    <t>Montáž batérie sprchovej nástennej, držiak sprchy s nastaviteľnou výškou sprchy</t>
  </si>
  <si>
    <t>944331600</t>
  </si>
  <si>
    <t>551450003300.S</t>
  </si>
  <si>
    <t>Pevný držiak sprchy, guľatý, chróm, Sapho</t>
  </si>
  <si>
    <t>-1285456187</t>
  </si>
  <si>
    <t>551450003301.S</t>
  </si>
  <si>
    <t>Sprchová tyč, nastaviteľný držiak, okrúhly, 66cm, chróm, Sapho</t>
  </si>
  <si>
    <t>601342853</t>
  </si>
  <si>
    <t>725849307.S</t>
  </si>
  <si>
    <t>Montáž ručnej sprchy nástennej</t>
  </si>
  <si>
    <t>1364891604</t>
  </si>
  <si>
    <t>552260002050.S</t>
  </si>
  <si>
    <t>Vývod sprchy, guľatý, chróm, Sapho</t>
  </si>
  <si>
    <t>-1423570658</t>
  </si>
  <si>
    <t>552260002060.S</t>
  </si>
  <si>
    <t>Ručná masážna sprcha, 5 režimov, priemer 11cm, ABS/chróm, Sapho</t>
  </si>
  <si>
    <t>-1920498488</t>
  </si>
  <si>
    <t>552260002061.S</t>
  </si>
  <si>
    <t>Sprchová hadica nerezová 200-225cm, chróm, Sapho Lux</t>
  </si>
  <si>
    <t>-1376814683</t>
  </si>
  <si>
    <t>725869301.S</t>
  </si>
  <si>
    <t>Montáž zápachovej uzávierky pre zariaďovacie predmety, umývadlovej do D 40 mm</t>
  </si>
  <si>
    <t>22865153</t>
  </si>
  <si>
    <t>551620006405.S</t>
  </si>
  <si>
    <t>Umývadlový sifón 5/4“, odpad 32mm, guľatý, chróm, Sapho</t>
  </si>
  <si>
    <t>-1118111573</t>
  </si>
  <si>
    <t>551620006406.S</t>
  </si>
  <si>
    <t>Umývadlový sifón 5/4“, odpad 32mm, chróm, Sapho Piquadrato</t>
  </si>
  <si>
    <t>1495141629</t>
  </si>
  <si>
    <t>551620006407.S</t>
  </si>
  <si>
    <t>umývadlový sifón šetriaci miesto, 5/4“ - 32mm, chróm, Sapho Handicap</t>
  </si>
  <si>
    <t>-1804222073</t>
  </si>
  <si>
    <t>551620006400.S</t>
  </si>
  <si>
    <t>Umývadlová výpusť 5/4“, click-clack, keramická zátka, 10-55mm, biela, Sapho</t>
  </si>
  <si>
    <t>-257612148</t>
  </si>
  <si>
    <t>551620006401.S</t>
  </si>
  <si>
    <t>Umývadlová výpusť 5/4“, click-clack, keramická zátka, 20-70mm, Sapho</t>
  </si>
  <si>
    <t>-119408017</t>
  </si>
  <si>
    <t>551620006408.S</t>
  </si>
  <si>
    <t>Umývadlová výpusť 5/4“, click-clack, veľká zátka, chróm, Sapho</t>
  </si>
  <si>
    <t>947236405</t>
  </si>
  <si>
    <t>725869311.S</t>
  </si>
  <si>
    <t>Montáž zápachovej uzávierky pre zariaďovacie predmety, drezovej do D 50 mm (pre jeden drez)</t>
  </si>
  <si>
    <t>-642456743</t>
  </si>
  <si>
    <t>551620007100.S</t>
  </si>
  <si>
    <t>Zápachová uzávierka- sifón pre jednodielne drezy DN 50</t>
  </si>
  <si>
    <t>-1343182330</t>
  </si>
  <si>
    <t>725869330.S</t>
  </si>
  <si>
    <t>Montáž zápachovej uzávierky pre zariaďovacie predmety, vaňovej do D 50 mm</t>
  </si>
  <si>
    <t>-2026904028</t>
  </si>
  <si>
    <t>551620000500.S</t>
  </si>
  <si>
    <t>Odtoková súprava pre vane s otočným ovládaním, krátka, d 52 mm, výkon prepadu 0,6 l/s, so súpravou pre konečnú montáž, plast</t>
  </si>
  <si>
    <t>77425981</t>
  </si>
  <si>
    <t>725869341.S</t>
  </si>
  <si>
    <t>Montáž zápachovej uzávierky pre zariaďovacie predmety, sprchovej do D 90 mm</t>
  </si>
  <si>
    <t>-973241515</t>
  </si>
  <si>
    <t>551620003000.S</t>
  </si>
  <si>
    <t>Vaničkový sifón, priemer 90mm, DN40, nízky, krytka biela mat, Sapho</t>
  </si>
  <si>
    <t>-958109955</t>
  </si>
  <si>
    <t>551620003001.S</t>
  </si>
  <si>
    <t>Vaničkový sifón, otvor vaničky 90mm, DN40, nerez mat, Sapho Flexia</t>
  </si>
  <si>
    <t>-729973188</t>
  </si>
  <si>
    <t>725869382.S</t>
  </si>
  <si>
    <t>Montáž zápachovej uzávierky pre zariaďovacie predmety, ostatných typov do D 50 mm</t>
  </si>
  <si>
    <t>1475475362</t>
  </si>
  <si>
    <t>551620012200.S</t>
  </si>
  <si>
    <t>Zápachová uzávierka podomietková DN 50 pre pripojenie práčok a umývačiek riadu, plast</t>
  </si>
  <si>
    <t>1862715918</t>
  </si>
  <si>
    <t>998725102.S</t>
  </si>
  <si>
    <t>Presun hmôt pre zariaďovacie predmety v objektoch výšky nad 6 do 12 m</t>
  </si>
  <si>
    <t>1533627097</t>
  </si>
  <si>
    <t>Konštrukcie doplnkové kovové</t>
  </si>
  <si>
    <t>230050031</t>
  </si>
  <si>
    <t>Montáž doplnkových konštrukcií - z profilov. materiálov</t>
  </si>
  <si>
    <t>1329702187</t>
  </si>
  <si>
    <t>Kotviace príslušenstvo HILTI</t>
  </si>
  <si>
    <t>-1691800724</t>
  </si>
  <si>
    <t>230050033.S</t>
  </si>
  <si>
    <t>Montáž doplnkových konštrukcií - z rúrkových materiálov</t>
  </si>
  <si>
    <t>1206314360</t>
  </si>
  <si>
    <t>286710007300.S</t>
  </si>
  <si>
    <t>Potrubná objímka pozinkovaná, rozsah upínania D 25-28 mm, DN potrubia 3/4", M8, EPDM izolant</t>
  </si>
  <si>
    <t>1617966318</t>
  </si>
  <si>
    <t>286710007400.S</t>
  </si>
  <si>
    <t>Potrubná objímka pozinkovaná, rozsah upínania D 32-36 mm, DN potrubia 1", M8, EPDM izolant</t>
  </si>
  <si>
    <t>1616904023</t>
  </si>
  <si>
    <t>286710008300.S</t>
  </si>
  <si>
    <t>Potrubná objímka pozinkovaná, rozsah upínania D 107-115 mm, DN potrubia 4", M8/M10, EPDM izolant</t>
  </si>
  <si>
    <t>243936312</t>
  </si>
  <si>
    <t>781493112.S</t>
  </si>
  <si>
    <t xml:space="preserve">Motáž plastových dvierok 300x400 </t>
  </si>
  <si>
    <t>-1437759077</t>
  </si>
  <si>
    <t>283810000109.S</t>
  </si>
  <si>
    <t>Dvierka revízne plastové, rozmer 300x400 mm</t>
  </si>
  <si>
    <t>2006551639</t>
  </si>
  <si>
    <t>998767102.S</t>
  </si>
  <si>
    <t>664543005</t>
  </si>
  <si>
    <t>HZS</t>
  </si>
  <si>
    <t>Hodinové zúčtovacie sadzby</t>
  </si>
  <si>
    <t>HZS000113.S</t>
  </si>
  <si>
    <t>Stavebno montážne práce náročné ucelené - odborné, tvorivé remeselné (Tr. 3) v rozsahu viac ako 8 hodín, funkčná skúška</t>
  </si>
  <si>
    <t>156860783</t>
  </si>
  <si>
    <t>SO 01.3 - Areálový rozvod kanalizácie_rev.</t>
  </si>
  <si>
    <t xml:space="preserve">    1 - Zemné práce</t>
  </si>
  <si>
    <t xml:space="preserve">    5 - Komunikácie</t>
  </si>
  <si>
    <t>VRN - Investičné náklady neobsiahnuté v cenách</t>
  </si>
  <si>
    <t>Zemné práce</t>
  </si>
  <si>
    <t>113107132.S</t>
  </si>
  <si>
    <t xml:space="preserve">Odstránenie krytu v ploche do 200 m2 z betónu prostého, hr. vrstvy 150 do 300 mm,  -0,50000t</t>
  </si>
  <si>
    <t>42186017</t>
  </si>
  <si>
    <t>439308992</t>
  </si>
  <si>
    <t>119001422.S</t>
  </si>
  <si>
    <t>Dočasné zaistenie káblov a káblových tratí do 6 káblov</t>
  </si>
  <si>
    <t>456889776</t>
  </si>
  <si>
    <t>119001801.S</t>
  </si>
  <si>
    <t>Ochranné zábradlie okolo výkopu, drevené výšky 1,10 m dvojtyčové</t>
  </si>
  <si>
    <t>-1437852755</t>
  </si>
  <si>
    <t>120001101.S</t>
  </si>
  <si>
    <t xml:space="preserve">Príplatok k cenám výkopov za sťaženie výkopu v blízkosti podzemného vedenia </t>
  </si>
  <si>
    <t>-1195116844</t>
  </si>
  <si>
    <t>132201102.S</t>
  </si>
  <si>
    <t>Výkop ryhy do šírky 600 mm v horn.3 nad 100 m3</t>
  </si>
  <si>
    <t>1377989944</t>
  </si>
  <si>
    <t>489851897</t>
  </si>
  <si>
    <t>-1224973792</t>
  </si>
  <si>
    <t>-1139753848</t>
  </si>
  <si>
    <t>-1471727310</t>
  </si>
  <si>
    <t>418604834</t>
  </si>
  <si>
    <t>875172054</t>
  </si>
  <si>
    <t>-306668375</t>
  </si>
  <si>
    <t>1968445179</t>
  </si>
  <si>
    <t>1650687375</t>
  </si>
  <si>
    <t>-753324804</t>
  </si>
  <si>
    <t>-728365501</t>
  </si>
  <si>
    <t>412297637</t>
  </si>
  <si>
    <t>Komunikácie</t>
  </si>
  <si>
    <t>566902231.S</t>
  </si>
  <si>
    <t>Vyspravenie podkladu po prekopoch inžinierskych sietí plochy nad 15 m2 kamenivom hrubým drveným, po zhutnení hr. 100 mm</t>
  </si>
  <si>
    <t>346222138</t>
  </si>
  <si>
    <t>566902262.S</t>
  </si>
  <si>
    <t>Vyspravenie podkladu po prekopoch inžinierskych sietí plochy nad 15 m2 podkladovým betónom PB I tr. C 20/25 hr. 150 mm</t>
  </si>
  <si>
    <t>-1766308971</t>
  </si>
  <si>
    <t>313110006000.S</t>
  </si>
  <si>
    <t>Sieť KARI akosť BSt 500M KH 20 DIN 488 rozmer siete 3x2 m, veľkosť oka 150x150 mm, drôt D 6/6 mm</t>
  </si>
  <si>
    <t>-1804553701</t>
  </si>
  <si>
    <t>230120095</t>
  </si>
  <si>
    <t xml:space="preserve">Montáž  vývodu signalizačného vodiča</t>
  </si>
  <si>
    <t>-114420824</t>
  </si>
  <si>
    <t>844014</t>
  </si>
  <si>
    <t>Vodič CE 4mm2 s PE izoláciou a plným Cu jadrom 200m balenie</t>
  </si>
  <si>
    <t>349877896</t>
  </si>
  <si>
    <t>-1505723887</t>
  </si>
  <si>
    <t>542212051</t>
  </si>
  <si>
    <t>871276002.S</t>
  </si>
  <si>
    <t>Montáž kanalizačného PVC-U potrubia hladkého viacvrstvového DN 125</t>
  </si>
  <si>
    <t>766815300</t>
  </si>
  <si>
    <t>286110006400.S</t>
  </si>
  <si>
    <t>Rúra PVC-U hladký, kanalizačný, gravitačný systém Dxr 125x3,2 mm, dĺ. 5 m, SN4 - napenená (viacvrstvová)</t>
  </si>
  <si>
    <t>-387956170</t>
  </si>
  <si>
    <t>-392661710</t>
  </si>
  <si>
    <t>-639014286</t>
  </si>
  <si>
    <t>-1882422732</t>
  </si>
  <si>
    <t>1699947500</t>
  </si>
  <si>
    <t>2133215012</t>
  </si>
  <si>
    <t>1038298450</t>
  </si>
  <si>
    <t>877266096.S</t>
  </si>
  <si>
    <t>Montáž kanalizačnej PVC-U presuvky DN 100</t>
  </si>
  <si>
    <t>-886708449</t>
  </si>
  <si>
    <t>286510009600.S</t>
  </si>
  <si>
    <t>Presuvka PVC-U, DN 110 pre hladký, kanalizačný, gravitačný systém</t>
  </si>
  <si>
    <t>-2107530609</t>
  </si>
  <si>
    <t>877276026.S</t>
  </si>
  <si>
    <t>Montáž kanalizačnej PVC-U odbočky DN 125</t>
  </si>
  <si>
    <t>1147791871</t>
  </si>
  <si>
    <t>286510013200.S</t>
  </si>
  <si>
    <t>Odbočka 45° PVC, DN 125/110 pre hladký, kanalizačný, gravitačný systém</t>
  </si>
  <si>
    <t>-1491102133</t>
  </si>
  <si>
    <t>877276048.S</t>
  </si>
  <si>
    <t>Montáž kanalizačnej PVC-U redukcie DN 125/100</t>
  </si>
  <si>
    <t>-859065307</t>
  </si>
  <si>
    <t>286510007900.S</t>
  </si>
  <si>
    <t>Redukcia PVC-U DN 125/110 pre hladký, kanalizačný, gravitačný systém</t>
  </si>
  <si>
    <t>-931493751</t>
  </si>
  <si>
    <t>877276098.S</t>
  </si>
  <si>
    <t>Montáž kanalizačnej PVC-U presuvky DN 125</t>
  </si>
  <si>
    <t>1551899179</t>
  </si>
  <si>
    <t>286510009700.S</t>
  </si>
  <si>
    <t>Presuvka PVC-U, DN 125 pre hladký, kanalizačný, gravitačný systém</t>
  </si>
  <si>
    <t>-854843767</t>
  </si>
  <si>
    <t>877326100.S</t>
  </si>
  <si>
    <t>Montáž kanalizačnej PVC-U presuvky DN 150</t>
  </si>
  <si>
    <t>1903433007</t>
  </si>
  <si>
    <t>286510009800.S</t>
  </si>
  <si>
    <t>Presuvka PVC-U, DN 160 pre hladký, kanalizačný, gravitačný systém</t>
  </si>
  <si>
    <t>2104192821</t>
  </si>
  <si>
    <t>892354111.S</t>
  </si>
  <si>
    <t>Monitoring potrubia kamerovým systémom do DN 200</t>
  </si>
  <si>
    <t>1683802290</t>
  </si>
  <si>
    <t>892361000.S</t>
  </si>
  <si>
    <t>Skúška tesnosti kanalizácie D 250 mm</t>
  </si>
  <si>
    <t>-255870656</t>
  </si>
  <si>
    <t>230120046.S</t>
  </si>
  <si>
    <t>Čistenie potrubia prefúkavaním alebo preplachovaním DN 100</t>
  </si>
  <si>
    <t>-1974544634</t>
  </si>
  <si>
    <t>919535556.S</t>
  </si>
  <si>
    <t>Obetónovanie rúrového priepustu betónom jednoduchým tr. C 12/15</t>
  </si>
  <si>
    <t>-290836933</t>
  </si>
  <si>
    <t>938907141.S</t>
  </si>
  <si>
    <t>Odstránenie nánosu z drenážnych šácht hĺbky do 2 m</t>
  </si>
  <si>
    <t>-1112896683</t>
  </si>
  <si>
    <t>971056020.S</t>
  </si>
  <si>
    <t>Jadrové vrty diamantovými korunkami do D 250 mm do stien - železobetónových -0,00118t</t>
  </si>
  <si>
    <t>1654694662</t>
  </si>
  <si>
    <t>-1320889969</t>
  </si>
  <si>
    <t>-516143202</t>
  </si>
  <si>
    <t>-1119981933</t>
  </si>
  <si>
    <t>979082213.S</t>
  </si>
  <si>
    <t>Vodorovná doprava sutiny so zložením a hrubým urovnaním na vzdialenosť do 1 km</t>
  </si>
  <si>
    <t>-240617898</t>
  </si>
  <si>
    <t>979087212.S</t>
  </si>
  <si>
    <t>Nakladanie na dopravné prostriedky pre vodorovnú dopravu sutiny</t>
  </si>
  <si>
    <t>793760762</t>
  </si>
  <si>
    <t>-1527101062</t>
  </si>
  <si>
    <t>998276111.S</t>
  </si>
  <si>
    <t>Presun hmôt pre rúrové vedenie hĺbené z rúr z plastických hmôt alebo sklolaminátových v štôlni</t>
  </si>
  <si>
    <t>1268768586</t>
  </si>
  <si>
    <t>711113304</t>
  </si>
  <si>
    <t xml:space="preserve">Zhotovenie  izolácie proti zemnej vlhkosti na zvislej ploche náterom z tekutej gumy hr. 3 mm</t>
  </si>
  <si>
    <t>1095648673</t>
  </si>
  <si>
    <t>245610003300</t>
  </si>
  <si>
    <t>Náterová hydroizolácia Rubber N 500, 1-zložková na báze modifikovaných asfaltov, tekutá guma, spotreba 0,5-2,0 kg/m2, 10 kg</t>
  </si>
  <si>
    <t>56010347</t>
  </si>
  <si>
    <t>711747067</t>
  </si>
  <si>
    <t>Zhotovenie detailov oprac.rúr.prestupov pod tesniacou objímkou priemer do 300 mm NAIP</t>
  </si>
  <si>
    <t>-2035773998</t>
  </si>
  <si>
    <t>901046</t>
  </si>
  <si>
    <t>Tesniaca manžeta "C" rozmer 100-110x500mm, MIVA</t>
  </si>
  <si>
    <t>-339055891</t>
  </si>
  <si>
    <t>901550</t>
  </si>
  <si>
    <t>Tesniaca manžeta "C" rozmer 150-160x500mm, MIVA</t>
  </si>
  <si>
    <t>-1082493971</t>
  </si>
  <si>
    <t>711747288</t>
  </si>
  <si>
    <t>Zhotovenie detailov pásmi pritavením na pevnú a voľnú prírubu dotesnenie tmelom priemer do 200 mm</t>
  </si>
  <si>
    <t>1256981702</t>
  </si>
  <si>
    <t>247430000100</t>
  </si>
  <si>
    <t>Lepidlo Elastoplast d 65 mm</t>
  </si>
  <si>
    <t>-1141135273</t>
  </si>
  <si>
    <t>998711102.S</t>
  </si>
  <si>
    <t>-298237971</t>
  </si>
  <si>
    <t>Investičné náklady neobsiahnuté v cenách</t>
  </si>
  <si>
    <t>000300013.S</t>
  </si>
  <si>
    <t>Geodetické práce - vykonávané pred výstavbou určenie priebehu nadzemného alebo podzemného existujúceho aj plánovaného vedenia</t>
  </si>
  <si>
    <t>1024</t>
  </si>
  <si>
    <t>-187195514</t>
  </si>
  <si>
    <t>000300021.S</t>
  </si>
  <si>
    <t>Geodetické práce - vykonávané v priebehu výstavby výškové merania</t>
  </si>
  <si>
    <t>226679868</t>
  </si>
  <si>
    <t>000400022.S</t>
  </si>
  <si>
    <t>Projektové práce - stavebná časť (stavebné objekty vrátane ich technického vybavenia). náklady na dokumentáciu skutočného zhotovenia stavby</t>
  </si>
  <si>
    <t>1006870378</t>
  </si>
  <si>
    <t>000600052.S</t>
  </si>
  <si>
    <t>Zariadenie staveniska - vyvolané investície zariadenia staveniska premostenia</t>
  </si>
  <si>
    <t>-1185463150</t>
  </si>
  <si>
    <t>-872537239</t>
  </si>
  <si>
    <t>SO 01.4 - Vykurovanie_rev.</t>
  </si>
  <si>
    <t xml:space="preserve">    733 - Ústredné kúrenie - rozvodné potrubie</t>
  </si>
  <si>
    <t xml:space="preserve">    734 - Ústredné kúrenie, armatúry.</t>
  </si>
  <si>
    <t xml:space="preserve">    732 - Ústredné kúrenie - strojovne</t>
  </si>
  <si>
    <t xml:space="preserve">    735 - Ústredné kúrenie, vykurov. telesá</t>
  </si>
  <si>
    <t>-477933231</t>
  </si>
  <si>
    <t>1889248327</t>
  </si>
  <si>
    <t>974031144.S</t>
  </si>
  <si>
    <t xml:space="preserve">Vysekávanie rýh v akomkoľvek murive tehlovom na akúkoľvek maltu do hĺbky 70 mm a š. do 150 mm,  -0,01900t</t>
  </si>
  <si>
    <t>730143179</t>
  </si>
  <si>
    <t>2067308879</t>
  </si>
  <si>
    <t>748825796</t>
  </si>
  <si>
    <t>1485143684</t>
  </si>
  <si>
    <t>-154622435</t>
  </si>
  <si>
    <t>1950252248</t>
  </si>
  <si>
    <t>-547954680</t>
  </si>
  <si>
    <t>-1230644280</t>
  </si>
  <si>
    <t>-1910704368</t>
  </si>
  <si>
    <t>713482122.S</t>
  </si>
  <si>
    <t>Montáž trubíc z PE, hr.15-20 mm,vnút.priemer 39-70 mm</t>
  </si>
  <si>
    <t>-1997689668</t>
  </si>
  <si>
    <t>1385221095</t>
  </si>
  <si>
    <t>687473705</t>
  </si>
  <si>
    <t>283310004800.S</t>
  </si>
  <si>
    <t>Izolačná PE trubica dxhr. 28x20 mm, nadrezaná, na izolovanie rozvodov vody, kúrenia, zdravotechniky</t>
  </si>
  <si>
    <t>-1684176166</t>
  </si>
  <si>
    <t>-1779955425</t>
  </si>
  <si>
    <t>283310005000.S</t>
  </si>
  <si>
    <t>Izolačná PE trubica dxhr. 42x20 mm, nadrezaná, na izolovanie rozvodov vody, kúrenia, zdravotechniky</t>
  </si>
  <si>
    <t>1562396728</t>
  </si>
  <si>
    <t>-623460140</t>
  </si>
  <si>
    <t>733</t>
  </si>
  <si>
    <t>Ústredné kúrenie - rozvodné potrubie</t>
  </si>
  <si>
    <t>230120043</t>
  </si>
  <si>
    <t>Čistenie potrubia prefúkavaním alebo preplachovaním do DN 50</t>
  </si>
  <si>
    <t>-1475090048</t>
  </si>
  <si>
    <t>733120819.S</t>
  </si>
  <si>
    <t xml:space="preserve">Demontáž potrubia z oceľových rúrok hladkých do D 60,3,  -0,00473t</t>
  </si>
  <si>
    <t>-1077967236</t>
  </si>
  <si>
    <t>733125006.S</t>
  </si>
  <si>
    <t>Potrubie z uhlíkovej ocele spájané lisovaním 18x1,2</t>
  </si>
  <si>
    <t>1518127848</t>
  </si>
  <si>
    <t>733125009.S</t>
  </si>
  <si>
    <t>Potrubie z uhlíkovej ocele spájané lisovaním 22x1,5</t>
  </si>
  <si>
    <t>-2047361829</t>
  </si>
  <si>
    <t>733125012.S</t>
  </si>
  <si>
    <t>Potrubie z uhlíkovej ocele spájané lisovaním 28x1,5</t>
  </si>
  <si>
    <t>1280707147</t>
  </si>
  <si>
    <t>733125015.S</t>
  </si>
  <si>
    <t>Potrubie z uhlíkovej ocele spájané lisovaním 35x1,5</t>
  </si>
  <si>
    <t>520085385</t>
  </si>
  <si>
    <t>733125018.S</t>
  </si>
  <si>
    <t>Potrubie z uhlíkovej ocele spájané lisovaním 42x1,5</t>
  </si>
  <si>
    <t>341616911</t>
  </si>
  <si>
    <t>733126065.S</t>
  </si>
  <si>
    <t xml:space="preserve">Montáž tvarovky - koleno </t>
  </si>
  <si>
    <t>-1911927813</t>
  </si>
  <si>
    <t>316170046800.S</t>
  </si>
  <si>
    <t>Prechodka s vonkajším závitom d 22 mm - 1/2" lisovacia, uhlíková oceľ</t>
  </si>
  <si>
    <t>156990417</t>
  </si>
  <si>
    <t>733181400.S</t>
  </si>
  <si>
    <t>Montáž odkalovača privarovacieho DN 40</t>
  </si>
  <si>
    <t>-666157541</t>
  </si>
  <si>
    <t>551270015300.S</t>
  </si>
  <si>
    <t>Inteligentný odkalovač pevných častíc 6/4", s izolačným plášťom</t>
  </si>
  <si>
    <t>1170728950</t>
  </si>
  <si>
    <t>733190107.S</t>
  </si>
  <si>
    <t>Dilatačná skúška potrubia z oceľových rúrok do priemeru 89/5</t>
  </si>
  <si>
    <t>-697673163</t>
  </si>
  <si>
    <t>733190217.S</t>
  </si>
  <si>
    <t>Tlaková skúška potrubia z oceľových rúrok do priemeru 89/5</t>
  </si>
  <si>
    <t>-845256033</t>
  </si>
  <si>
    <t>733890803.S</t>
  </si>
  <si>
    <t>Vnútrostav. premiestnenie vybúraných hmôt rozvodov potrubia vodorovne do 100 m z obj. výš. do 24m</t>
  </si>
  <si>
    <t>-1242161630</t>
  </si>
  <si>
    <t>998733103.S</t>
  </si>
  <si>
    <t>Presun hmôt pre rozvody potrubia v objektoch výšky nad 6 do 24 m</t>
  </si>
  <si>
    <t>-394946535</t>
  </si>
  <si>
    <t>734</t>
  </si>
  <si>
    <t>Ústredné kúrenie, armatúry.</t>
  </si>
  <si>
    <t>734200821.S</t>
  </si>
  <si>
    <t>Demontáž armatúry závitovej s dvomi závitmi do G 1/2 -0,00045t</t>
  </si>
  <si>
    <t>395606211</t>
  </si>
  <si>
    <t>734223120.S</t>
  </si>
  <si>
    <t>Montáž ventilu závitového termostatického rohového regulačného G 1/2</t>
  </si>
  <si>
    <t>-409078149</t>
  </si>
  <si>
    <t>359133V</t>
  </si>
  <si>
    <t>Radiátorový blok, pripojovací kus 1097.6 rohový 1/2" x50</t>
  </si>
  <si>
    <t>729203913</t>
  </si>
  <si>
    <t>1778441</t>
  </si>
  <si>
    <t xml:space="preserve">HERZ  Ventil VUA-40 DN 15, štvorcestný termostatický, rohový, pre 2-rúrkové sústavy, prednastaviteľný termostatický zvršok, pripojenie vyk. telesa ponornou rúrou dĺ = 150 mm - DN 11 mm,</t>
  </si>
  <si>
    <t>-1585866432</t>
  </si>
  <si>
    <t>1011041</t>
  </si>
  <si>
    <t>Kryt plastový, chrómový</t>
  </si>
  <si>
    <t>674973125</t>
  </si>
  <si>
    <t>105358V</t>
  </si>
  <si>
    <t>Svorné šróbenie niklované 94385.1 15x3 / 4 " 105358V</t>
  </si>
  <si>
    <t>1679435659</t>
  </si>
  <si>
    <t>734223208.S</t>
  </si>
  <si>
    <t>Montáž termostatickej hlavice kvapalinovej jednoduchej</t>
  </si>
  <si>
    <t>1138820238</t>
  </si>
  <si>
    <t>551280002000.S</t>
  </si>
  <si>
    <t>Termostatická hlavica kvapalinová jednoduchá rozsah regulácie + 6,5 až +28° C, plast</t>
  </si>
  <si>
    <t>1311821254</t>
  </si>
  <si>
    <t>734890803.S</t>
  </si>
  <si>
    <t>Vnútrostaveniskové premiestnenie vybúraných hmôt armatúr do 24m</t>
  </si>
  <si>
    <t>1015458247</t>
  </si>
  <si>
    <t>998734103.S</t>
  </si>
  <si>
    <t>Presun hmôt pre armatúry v objektoch výšky nad 6 do 24 m</t>
  </si>
  <si>
    <t>-337983660</t>
  </si>
  <si>
    <t>732</t>
  </si>
  <si>
    <t>Ústredné kúrenie - strojovne</t>
  </si>
  <si>
    <t>732420815.S</t>
  </si>
  <si>
    <t xml:space="preserve">Demontáž čerpadla obehového špirálového (do potrubia) do DN 80,  -0,02800t</t>
  </si>
  <si>
    <t>646378417</t>
  </si>
  <si>
    <t>732429112.S</t>
  </si>
  <si>
    <t>Montáž čerpadla (do potrubia) obehového špirálového DN 40</t>
  </si>
  <si>
    <t>-460090780</t>
  </si>
  <si>
    <t>426110006400.S</t>
  </si>
  <si>
    <t>Čerpadlo obehové, DN 40, max. dopravná výška 10 m, prírubové, liatinové, stavebná dĺžka 220 mm, PN 6/10</t>
  </si>
  <si>
    <t>-1799881327</t>
  </si>
  <si>
    <t>732890802.S</t>
  </si>
  <si>
    <t>Vnútrostaveniskové premiestnenie vybúraných hmôt strojovní vodorovne 100 m z objektov výšky nad 6 do 12 m</t>
  </si>
  <si>
    <t>-1175570227</t>
  </si>
  <si>
    <t>998732102.S</t>
  </si>
  <si>
    <t>Presun hmôt pre strojovne v objektoch výšky nad 6 m do 12 m</t>
  </si>
  <si>
    <t>-993927623</t>
  </si>
  <si>
    <t>735</t>
  </si>
  <si>
    <t>Ústredné kúrenie, vykurov. telesá</t>
  </si>
  <si>
    <t>735151821.S</t>
  </si>
  <si>
    <t xml:space="preserve">Demontáž vykurovacieho telesa panelového dvojradového stavebnej dĺžky do 1500 mm,  -0,02493t</t>
  </si>
  <si>
    <t>2004421025</t>
  </si>
  <si>
    <t>735153300.S</t>
  </si>
  <si>
    <t>Príplatok k cene za odvzdušňovací ventil telies panelových oceľových s príplatkom 8 %</t>
  </si>
  <si>
    <t>-1970848800</t>
  </si>
  <si>
    <t>735154040.S</t>
  </si>
  <si>
    <t>Montáž vykurovacieho telesa panelového jednoradového 600 mm/ dĺžky 400-600 mm</t>
  </si>
  <si>
    <t>-905522380</t>
  </si>
  <si>
    <t>484530013000.S</t>
  </si>
  <si>
    <t>Teleso vykurovacie doskové jednoradové oceľové 11VK vxlxhĺ 600x500x63mm, pripojenie pravé spodné</t>
  </si>
  <si>
    <t>-2037450710</t>
  </si>
  <si>
    <t>735154140.S</t>
  </si>
  <si>
    <t>Montáž vykurovacieho telesa panelového dvojradového výšky 600 mm/ dĺžky 400-600 mm</t>
  </si>
  <si>
    <t>-1945909728</t>
  </si>
  <si>
    <t>484530021000.S</t>
  </si>
  <si>
    <t>Teleso vykurovacie doskové dvojradové oceľové, 21VK vxlxhĺ 600x500x100, pripojenie pravé spodné</t>
  </si>
  <si>
    <t>-686389059</t>
  </si>
  <si>
    <t>484530021100.S</t>
  </si>
  <si>
    <t>Teleso vykurovacie doskové dvojradové oceľové, 21VK vxlxhĺ 600x600x100 mm, pripojenie pravé spodné</t>
  </si>
  <si>
    <t>-1435120137</t>
  </si>
  <si>
    <t>735154141.S</t>
  </si>
  <si>
    <t>Montáž vykurovacieho telesa panelového dvojradového výšky 600 mm/ dĺžky 700-900 mm</t>
  </si>
  <si>
    <t>1865964973</t>
  </si>
  <si>
    <t>484530021200.S</t>
  </si>
  <si>
    <t>Teleso vykurovacie doskové dvojradové oceľové, 21VK vxlxhĺ 600x700x100 mm, pripojenie pravé spodné</t>
  </si>
  <si>
    <t>911698109</t>
  </si>
  <si>
    <t>484530021300.S</t>
  </si>
  <si>
    <t>Teleso vykurovacie doskové dvojradové oceľové, 21VK vxlxhĺ 600x800x100 mm, pripojenie pravé spodné</t>
  </si>
  <si>
    <t>-1955392353</t>
  </si>
  <si>
    <t>484530021400.S</t>
  </si>
  <si>
    <t>Teleso vykurovacie doskové dvojradové oceľové, 21VK vxlxhĺ 600x900x100 mm, pripojenie pravé spodné</t>
  </si>
  <si>
    <t>1385337923</t>
  </si>
  <si>
    <t>484530021405.S</t>
  </si>
  <si>
    <t>Teleso vykurovacie doskové dvojradové oceľové, 22VK vxlxhĺ 600x900x100 mm, pripojenie pravé spodné</t>
  </si>
  <si>
    <t>455728761</t>
  </si>
  <si>
    <t>735154142.S</t>
  </si>
  <si>
    <t>Montáž vykurovacieho telesa panelového dvojradového výšky 600 mm/ dĺžky 1000-1200 mm</t>
  </si>
  <si>
    <t>993289503</t>
  </si>
  <si>
    <t>484530021500.S</t>
  </si>
  <si>
    <t>Teleso vykurovacie doskové dvojradové oceľové, 21VK vxlxhĺ 600x1000x100 mm, pripojenie pravé spodné</t>
  </si>
  <si>
    <t>-1211207361</t>
  </si>
  <si>
    <t>484530021600.S</t>
  </si>
  <si>
    <t>Teleso vykurovacie doskové dvojradové oceľové, 21VK vxlxhĺ 600x1100x100 mm, pripojenie pravé spodné</t>
  </si>
  <si>
    <t>-2087360775</t>
  </si>
  <si>
    <t>484530021700.S</t>
  </si>
  <si>
    <t>Teleso vykurovacie doskové dvojradové oceľové, 21VK vxlxhĺ 600x1200x100 mm, pripojenie pravé spodné</t>
  </si>
  <si>
    <t>-447068270</t>
  </si>
  <si>
    <t>484530021705.S</t>
  </si>
  <si>
    <t>Teleso vykurovacie doskové dvojradové oceľové, 22VK vxlxhĺ 600x1000x100 mm, pripojenie pravé spodné</t>
  </si>
  <si>
    <t>-1786376543</t>
  </si>
  <si>
    <t>484530021706.S</t>
  </si>
  <si>
    <t>Teleso vykurovacie doskové dvojradové oceľové, 22VK vxlxhĺ 600x1100x100 mm, pripojenie pravé spodné</t>
  </si>
  <si>
    <t>-1698843025</t>
  </si>
  <si>
    <t>484530021707.S</t>
  </si>
  <si>
    <t>Teleso vykurovacie doskové dvojradové oceľové, 22VK vxlxhĺ 600x1200x100 mm, pripojenie pravé spodné</t>
  </si>
  <si>
    <t>-2010678258</t>
  </si>
  <si>
    <t>735154143.S</t>
  </si>
  <si>
    <t>Montáž vykurovacieho telesa panelového dvojradového výšky 600 mm/ dĺžky 1300-1900 mm</t>
  </si>
  <si>
    <t>-2120172344</t>
  </si>
  <si>
    <t>484530021799.S</t>
  </si>
  <si>
    <t>Teleso vykurovacie doskové dvojradové oceľové, 21VK vxlxhĺ 600x1300x100 mm, pripojenie pravé spodné</t>
  </si>
  <si>
    <t>-1395744432</t>
  </si>
  <si>
    <t>484530021800.S</t>
  </si>
  <si>
    <t>Teleso vykurovacie doskové dvojradové oceľové, 21VK vxlxhĺ 600x1400x100 mm, pripojenie pravé spodné</t>
  </si>
  <si>
    <t>-84553518</t>
  </si>
  <si>
    <t>484530021801.S</t>
  </si>
  <si>
    <t>Teleso vykurovacie doskové dvojradové oceľové, 21VK vxlxhĺ 600x1500x100 mm, pripojenie pravé spodné</t>
  </si>
  <si>
    <t>-551933119</t>
  </si>
  <si>
    <t>484530022000.S</t>
  </si>
  <si>
    <t>Teleso vykurovacie doskové dvojradové oceľové, 21VK vxlxhĺ 600x1800x100 mm, pripojenie pravé spodné</t>
  </si>
  <si>
    <t>1797375125</t>
  </si>
  <si>
    <t>484530022010.S</t>
  </si>
  <si>
    <t>Teleso vykurovacie doskové dvojradové oceľové, 22VK vxlxhĺ 600x1700x100 mm, pripojenie pravé spodné</t>
  </si>
  <si>
    <t>-1593234298</t>
  </si>
  <si>
    <t>484530022011.S</t>
  </si>
  <si>
    <t>Teleso vykurovacie doskové dvojradové oceľové, 22VK vxlxhĺ 600x1900x100 mm, pripojenie pravé spodné</t>
  </si>
  <si>
    <t>-1321013550</t>
  </si>
  <si>
    <t>735154241.S</t>
  </si>
  <si>
    <t>Montáž vykurovacieho telesa panelového trojradového výšky 600 mm/ dĺžky 700-900 mm</t>
  </si>
  <si>
    <t>-706291580</t>
  </si>
  <si>
    <t>484530038300.S</t>
  </si>
  <si>
    <t>Teleso vykurovacie doskové trojradové oceľové, 33VK vxlxhĺ 600x800x155 mm, pripojenie pravé spodné</t>
  </si>
  <si>
    <t>-1662348195</t>
  </si>
  <si>
    <t>735154250.S</t>
  </si>
  <si>
    <t>Montáž vykurovacieho telesa panelového trojradového výšky 900 mm/ dĺžky 400-600 mm</t>
  </si>
  <si>
    <t>-885974563</t>
  </si>
  <si>
    <t>484530039600.S</t>
  </si>
  <si>
    <t>Teleso vykurovacie doskové trojradové oceľové, 33VK vxlxhĺ 900x500x155 mm, pripojenie pravé spodné</t>
  </si>
  <si>
    <t>-1755625952</t>
  </si>
  <si>
    <t>735158120.S</t>
  </si>
  <si>
    <t>Vykurovacie telesá panelové, tlaková skúška telesa vodou</t>
  </si>
  <si>
    <t>993851430</t>
  </si>
  <si>
    <t>735161811.S</t>
  </si>
  <si>
    <t xml:space="preserve">Demontáž vykurovacieho telesa rúrkového s hliníkovými lamelami stavebnej dĺžky do 1500 mm,  -0,01350t</t>
  </si>
  <si>
    <t>-1650219688</t>
  </si>
  <si>
    <t>735162150.S</t>
  </si>
  <si>
    <t>Montáž vykurovacieho telesa rúrkového výšky 1820 mm</t>
  </si>
  <si>
    <t>666689130</t>
  </si>
  <si>
    <t>484520003000.S</t>
  </si>
  <si>
    <t>Teleso vykurovacie rebríkové oceľové, lxvxhĺ 750x1696x30-65 mm, pripojenie G 1/2" vnútorné, TP-01-750.1696-36</t>
  </si>
  <si>
    <t>732286877</t>
  </si>
  <si>
    <t>735191903.S</t>
  </si>
  <si>
    <t>Vyčistenie vykurovacích telies prepláchnutím vodou oceľových alebo hliníkových</t>
  </si>
  <si>
    <t>1158254829</t>
  </si>
  <si>
    <t>735191905.S</t>
  </si>
  <si>
    <t>Ostatné opravy vykurovacích telies, odvzdušnenie telesa</t>
  </si>
  <si>
    <t>-1678004079</t>
  </si>
  <si>
    <t>735191910.S</t>
  </si>
  <si>
    <t>Napustenie vody do vykurovacieho systému vrátane potrubia o v. pl. vykurovacích telies</t>
  </si>
  <si>
    <t>1146626014</t>
  </si>
  <si>
    <t>735890802.S</t>
  </si>
  <si>
    <t>Vnútrostaveniskové premiestnenie vybúraných hmôt vykurovacích telies do 12m</t>
  </si>
  <si>
    <t>-942557435</t>
  </si>
  <si>
    <t>998735102.S</t>
  </si>
  <si>
    <t>Presun hmôt pre vykurovacie telesá v objektoch výšky nad 6 do 12 m</t>
  </si>
  <si>
    <t>-748180433</t>
  </si>
  <si>
    <t>230050031.S</t>
  </si>
  <si>
    <t>1411710482</t>
  </si>
  <si>
    <t>Podperný systém pre potrubie, závitová tyč, nosník, podložka pre uchytenie potrubí, spojovací a montážny materiál</t>
  </si>
  <si>
    <t>-831988245</t>
  </si>
  <si>
    <t>-974558849</t>
  </si>
  <si>
    <t>552810004400.S</t>
  </si>
  <si>
    <t>Objímka dvojitá značky 2 06 2210 1" D 34 mm</t>
  </si>
  <si>
    <t>1945363985</t>
  </si>
  <si>
    <t>552810004500.S</t>
  </si>
  <si>
    <t>Objímka dvojitá značky 2 06 2210 5/4" D 43 mm</t>
  </si>
  <si>
    <t>904150804</t>
  </si>
  <si>
    <t>1095325220</t>
  </si>
  <si>
    <t>HZS000114.Sr1</t>
  </si>
  <si>
    <t>Montážne práce najnáročnejšie na odbornosť v rozsahu viac ako 8 hodín, vykurovacia skúška</t>
  </si>
  <si>
    <t>sub</t>
  </si>
  <si>
    <t>-435915604</t>
  </si>
  <si>
    <t>HZS000114.Sr2</t>
  </si>
  <si>
    <t>Montážne práce najnáročnejšie na odbornosť v rozsahu viac ako 8 hodín, vyregulovanie systému</t>
  </si>
  <si>
    <t>-2116522352</t>
  </si>
  <si>
    <t>SO 01.5 - VZT</t>
  </si>
  <si>
    <t xml:space="preserve">    9 - OSTATNÉ KONŠTRUKCIE A PRÁCE</t>
  </si>
  <si>
    <t>D2 - PRÁCE A DODÁVKY PSV</t>
  </si>
  <si>
    <t>OSTATNÉ KONŠTRUKCIE A PRÁCE</t>
  </si>
  <si>
    <t>97513-1110</t>
  </si>
  <si>
    <t>Jadrové vrty diamantovými korunkami do D 100 mm do stien z tehál</t>
  </si>
  <si>
    <t>97513-1112</t>
  </si>
  <si>
    <t>Jadrové vrty diamantovými korunkami do D 120 mm do stien z tehál</t>
  </si>
  <si>
    <t>97513-1114</t>
  </si>
  <si>
    <t>Jadrové vrty diamantovými korunkami do D 140 mm do stien z tehál</t>
  </si>
  <si>
    <t>97525-1118</t>
  </si>
  <si>
    <t>Jadrové vrty diamantovými korunkami do D 180 mm do stropov železobetónových</t>
  </si>
  <si>
    <t>97525-1120</t>
  </si>
  <si>
    <t>Jadrové vrty diamantovými korunkami do D 200 mm do stropov železobetónových</t>
  </si>
  <si>
    <t>97901-1111</t>
  </si>
  <si>
    <t>Zvislá doprava sute a vybúr. hmôt za prvé podlažie</t>
  </si>
  <si>
    <t>97901-1121</t>
  </si>
  <si>
    <t>Zvislá doprava sute a vybúr. hmôt za každé ďalšie podlažie</t>
  </si>
  <si>
    <t>97908-1111</t>
  </si>
  <si>
    <t>Odvoz sute a vybúraných hmôt na skládku do 1 km</t>
  </si>
  <si>
    <t>97908-1121</t>
  </si>
  <si>
    <t>Odvoz sute a vybúraných hmôt na skládku každý ďalší 1 km</t>
  </si>
  <si>
    <t>97908-2111</t>
  </si>
  <si>
    <t>Vnútrostavenisková doprava sute a vybúraných hmôt do 10 m</t>
  </si>
  <si>
    <t>97908-2121</t>
  </si>
  <si>
    <t>Vnútrost. doprava sute a vybúraných hmôt každých ďalších 5 m</t>
  </si>
  <si>
    <t>97908-7113</t>
  </si>
  <si>
    <t>Nakladanie vybúraných hmôt</t>
  </si>
  <si>
    <t>97913-1409</t>
  </si>
  <si>
    <t>Poplatok za ulož.a znešk.staveb.sute na vymedzených skládkach "O"-ostatný odpad</t>
  </si>
  <si>
    <t>71341-1141</t>
  </si>
  <si>
    <t>Montáž tep. izolácie potrubia 1x pásmi, rohožami s Al fóliou stiahn. Al páskou</t>
  </si>
  <si>
    <t>631 5A3670</t>
  </si>
  <si>
    <t>izolácia tepelná K-FLEX AL CLAD, hr.19mm</t>
  </si>
  <si>
    <t>71351-0737</t>
  </si>
  <si>
    <t>Utesnenie prestupov rúr DN 180 mm protipož. speňujúcou páskou</t>
  </si>
  <si>
    <t>99871-3202</t>
  </si>
  <si>
    <t>Presun hmôt pre izolácie tepelné v objektoch výšky do 12 m</t>
  </si>
  <si>
    <t>240-1-7</t>
  </si>
  <si>
    <t>Prestup VZT cez strechu M+D</t>
  </si>
  <si>
    <t>24001-0073</t>
  </si>
  <si>
    <t>Montáž, ventilátor radiálny so spätnou klapkou a filtrom</t>
  </si>
  <si>
    <t>429 143051</t>
  </si>
  <si>
    <t>Ventilátor radiálny Vortice QUATRO MICRO 80</t>
  </si>
  <si>
    <t>429 143052</t>
  </si>
  <si>
    <t>Ventilátor radiálny Vortice QUATRO MICRO 80 I</t>
  </si>
  <si>
    <t>429 143053</t>
  </si>
  <si>
    <t xml:space="preserve">Ventilátor radiálny Vortice QUATRO Super  I T-HSC</t>
  </si>
  <si>
    <t>429 143054</t>
  </si>
  <si>
    <t>Ventilátor radiálny Vortice QUATRO Super T-HSC</t>
  </si>
  <si>
    <t>24007-0137</t>
  </si>
  <si>
    <t>Montáž, výfuková hlavica 180</t>
  </si>
  <si>
    <t>429 721500</t>
  </si>
  <si>
    <t>Hlavica výfuková VHS 180</t>
  </si>
  <si>
    <t>24008-0538</t>
  </si>
  <si>
    <t>Montáž, potrubie SPIRO 80 tesné vrátane tvaroviek</t>
  </si>
  <si>
    <t>429 811509</t>
  </si>
  <si>
    <t>Potrubie SPIRO d 80 tesné</t>
  </si>
  <si>
    <t>24008-0539</t>
  </si>
  <si>
    <t>Montáž, potrubie SPIRO 100 tesné vrátane tvaroviek</t>
  </si>
  <si>
    <t>429 811510</t>
  </si>
  <si>
    <t>Potrubie SPIRO d 100 tesné</t>
  </si>
  <si>
    <t>24008-0540</t>
  </si>
  <si>
    <t>Montáž, potrubie SPIRO 125 tesné vrátane tvaroviek</t>
  </si>
  <si>
    <t>429 811511</t>
  </si>
  <si>
    <t>Potrubie SPIRO d 125 tesné</t>
  </si>
  <si>
    <t>24008-0541</t>
  </si>
  <si>
    <t>Montáž, potrubie SPIRO 160 tesné vrátane tvaroviek</t>
  </si>
  <si>
    <t>429 811512</t>
  </si>
  <si>
    <t>Potrubie SPIRO d 160 tesné</t>
  </si>
  <si>
    <t>24008-0542</t>
  </si>
  <si>
    <t>Montáž, potrubie SPIRO 180 tesné vrátane tvaroviek</t>
  </si>
  <si>
    <t>429 811513</t>
  </si>
  <si>
    <t>Potrubie SPIRO d 180 tesné</t>
  </si>
  <si>
    <t>24009-0059</t>
  </si>
  <si>
    <t>Montáž, spätná klapka s príslušenstvom</t>
  </si>
  <si>
    <t>429 710901</t>
  </si>
  <si>
    <t>Klapka spätná RSKW 100 tesná</t>
  </si>
  <si>
    <t>429 710902</t>
  </si>
  <si>
    <t>Klapka spätná RSKW 125 tesná</t>
  </si>
  <si>
    <t>429 710903</t>
  </si>
  <si>
    <t>Servisný diel pre klapku spätnú RSKW, RD instabox 100</t>
  </si>
  <si>
    <t>429 710904</t>
  </si>
  <si>
    <t>Servisný diel pre klapku spätnú RSKW, RD instabox 125</t>
  </si>
  <si>
    <t>24009-0483</t>
  </si>
  <si>
    <t>Montáž, mriežka fasádna</t>
  </si>
  <si>
    <t>553 444160</t>
  </si>
  <si>
    <t>Mriežka nerezová fasádna KMK 100</t>
  </si>
  <si>
    <t>553 444170</t>
  </si>
  <si>
    <t>Mriežka nerezová fasádna KMK 125</t>
  </si>
  <si>
    <t>24009-0491</t>
  </si>
  <si>
    <t>Závesy a objímky VZT D+M</t>
  </si>
  <si>
    <t>SO 01.6 - Elektroinštalácia</t>
  </si>
  <si>
    <t>D1 - Montáž základná C-210 M</t>
  </si>
  <si>
    <t>D3 - Nosný materiál pre zákl.montáž</t>
  </si>
  <si>
    <t>D4 - Špecifický nosný materiál</t>
  </si>
  <si>
    <t>D5 - Montáž špec.nosného materiálu</t>
  </si>
  <si>
    <t>D6 - ROZVáDZAČE - ZOSTAVOVANIE</t>
  </si>
  <si>
    <t>D7 - Rozvádzač RH</t>
  </si>
  <si>
    <t>D8 - Rozvádzač PR-1</t>
  </si>
  <si>
    <t>D9 - Rozvádzač PR-2</t>
  </si>
  <si>
    <t>D10 - Rozvádzač PR-3</t>
  </si>
  <si>
    <t>D11 - Rozvádzač PR-F</t>
  </si>
  <si>
    <t>D12 - Rozvádzač PR-S</t>
  </si>
  <si>
    <t>D13 - Rozvádzač PR-Ž</t>
  </si>
  <si>
    <t xml:space="preserve">    D13.1 - dopravné náklady rozvádzače</t>
  </si>
  <si>
    <t>D14 - NÁHRADNÉ ZDROJE</t>
  </si>
  <si>
    <t>D15 - BLESKOZVOD</t>
  </si>
  <si>
    <t>D16 - Zemné práce C-460 M</t>
  </si>
  <si>
    <t>D17 - Stavebné úpravy C 801-3</t>
  </si>
  <si>
    <t>D18 - Ostatné náklady</t>
  </si>
  <si>
    <t>D19 - Odborná prehliadka a skúšky</t>
  </si>
  <si>
    <t>D20 - HZS</t>
  </si>
  <si>
    <t>Montáž základná C-210 M</t>
  </si>
  <si>
    <t>210 01-0001p</t>
  </si>
  <si>
    <t>Rúrky ohybné, pevne volné FXP 16</t>
  </si>
  <si>
    <t>210 01-0004p</t>
  </si>
  <si>
    <t>Rúrky ohybné, pevne volné FXP 20</t>
  </si>
  <si>
    <t>Pol1</t>
  </si>
  <si>
    <t>Trubka UPRM 16 - 2,5</t>
  </si>
  <si>
    <t>Pol2</t>
  </si>
  <si>
    <t>Trubka UPRM 20 - 2,5</t>
  </si>
  <si>
    <t>Pol3</t>
  </si>
  <si>
    <t>Trubka UPRM 25 - 2,5</t>
  </si>
  <si>
    <t>210 01-0301</t>
  </si>
  <si>
    <t>Krabica prístrojová bez zapojenia KPR 68 pre násobnú montáž, hl. 66mm</t>
  </si>
  <si>
    <t>210 01-0321p</t>
  </si>
  <si>
    <t>Krabica rozvodná KR68 včetne viečka</t>
  </si>
  <si>
    <t>Pol4</t>
  </si>
  <si>
    <t>Krabica rozvodná KR125</t>
  </si>
  <si>
    <t>210 01-0351</t>
  </si>
  <si>
    <t>krabica rozvodná acidur 6455-11</t>
  </si>
  <si>
    <t>210 01-0453</t>
  </si>
  <si>
    <t>krabica rozvodná kovová KOPOS 8111, IP54</t>
  </si>
  <si>
    <t>210 01-0502</t>
  </si>
  <si>
    <t>Osadenie svorky na volný vývod</t>
  </si>
  <si>
    <t>210 29-0742</t>
  </si>
  <si>
    <t>Zapojenie ventilátorov</t>
  </si>
  <si>
    <t>210 29-0814</t>
  </si>
  <si>
    <t>Zapojenie spotrebičov</t>
  </si>
  <si>
    <t>211-01-0002</t>
  </si>
  <si>
    <t>Osadenie hmoždinky do tehly hmoždinka 8</t>
  </si>
  <si>
    <t>210 02-0254</t>
  </si>
  <si>
    <t>Montáž kabelového roštu OBO RKSM - 3m</t>
  </si>
  <si>
    <t>210 02-0341p</t>
  </si>
  <si>
    <t>Skupinový držiak OBO GRIP M - s požiar.odol.</t>
  </si>
  <si>
    <t>210 80-0105p</t>
  </si>
  <si>
    <t xml:space="preserve">Kábel uložený pod omietkou, v žľabe 1-CXKH-R-O  3 x 1,5</t>
  </si>
  <si>
    <t>210 80-0115p</t>
  </si>
  <si>
    <t xml:space="preserve">Kábel uložený pod omietkou, v žľabe 1-CXKH-R-O  5 x 1,5</t>
  </si>
  <si>
    <t>210 80-0105p.1</t>
  </si>
  <si>
    <t xml:space="preserve">Kábel uložený pod omietkou, v žľabe 1-CXKH-R-J  3 x 1,5</t>
  </si>
  <si>
    <t>210 80-0106p</t>
  </si>
  <si>
    <t xml:space="preserve">Kábel uložený pod omietkou, v žľabe 1-CXKH-R-J  3 x 2,5</t>
  </si>
  <si>
    <t>210 80-0115p.1</t>
  </si>
  <si>
    <t xml:space="preserve">Kábel uložený pod omietkou, v žľabe 1-CXKH-R-J  5 x 1,5</t>
  </si>
  <si>
    <t>210 80-0116p</t>
  </si>
  <si>
    <t xml:space="preserve">Kábel uložený pod omietkou, v žľabe 1-CXKH-R-J  5 x 2,5</t>
  </si>
  <si>
    <t>210 80-0117p</t>
  </si>
  <si>
    <t xml:space="preserve">Kábel uložený pod omietkou, v žľabe 1-CXKH-R-J  5 x 4</t>
  </si>
  <si>
    <t>210 80-0012p</t>
  </si>
  <si>
    <t xml:space="preserve">Kábel uložený pod omietkou, v žľabe 1-CXKH-R-J  5 x 6</t>
  </si>
  <si>
    <t>210 80-0013p</t>
  </si>
  <si>
    <t xml:space="preserve">Kábel uložený pod omietkou, v žľabe 1-CXKH-R-J  5 x 10</t>
  </si>
  <si>
    <t>210 80-0014p</t>
  </si>
  <si>
    <t xml:space="preserve">Kábel uložený pod omietkou, v žľabe 1-CXKH-R-J  5 x 16</t>
  </si>
  <si>
    <t>210 81-0089p</t>
  </si>
  <si>
    <t xml:space="preserve">Kábel uložený pod omietkou, v žľabe 1-CXKH-R-J  5 x 25</t>
  </si>
  <si>
    <t>210 81-0090p</t>
  </si>
  <si>
    <t xml:space="preserve">Kábel uložený pod omietkou, v žľabe 1-N2XH-J  4 x 70</t>
  </si>
  <si>
    <t>210 80-0546p</t>
  </si>
  <si>
    <t xml:space="preserve">Vodič uložený pevne 1-C5XKE-V 4    zeleno/žltý</t>
  </si>
  <si>
    <t>210 80-0547p</t>
  </si>
  <si>
    <t xml:space="preserve">Vodič uložený pevne 1-C5XKE-V 6    zeleno/žltý</t>
  </si>
  <si>
    <t>210 80-0548p</t>
  </si>
  <si>
    <t xml:space="preserve">Vodič uložený pevne 1-C5XKE-V 10   zeleno/žltý</t>
  </si>
  <si>
    <t>210 80-0549p</t>
  </si>
  <si>
    <t>Vodič uložený pevne 1-C5XKE-V 16mm2 zelenožltý</t>
  </si>
  <si>
    <t>210 80-2342P</t>
  </si>
  <si>
    <t>Vodič uložený pevne JE-H(St)H-V 2 x 2 x 0,8</t>
  </si>
  <si>
    <t>210 95-0101</t>
  </si>
  <si>
    <t>Vodič uložený pevne FTP 4p, Cat. 6</t>
  </si>
  <si>
    <t>210 95-0101.1</t>
  </si>
  <si>
    <t>Označovací štítok na kábel</t>
  </si>
  <si>
    <t>210 10-0002</t>
  </si>
  <si>
    <t xml:space="preserve">Uloženie vodičov v rozvádzačoch do  4   Cu</t>
  </si>
  <si>
    <t>210 10-0003</t>
  </si>
  <si>
    <t xml:space="preserve">Uloženie vodičov v rozvádzačoch do  6   Cu</t>
  </si>
  <si>
    <t>210 10-0004</t>
  </si>
  <si>
    <t xml:space="preserve">Uloženie vodičov v rozvádzačoch do  10   Cu</t>
  </si>
  <si>
    <t>210 10-0005</t>
  </si>
  <si>
    <t xml:space="preserve">Uloženie vodičov v rozvádzačoch do 16   Cu</t>
  </si>
  <si>
    <t>210 10-0251</t>
  </si>
  <si>
    <t xml:space="preserve">Uloženie káblov do  5 x 10</t>
  </si>
  <si>
    <t>210 10-0252p</t>
  </si>
  <si>
    <t xml:space="preserve">Uloženie káblov do  5 x 25</t>
  </si>
  <si>
    <t>210 10-0255p</t>
  </si>
  <si>
    <t xml:space="preserve">Uloženie káblov do  5 x 120</t>
  </si>
  <si>
    <t>210 10-0701p</t>
  </si>
  <si>
    <t>Koncovka teplom zmrštiteľná do 5x70</t>
  </si>
  <si>
    <t>210 22-0001</t>
  </si>
  <si>
    <t>pásik FeZn 40x3</t>
  </si>
  <si>
    <t>210 22-0321</t>
  </si>
  <si>
    <t>svorka Bernard vč. pásky</t>
  </si>
  <si>
    <t>210 22-0381/P</t>
  </si>
  <si>
    <t xml:space="preserve">Skrinka  PS, KO125+svorkovnica</t>
  </si>
  <si>
    <t>210 22-0381/P.1</t>
  </si>
  <si>
    <t xml:space="preserve">Skrinka  pospojovania OBO 1804/UP</t>
  </si>
  <si>
    <t>210 22-0301P</t>
  </si>
  <si>
    <t>svorka ochranného pospojovania</t>
  </si>
  <si>
    <t>210 22-0321P</t>
  </si>
  <si>
    <t>ekvipotenciálna prípojnica EP</t>
  </si>
  <si>
    <t>Nosný materiál pre zákl.montáž</t>
  </si>
  <si>
    <t>Pol6</t>
  </si>
  <si>
    <t>FXP 16</t>
  </si>
  <si>
    <t>Pol7</t>
  </si>
  <si>
    <t>FXP 25</t>
  </si>
  <si>
    <t>Pol8</t>
  </si>
  <si>
    <t>FXP 16 + príchytky</t>
  </si>
  <si>
    <t>Pol9</t>
  </si>
  <si>
    <t>FXP 20 + príchytky</t>
  </si>
  <si>
    <t>Pol10</t>
  </si>
  <si>
    <t>FXP 25 + príchytky</t>
  </si>
  <si>
    <t>Pol11</t>
  </si>
  <si>
    <t>KPR 68 pre násobnú montáž, hl. 66mm</t>
  </si>
  <si>
    <t>Pol12</t>
  </si>
  <si>
    <t>Viečko KPR 68</t>
  </si>
  <si>
    <t>Pol13</t>
  </si>
  <si>
    <t>Krabica KR68</t>
  </si>
  <si>
    <t>Pol14</t>
  </si>
  <si>
    <t>krabica acidur 6455-11</t>
  </si>
  <si>
    <t>Pol15</t>
  </si>
  <si>
    <t>svorka wago 2x2,5</t>
  </si>
  <si>
    <t>Pol16</t>
  </si>
  <si>
    <t>svorka wago 3x2,5</t>
  </si>
  <si>
    <t>Pol17</t>
  </si>
  <si>
    <t>svorka wago 4x2,5</t>
  </si>
  <si>
    <t>Pol18</t>
  </si>
  <si>
    <t>svorka wago 5x2,5</t>
  </si>
  <si>
    <t>Pol19</t>
  </si>
  <si>
    <t>svorka lustrová wago 2x2,5</t>
  </si>
  <si>
    <t>Pol20</t>
  </si>
  <si>
    <t>svorka wago lustrová 3x2,5</t>
  </si>
  <si>
    <t>Pol21</t>
  </si>
  <si>
    <t>svorka wago lustrová4x2,5</t>
  </si>
  <si>
    <t>Pol22</t>
  </si>
  <si>
    <t>svorka wago lustrová 5x2,5</t>
  </si>
  <si>
    <t>Pol23</t>
  </si>
  <si>
    <t>hmoždinka 8mm PVC</t>
  </si>
  <si>
    <t>Pol24</t>
  </si>
  <si>
    <t>Žlab OBO 300x60</t>
  </si>
  <si>
    <t>Pol25</t>
  </si>
  <si>
    <t>Oblúk OBO</t>
  </si>
  <si>
    <t>Pol26</t>
  </si>
  <si>
    <t>Poklop OBO</t>
  </si>
  <si>
    <t>Pol27</t>
  </si>
  <si>
    <t>Držiak OBO</t>
  </si>
  <si>
    <t>Pol28</t>
  </si>
  <si>
    <t>Skrutka OBO - 100 ks</t>
  </si>
  <si>
    <t>Pol29</t>
  </si>
  <si>
    <t>výstaržné tabuľly</t>
  </si>
  <si>
    <t>Pol30</t>
  </si>
  <si>
    <t xml:space="preserve">1-CXKH-R-O  3 x 1,5</t>
  </si>
  <si>
    <t>Pol31</t>
  </si>
  <si>
    <t xml:space="preserve">1-CXKH-R-O  5 x 1,5</t>
  </si>
  <si>
    <t>Pol32</t>
  </si>
  <si>
    <t xml:space="preserve">1-CXKH-R-J  3 x 1,5</t>
  </si>
  <si>
    <t>Pol33</t>
  </si>
  <si>
    <t xml:space="preserve">1-CXKH-R-J  3 x 2,5</t>
  </si>
  <si>
    <t>Pol34</t>
  </si>
  <si>
    <t xml:space="preserve">1-CXKH-R-J  5 x 1,5</t>
  </si>
  <si>
    <t>Pol35</t>
  </si>
  <si>
    <t xml:space="preserve">1-CXKH-R-J  5 x 2,5</t>
  </si>
  <si>
    <t>Pol36</t>
  </si>
  <si>
    <t xml:space="preserve">1-CXKH-R-J  5 x 4</t>
  </si>
  <si>
    <t>Pol37</t>
  </si>
  <si>
    <t xml:space="preserve">1-CXKH-R-J  5 x 6</t>
  </si>
  <si>
    <t>Pol38</t>
  </si>
  <si>
    <t xml:space="preserve">1-CXKH-R-J  5 x 10</t>
  </si>
  <si>
    <t>Pol39</t>
  </si>
  <si>
    <t xml:space="preserve">1-CXKH-R-J  5 x 16</t>
  </si>
  <si>
    <t>Pol40</t>
  </si>
  <si>
    <t xml:space="preserve">1-CXKH-R-J  5 x 25</t>
  </si>
  <si>
    <t>Pol41</t>
  </si>
  <si>
    <t xml:space="preserve">1-N2XH-J  4 x 70</t>
  </si>
  <si>
    <t>Pol42</t>
  </si>
  <si>
    <t>JE-H(St)H-V 2 x 2 x 0,8</t>
  </si>
  <si>
    <t>Pol43</t>
  </si>
  <si>
    <t>FTP 4p, Cat. 6</t>
  </si>
  <si>
    <t>Pol44</t>
  </si>
  <si>
    <t xml:space="preserve">1-C5XKE-V 4    zeleno/žltý</t>
  </si>
  <si>
    <t>Pol45</t>
  </si>
  <si>
    <t xml:space="preserve">1-C5XKE-V 6    zeleno/žltý</t>
  </si>
  <si>
    <t>Pol46</t>
  </si>
  <si>
    <t xml:space="preserve">1-C5XKE-V 10   zeleno/žltý</t>
  </si>
  <si>
    <t>Pol47</t>
  </si>
  <si>
    <t xml:space="preserve">1-C5XKE-V 16   zeleno/žltý</t>
  </si>
  <si>
    <t>Pol48</t>
  </si>
  <si>
    <t>Raychem do 5x50</t>
  </si>
  <si>
    <t>Pol49</t>
  </si>
  <si>
    <t>Pol50</t>
  </si>
  <si>
    <t>svorka Bernard vrátane pásky</t>
  </si>
  <si>
    <t>Pol51</t>
  </si>
  <si>
    <t>pásik Cu 10x0,1mm</t>
  </si>
  <si>
    <t>Pol52</t>
  </si>
  <si>
    <t>Pol53</t>
  </si>
  <si>
    <t>Hlavná uzemňovacia prípojnica</t>
  </si>
  <si>
    <t>Pol54</t>
  </si>
  <si>
    <t>svorky pre pospojovanie</t>
  </si>
  <si>
    <t>PPV</t>
  </si>
  <si>
    <t>Podružný materiál</t>
  </si>
  <si>
    <t>D4</t>
  </si>
  <si>
    <t>Špecifický nosný materiál</t>
  </si>
  <si>
    <t>Pol55</t>
  </si>
  <si>
    <t xml:space="preserve">spínač č.1 3558A-06940B  IP 44</t>
  </si>
  <si>
    <t>Pol56</t>
  </si>
  <si>
    <t xml:space="preserve">spínač č.5 3558A-05940B  IP 44</t>
  </si>
  <si>
    <t>Pol57</t>
  </si>
  <si>
    <t xml:space="preserve">spínač č.6 3558A-06940B  IP 44</t>
  </si>
  <si>
    <t>Pol58</t>
  </si>
  <si>
    <t xml:space="preserve">spínač č.7 3558A-07140B  IP 44</t>
  </si>
  <si>
    <t>Pol59</t>
  </si>
  <si>
    <t>spínač č.1 3559-A01345+3559B-A00651214</t>
  </si>
  <si>
    <t>Pol60</t>
  </si>
  <si>
    <t>spínač č.5 3559-A05345+3559B-A00652214</t>
  </si>
  <si>
    <t>Pol61</t>
  </si>
  <si>
    <t>spínač č.6 3559-A06345+3559B-A00651214</t>
  </si>
  <si>
    <t>Pol62</t>
  </si>
  <si>
    <t>spínač č.7 3559-A07345+3559B-A00651214</t>
  </si>
  <si>
    <t>Pol63</t>
  </si>
  <si>
    <t>tlačítko 3559-A91345+3559B-A00651214</t>
  </si>
  <si>
    <t>Pol64</t>
  </si>
  <si>
    <t>jednorámik</t>
  </si>
  <si>
    <t>Pol65</t>
  </si>
  <si>
    <t>dvojrámik</t>
  </si>
  <si>
    <t>Pol66</t>
  </si>
  <si>
    <t>trojrámik</t>
  </si>
  <si>
    <t>Pol67</t>
  </si>
  <si>
    <t>štvorrámik</t>
  </si>
  <si>
    <t>Pol68</t>
  </si>
  <si>
    <t>zásuvka 2495-0-0059 pre ochranné pospojovanie</t>
  </si>
  <si>
    <t>Pol69</t>
  </si>
  <si>
    <t>zásuvka zap.230V/16A, IP44, 5518A-22989B</t>
  </si>
  <si>
    <t>Pol70</t>
  </si>
  <si>
    <t>zásuvka 230V/16A, IP20, 5518-2610B</t>
  </si>
  <si>
    <t>Pol71</t>
  </si>
  <si>
    <t>zásuvka 400V/16A, IP44, 416MHS6</t>
  </si>
  <si>
    <t>Pol72</t>
  </si>
  <si>
    <t>Sporákový vypínač 400V/16A zapustený</t>
  </si>
  <si>
    <t>Pol73</t>
  </si>
  <si>
    <t>Vačkový vypínač SJ25A</t>
  </si>
  <si>
    <t>Pol74</t>
  </si>
  <si>
    <t>Ns - SEC EVOLUX 8W.3 strop., záves. plexi, Al rám.</t>
  </si>
  <si>
    <t>Pol75</t>
  </si>
  <si>
    <t>SVIETIDLO LED, 1x44W, IP20</t>
  </si>
  <si>
    <t>Pol76</t>
  </si>
  <si>
    <t>SVIETIDLO LED, 1x27W, IP44</t>
  </si>
  <si>
    <t>Pol77</t>
  </si>
  <si>
    <t>SVIETIDLO PRISADENÉ, 250 V, IP 65</t>
  </si>
  <si>
    <t>Pol78</t>
  </si>
  <si>
    <t>SVIETIDLO DO RASTRU 600x600, IP 20, 45 W</t>
  </si>
  <si>
    <t>Pol79</t>
  </si>
  <si>
    <t>SVIETIDLO DO RASTRU 600x600, IP 44, 40 W</t>
  </si>
  <si>
    <t>Pol80</t>
  </si>
  <si>
    <t>SVIETIDLO PRISADENÉ S NEROZB. SKLOM, 250 V,</t>
  </si>
  <si>
    <t>709</t>
  </si>
  <si>
    <t>708</t>
  </si>
  <si>
    <t>D5</t>
  </si>
  <si>
    <t>Montáž špec.nosného materiálu</t>
  </si>
  <si>
    <t>210 11-0041</t>
  </si>
  <si>
    <t>jednopólový - radenie 1</t>
  </si>
  <si>
    <t>210 11-0043</t>
  </si>
  <si>
    <t>sériový prepínač - radenie 5</t>
  </si>
  <si>
    <t>210 11-0045</t>
  </si>
  <si>
    <t>striedavý prepínač - radenie 6</t>
  </si>
  <si>
    <t>210 11-0046</t>
  </si>
  <si>
    <t>krížový prepínač - radenie 7</t>
  </si>
  <si>
    <t>210 11-0048</t>
  </si>
  <si>
    <t>ovládač tlačidlový zapínací - radenie 1Oso</t>
  </si>
  <si>
    <t>210 11-0091</t>
  </si>
  <si>
    <t>spínač s plynulou reguláciou osvetlenia</t>
  </si>
  <si>
    <t>210 11-0511p</t>
  </si>
  <si>
    <t>spínač 400V/20A IP54</t>
  </si>
  <si>
    <t>210 11-0071P</t>
  </si>
  <si>
    <t>montáž elektron.spínacích hodín SPH01</t>
  </si>
  <si>
    <t>210 11-1011</t>
  </si>
  <si>
    <t>10/16 A 2P+Z</t>
  </si>
  <si>
    <t>210 11-1053P</t>
  </si>
  <si>
    <t>zásuvka ochranného pospojovania</t>
  </si>
  <si>
    <t>210 11-1101p</t>
  </si>
  <si>
    <t>zásuvka priemyselná 400V/16 A 3P+N+Z</t>
  </si>
  <si>
    <t>210 14-0261P</t>
  </si>
  <si>
    <t>havarijné tlačítko</t>
  </si>
  <si>
    <t>210 19-0002</t>
  </si>
  <si>
    <t>do 50 kg</t>
  </si>
  <si>
    <t>210 19-0003</t>
  </si>
  <si>
    <t>do 100 kg</t>
  </si>
  <si>
    <t>210 19-0001</t>
  </si>
  <si>
    <t>montáž výrovnávača potenciálu VP</t>
  </si>
  <si>
    <t>210 20-0006</t>
  </si>
  <si>
    <t>Pol81</t>
  </si>
  <si>
    <t>210 20-1061</t>
  </si>
  <si>
    <t>210 20-0053</t>
  </si>
  <si>
    <t>210 20-0053.1</t>
  </si>
  <si>
    <t>210 20-0053.2</t>
  </si>
  <si>
    <t>210 20-0053.3</t>
  </si>
  <si>
    <t>800</t>
  </si>
  <si>
    <t>D6</t>
  </si>
  <si>
    <t>ROZVáDZAČE - ZOSTAVOVANIE</t>
  </si>
  <si>
    <t>D7</t>
  </si>
  <si>
    <t>Rozvádzač RH</t>
  </si>
  <si>
    <t>950</t>
  </si>
  <si>
    <t>Montáž rozvádzača RH</t>
  </si>
  <si>
    <t>Pol82</t>
  </si>
  <si>
    <t xml:space="preserve">SKRIŇOVÝ ROZVÁDZAČ  2100x820x300</t>
  </si>
  <si>
    <t>Pol83</t>
  </si>
  <si>
    <t>Modeion BH250NE305 s vypínacou cievkou SE.BH160</t>
  </si>
  <si>
    <t>Pol84</t>
  </si>
  <si>
    <t xml:space="preserve">VS7 - 15/280  prepäťová ochrana</t>
  </si>
  <si>
    <t>Pol85</t>
  </si>
  <si>
    <t>LTS 80/80 – PHN-63A</t>
  </si>
  <si>
    <t>Pol86</t>
  </si>
  <si>
    <t>C40/3 40A</t>
  </si>
  <si>
    <t>Pol87</t>
  </si>
  <si>
    <t>B25/3 25A</t>
  </si>
  <si>
    <t>Pol88</t>
  </si>
  <si>
    <t>Prúdový chránič 40/4/0,30</t>
  </si>
  <si>
    <t>Pol89</t>
  </si>
  <si>
    <t>Prúdový chránič 16/2/0,30</t>
  </si>
  <si>
    <t>Pol90</t>
  </si>
  <si>
    <t>Prúdový chránič 10/2/0,30</t>
  </si>
  <si>
    <t>Pol91</t>
  </si>
  <si>
    <t>C16/3 16A</t>
  </si>
  <si>
    <t>Pol92</t>
  </si>
  <si>
    <t>B6/1A</t>
  </si>
  <si>
    <t>Pol93</t>
  </si>
  <si>
    <t>C32/3A</t>
  </si>
  <si>
    <t>Pol94</t>
  </si>
  <si>
    <t>Popäťová cievka k BH</t>
  </si>
  <si>
    <t>Pol95</t>
  </si>
  <si>
    <t>Záložný zdroj k podpäťovej cievke</t>
  </si>
  <si>
    <t>Pol96</t>
  </si>
  <si>
    <t>C20/3 20A</t>
  </si>
  <si>
    <t>Pol97</t>
  </si>
  <si>
    <t>svorka 2,5</t>
  </si>
  <si>
    <t>Pol98</t>
  </si>
  <si>
    <t>svorka 6</t>
  </si>
  <si>
    <t>Pol99</t>
  </si>
  <si>
    <t>svorka 10</t>
  </si>
  <si>
    <t>Pol100</t>
  </si>
  <si>
    <t>svorka 16</t>
  </si>
  <si>
    <t>Pol101</t>
  </si>
  <si>
    <t>svorka 50</t>
  </si>
  <si>
    <t>Pol102</t>
  </si>
  <si>
    <t>vývodka P 13,5</t>
  </si>
  <si>
    <t>Pol103</t>
  </si>
  <si>
    <t>vývodka P 21</t>
  </si>
  <si>
    <t>Pol104</t>
  </si>
  <si>
    <t>vývodka P 29</t>
  </si>
  <si>
    <t>Pol105</t>
  </si>
  <si>
    <t>Prípojnica N+PE</t>
  </si>
  <si>
    <t>Pol106</t>
  </si>
  <si>
    <t>Prípojnica L1,L2,L3 - Cu</t>
  </si>
  <si>
    <t>Pol107</t>
  </si>
  <si>
    <t>Obal na výkresy</t>
  </si>
  <si>
    <t>Pol108</t>
  </si>
  <si>
    <t>Popisný štítok</t>
  </si>
  <si>
    <t>D8</t>
  </si>
  <si>
    <t>Rozvádzač PR-1</t>
  </si>
  <si>
    <t>960</t>
  </si>
  <si>
    <t>Montáž rozvádzača PR-1</t>
  </si>
  <si>
    <t>ka</t>
  </si>
  <si>
    <t>Pol109</t>
  </si>
  <si>
    <t>Skriňa EATON 850x460x250</t>
  </si>
  <si>
    <t>Pol110</t>
  </si>
  <si>
    <t>Spínač E204i/80– 63A</t>
  </si>
  <si>
    <t>Pol111</t>
  </si>
  <si>
    <t xml:space="preserve">SPC-S-20/280  zvodič prepätia</t>
  </si>
  <si>
    <t>Pol112</t>
  </si>
  <si>
    <t>Prúdový chránič B16/2/0,03A</t>
  </si>
  <si>
    <t>Pol113</t>
  </si>
  <si>
    <t>Prúdový chránič B10/2/0,03A</t>
  </si>
  <si>
    <t>Pol114</t>
  </si>
  <si>
    <t>Prúdový chránič B40/4/0,3A</t>
  </si>
  <si>
    <t>Pol115</t>
  </si>
  <si>
    <t>B16/3</t>
  </si>
  <si>
    <t>Pol116</t>
  </si>
  <si>
    <t>B40/3</t>
  </si>
  <si>
    <t>Pol117</t>
  </si>
  <si>
    <t>B10/1</t>
  </si>
  <si>
    <t>Pol118</t>
  </si>
  <si>
    <t>Pol119</t>
  </si>
  <si>
    <t>Pol120</t>
  </si>
  <si>
    <t>Svorka rad. 2,5 mm2,</t>
  </si>
  <si>
    <t>Pol121</t>
  </si>
  <si>
    <t>Svorka rad. 6 mm2,</t>
  </si>
  <si>
    <t>Pol122</t>
  </si>
  <si>
    <t>Svorka rad. 35 mm2,</t>
  </si>
  <si>
    <t>Pol123</t>
  </si>
  <si>
    <t>Vývodka P 13,5</t>
  </si>
  <si>
    <t>Pol124</t>
  </si>
  <si>
    <t>Vývodka P 21</t>
  </si>
  <si>
    <t>Pol125</t>
  </si>
  <si>
    <t>Vývodka P 36</t>
  </si>
  <si>
    <t>Pol126</t>
  </si>
  <si>
    <t>Ochranná svorkovnica</t>
  </si>
  <si>
    <t>Pol127</t>
  </si>
  <si>
    <t>Relátko</t>
  </si>
  <si>
    <t>D9</t>
  </si>
  <si>
    <t>Rozvádzač PR-2</t>
  </si>
  <si>
    <t>999</t>
  </si>
  <si>
    <t>Montáž rozvádzača PR-2</t>
  </si>
  <si>
    <t>D10</t>
  </si>
  <si>
    <t>Rozvádzač PR-3</t>
  </si>
  <si>
    <t>994</t>
  </si>
  <si>
    <t>Montáž rozvádzača PR-3</t>
  </si>
  <si>
    <t>Pol128</t>
  </si>
  <si>
    <t>Pol129</t>
  </si>
  <si>
    <t>Pol130</t>
  </si>
  <si>
    <t>Pol131</t>
  </si>
  <si>
    <t>Pol132</t>
  </si>
  <si>
    <t>Pol133</t>
  </si>
  <si>
    <t>Pol134</t>
  </si>
  <si>
    <t>Pol135</t>
  </si>
  <si>
    <t>Pol136</t>
  </si>
  <si>
    <t>Pol137</t>
  </si>
  <si>
    <t>Pol138</t>
  </si>
  <si>
    <t>Pol139</t>
  </si>
  <si>
    <t>Pol140</t>
  </si>
  <si>
    <t>Pol141</t>
  </si>
  <si>
    <t>Pol142</t>
  </si>
  <si>
    <t>Pol143</t>
  </si>
  <si>
    <t>Pol144</t>
  </si>
  <si>
    <t>Pol145</t>
  </si>
  <si>
    <t>D11</t>
  </si>
  <si>
    <t>Rozvádzač PR-F</t>
  </si>
  <si>
    <t>1001</t>
  </si>
  <si>
    <t>Montáž rozvádzača PR-F</t>
  </si>
  <si>
    <t>Pol146</t>
  </si>
  <si>
    <t>D12</t>
  </si>
  <si>
    <t>Rozvádzač PR-S</t>
  </si>
  <si>
    <t>1002</t>
  </si>
  <si>
    <t>Montáž rozvádzača PR-S</t>
  </si>
  <si>
    <t>Pol147</t>
  </si>
  <si>
    <t>D13</t>
  </si>
  <si>
    <t>Rozvádzač PR-Ž</t>
  </si>
  <si>
    <t>1003</t>
  </si>
  <si>
    <t>Montáž rozvádzača PR-Ž</t>
  </si>
  <si>
    <t>Pol148</t>
  </si>
  <si>
    <t>Pol149</t>
  </si>
  <si>
    <t>Spínač E204i/80– 32A</t>
  </si>
  <si>
    <t>Pol150</t>
  </si>
  <si>
    <t>Regulátor EBERLE</t>
  </si>
  <si>
    <t>D13.1</t>
  </si>
  <si>
    <t>dopravné náklady rozvádzače</t>
  </si>
  <si>
    <t>1005</t>
  </si>
  <si>
    <t>Doprava a presuny</t>
  </si>
  <si>
    <t>582</t>
  </si>
  <si>
    <t>D14</t>
  </si>
  <si>
    <t>NÁHRADNÉ ZDROJE</t>
  </si>
  <si>
    <t>DODÁVKA</t>
  </si>
  <si>
    <t>UPS APC SMART VT 20KVA 400V</t>
  </si>
  <si>
    <t>584</t>
  </si>
  <si>
    <t>293</t>
  </si>
  <si>
    <t>Pol151</t>
  </si>
  <si>
    <t>DOPRAVA</t>
  </si>
  <si>
    <t>586</t>
  </si>
  <si>
    <t>Pol152</t>
  </si>
  <si>
    <t>PREPRAVA TECHNIKOV</t>
  </si>
  <si>
    <t>588</t>
  </si>
  <si>
    <t>295</t>
  </si>
  <si>
    <t>Pol153</t>
  </si>
  <si>
    <t>START</t>
  </si>
  <si>
    <t>590</t>
  </si>
  <si>
    <t>Pol154</t>
  </si>
  <si>
    <t>ULOŽENIE A MONTÁŽ</t>
  </si>
  <si>
    <t>592</t>
  </si>
  <si>
    <t>297</t>
  </si>
  <si>
    <t>Pol155</t>
  </si>
  <si>
    <t>PRIPOJENIE A REVÍZIA</t>
  </si>
  <si>
    <t>594</t>
  </si>
  <si>
    <t>Pol156</t>
  </si>
  <si>
    <t>VYPRACOVANIE SPRIEVODNEJ DOK.</t>
  </si>
  <si>
    <t>596</t>
  </si>
  <si>
    <t>D15</t>
  </si>
  <si>
    <t>BLESKOZVOD</t>
  </si>
  <si>
    <t>299</t>
  </si>
  <si>
    <t>Pol157</t>
  </si>
  <si>
    <t>FeZn 30x4 mm - 25 m</t>
  </si>
  <si>
    <t>598</t>
  </si>
  <si>
    <t>Pol158</t>
  </si>
  <si>
    <t>FeZn -10 mm v zemi</t>
  </si>
  <si>
    <t>600</t>
  </si>
  <si>
    <t>301</t>
  </si>
  <si>
    <t>Pol159</t>
  </si>
  <si>
    <t>Svorka pásovina kaliber v zemi</t>
  </si>
  <si>
    <t>602</t>
  </si>
  <si>
    <t>Pol160</t>
  </si>
  <si>
    <t>AlMgSi 8,00 vč. podpier na strechu - 20 m</t>
  </si>
  <si>
    <t>604</t>
  </si>
  <si>
    <t>303</t>
  </si>
  <si>
    <t>Pol161</t>
  </si>
  <si>
    <t>Izolovaný AlMgSi 8,00</t>
  </si>
  <si>
    <t>606</t>
  </si>
  <si>
    <t>Pol162</t>
  </si>
  <si>
    <t>Zachytávacia tyč do 3m včetne upevnenia</t>
  </si>
  <si>
    <t>608</t>
  </si>
  <si>
    <t>305</t>
  </si>
  <si>
    <t>Pol163</t>
  </si>
  <si>
    <t>Bleskozvodná svorka do 2 skrutiek</t>
  </si>
  <si>
    <t>610</t>
  </si>
  <si>
    <t>Pol164</t>
  </si>
  <si>
    <t>Bleskozvodná svorka nad 2 skrutky</t>
  </si>
  <si>
    <t>612</t>
  </si>
  <si>
    <t>307</t>
  </si>
  <si>
    <t>Pol165</t>
  </si>
  <si>
    <t>Bleskozvodná svorka na potrubie</t>
  </si>
  <si>
    <t>614</t>
  </si>
  <si>
    <t>Pol166</t>
  </si>
  <si>
    <t>Tyčový uzemňovač do 2 m</t>
  </si>
  <si>
    <t>616</t>
  </si>
  <si>
    <t>309</t>
  </si>
  <si>
    <t>Pol167</t>
  </si>
  <si>
    <t>Napínacia skrutka s okom včít. napnutia zvodu</t>
  </si>
  <si>
    <t>618</t>
  </si>
  <si>
    <t>Pol168</t>
  </si>
  <si>
    <t>DEHN ISO výložník Rd 8x690</t>
  </si>
  <si>
    <t>620</t>
  </si>
  <si>
    <t>311</t>
  </si>
  <si>
    <t>Pol169</t>
  </si>
  <si>
    <t>Svorka k zvodovej tyči</t>
  </si>
  <si>
    <t>622</t>
  </si>
  <si>
    <t>Pol170</t>
  </si>
  <si>
    <t>Osadenie krabice do uriva</t>
  </si>
  <si>
    <t>624</t>
  </si>
  <si>
    <t>313</t>
  </si>
  <si>
    <t>Pol171</t>
  </si>
  <si>
    <t>Dilatačná prepojka</t>
  </si>
  <si>
    <t>626</t>
  </si>
  <si>
    <t>Pol172</t>
  </si>
  <si>
    <t>Podpera DEHN PV-FB Rd8</t>
  </si>
  <si>
    <t>628</t>
  </si>
  <si>
    <t>315</t>
  </si>
  <si>
    <t>Pol173</t>
  </si>
  <si>
    <t>Podpera DEHN PV-F Rd13</t>
  </si>
  <si>
    <t>630</t>
  </si>
  <si>
    <t>Pol174</t>
  </si>
  <si>
    <t>Označovanie zvodov štítkami</t>
  </si>
  <si>
    <t>632</t>
  </si>
  <si>
    <t>317</t>
  </si>
  <si>
    <t>Pol175</t>
  </si>
  <si>
    <t>Zaasfaltovanie spojov VUKOL 022</t>
  </si>
  <si>
    <t>634</t>
  </si>
  <si>
    <t>Pol176</t>
  </si>
  <si>
    <t>Montážna plošina MP20</t>
  </si>
  <si>
    <t>636</t>
  </si>
  <si>
    <t>319</t>
  </si>
  <si>
    <t>Pol177</t>
  </si>
  <si>
    <t>FeZn 30x4mm - 25 m</t>
  </si>
  <si>
    <t>638</t>
  </si>
  <si>
    <t>Pol178</t>
  </si>
  <si>
    <t>FeZn -10mm v zemi</t>
  </si>
  <si>
    <t>640</t>
  </si>
  <si>
    <t>321</t>
  </si>
  <si>
    <t>Pol179</t>
  </si>
  <si>
    <t>642</t>
  </si>
  <si>
    <t>Pol180</t>
  </si>
  <si>
    <t>AlMgSi 8,00mm</t>
  </si>
  <si>
    <t>644</t>
  </si>
  <si>
    <t>323</t>
  </si>
  <si>
    <t>Pol181</t>
  </si>
  <si>
    <t>Izolovaný AlMgSi 8,00mm</t>
  </si>
  <si>
    <t>646</t>
  </si>
  <si>
    <t>Pol182</t>
  </si>
  <si>
    <t>648</t>
  </si>
  <si>
    <t>325</t>
  </si>
  <si>
    <t>Pol183</t>
  </si>
  <si>
    <t>Svorka krížová DEHN S-MV Rd 10</t>
  </si>
  <si>
    <t>650</t>
  </si>
  <si>
    <t>Pol184</t>
  </si>
  <si>
    <t>Svorka spájacia</t>
  </si>
  <si>
    <t>652</t>
  </si>
  <si>
    <t>327</t>
  </si>
  <si>
    <t>Pol185</t>
  </si>
  <si>
    <t>Svorka UNI</t>
  </si>
  <si>
    <t>654</t>
  </si>
  <si>
    <t>Pol186</t>
  </si>
  <si>
    <t>Svorka na plech</t>
  </si>
  <si>
    <t>656</t>
  </si>
  <si>
    <t>329</t>
  </si>
  <si>
    <t>Pol187</t>
  </si>
  <si>
    <t>Svorka k zberni</t>
  </si>
  <si>
    <t>658</t>
  </si>
  <si>
    <t>Pol188</t>
  </si>
  <si>
    <t>Svorka pre pospojovanie</t>
  </si>
  <si>
    <t>660</t>
  </si>
  <si>
    <t>331</t>
  </si>
  <si>
    <t>Pol189</t>
  </si>
  <si>
    <t>Svorka pre pospojovanie na potrubie</t>
  </si>
  <si>
    <t>662</t>
  </si>
  <si>
    <t>Pol190</t>
  </si>
  <si>
    <t>Skúšobná svorka</t>
  </si>
  <si>
    <t>664</t>
  </si>
  <si>
    <t>333</t>
  </si>
  <si>
    <t>Pol191</t>
  </si>
  <si>
    <t>Svorka do zeme</t>
  </si>
  <si>
    <t>666</t>
  </si>
  <si>
    <t>Pol192</t>
  </si>
  <si>
    <t>Ekvipotenciálna svorka</t>
  </si>
  <si>
    <t>668</t>
  </si>
  <si>
    <t>335</t>
  </si>
  <si>
    <t>Pol193</t>
  </si>
  <si>
    <t>Označovací štítok</t>
  </si>
  <si>
    <t>670</t>
  </si>
  <si>
    <t>Pol194</t>
  </si>
  <si>
    <t>Zberač do L-3000mm</t>
  </si>
  <si>
    <t>672</t>
  </si>
  <si>
    <t>337</t>
  </si>
  <si>
    <t>Pol195</t>
  </si>
  <si>
    <t>Upevňovacia objímka</t>
  </si>
  <si>
    <t>674</t>
  </si>
  <si>
    <t>Pol196</t>
  </si>
  <si>
    <t>Krabica pre skúšobnú svorku pre zatepl. systémy</t>
  </si>
  <si>
    <t>676</t>
  </si>
  <si>
    <t>339</t>
  </si>
  <si>
    <t>Pol197</t>
  </si>
  <si>
    <t xml:space="preserve">Dištančná vzpera  D-16 mm</t>
  </si>
  <si>
    <t>678</t>
  </si>
  <si>
    <t>Pol198</t>
  </si>
  <si>
    <t>Upevňovací svorník D-16 mm</t>
  </si>
  <si>
    <t>680</t>
  </si>
  <si>
    <t>341</t>
  </si>
  <si>
    <t>Pol199</t>
  </si>
  <si>
    <t>Zemná tyč 2 m</t>
  </si>
  <si>
    <t>682</t>
  </si>
  <si>
    <t>Pol200</t>
  </si>
  <si>
    <t>Manžety</t>
  </si>
  <si>
    <t>684</t>
  </si>
  <si>
    <t>343</t>
  </si>
  <si>
    <t>Pol201</t>
  </si>
  <si>
    <t>Prepäťová ochranaSPD1-FLP-A50-2,5</t>
  </si>
  <si>
    <t>686</t>
  </si>
  <si>
    <t>Pol202</t>
  </si>
  <si>
    <t>Strešná prechodka</t>
  </si>
  <si>
    <t>688</t>
  </si>
  <si>
    <t>345</t>
  </si>
  <si>
    <t>Pol203</t>
  </si>
  <si>
    <t>690</t>
  </si>
  <si>
    <t>Pol204</t>
  </si>
  <si>
    <t>692</t>
  </si>
  <si>
    <t>347</t>
  </si>
  <si>
    <t>Pol205</t>
  </si>
  <si>
    <t>694</t>
  </si>
  <si>
    <t>Pol206</t>
  </si>
  <si>
    <t>696</t>
  </si>
  <si>
    <t>349</t>
  </si>
  <si>
    <t>1010</t>
  </si>
  <si>
    <t>698</t>
  </si>
  <si>
    <t>1011</t>
  </si>
  <si>
    <t>700</t>
  </si>
  <si>
    <t>D16</t>
  </si>
  <si>
    <t>Zemné práce C-460 M</t>
  </si>
  <si>
    <t>351</t>
  </si>
  <si>
    <t>Pol207</t>
  </si>
  <si>
    <t>Vytýčenie trasy vedenia v zastavanom priestore</t>
  </si>
  <si>
    <t>km</t>
  </si>
  <si>
    <t>702</t>
  </si>
  <si>
    <t>Pol208</t>
  </si>
  <si>
    <t>Búranie živičných povrchov hrúbka vrstvy od 8 cm</t>
  </si>
  <si>
    <t>704</t>
  </si>
  <si>
    <t>353</t>
  </si>
  <si>
    <t>Pol209</t>
  </si>
  <si>
    <t>Rezanie škáry v asfalte/BETÓNE</t>
  </si>
  <si>
    <t>706</t>
  </si>
  <si>
    <t>Pol210</t>
  </si>
  <si>
    <t>Hĺbenie ryhy 35 cm širokej a 50 cm hlbokej pre pás FeZn, zemina tr. 3</t>
  </si>
  <si>
    <t>355</t>
  </si>
  <si>
    <t>Pol211</t>
  </si>
  <si>
    <t>Pevné spojenie páskových uzemňovačov</t>
  </si>
  <si>
    <t>710</t>
  </si>
  <si>
    <t>Pol212</t>
  </si>
  <si>
    <t>Zásyp káblovej ryhy 35/50 cm, zemina tr. 3</t>
  </si>
  <si>
    <t>357</t>
  </si>
  <si>
    <t>Pol213</t>
  </si>
  <si>
    <t>Položenie mačiny</t>
  </si>
  <si>
    <t>714</t>
  </si>
  <si>
    <t>D17</t>
  </si>
  <si>
    <t>Stavebné úpravy C 801-3</t>
  </si>
  <si>
    <t>9740822121</t>
  </si>
  <si>
    <t>Ryha pre vodiče v omietke do š.50mm</t>
  </si>
  <si>
    <t>716</t>
  </si>
  <si>
    <t>359</t>
  </si>
  <si>
    <t>9740822122</t>
  </si>
  <si>
    <t>Ryha pre vodiče v betóne do š.50mm</t>
  </si>
  <si>
    <t>718</t>
  </si>
  <si>
    <t>973031616</t>
  </si>
  <si>
    <t xml:space="preserve">Vysekanie kapies pre krabice 100x100x50mm  tehla</t>
  </si>
  <si>
    <t>720</t>
  </si>
  <si>
    <t>D18</t>
  </si>
  <si>
    <t>Ostatné náklady</t>
  </si>
  <si>
    <t>361</t>
  </si>
  <si>
    <t>Pol214</t>
  </si>
  <si>
    <t>zaistenie prevádzkového napájania</t>
  </si>
  <si>
    <t>Pol215</t>
  </si>
  <si>
    <t>dozory správcu siete (rozvodného závodu)</t>
  </si>
  <si>
    <t>363</t>
  </si>
  <si>
    <t>Pol216</t>
  </si>
  <si>
    <t>koordinacia profesií</t>
  </si>
  <si>
    <t>726</t>
  </si>
  <si>
    <t>Pol217</t>
  </si>
  <si>
    <t>práce na el. zariadení</t>
  </si>
  <si>
    <t>728</t>
  </si>
  <si>
    <t>365</t>
  </si>
  <si>
    <t>Pol218</t>
  </si>
  <si>
    <t>drobné murárske výpomoci</t>
  </si>
  <si>
    <t>730</t>
  </si>
  <si>
    <t>Pol219</t>
  </si>
  <si>
    <t>upratovacie práce</t>
  </si>
  <si>
    <t>367</t>
  </si>
  <si>
    <t>Pol220</t>
  </si>
  <si>
    <t>utesnenie prestupov</t>
  </si>
  <si>
    <t>Pol221</t>
  </si>
  <si>
    <t xml:space="preserve">dodzor  VZT na zapojenie kabeláže</t>
  </si>
  <si>
    <t>736</t>
  </si>
  <si>
    <t>369</t>
  </si>
  <si>
    <t>Pol222</t>
  </si>
  <si>
    <t>súčinnosť s architektom</t>
  </si>
  <si>
    <t>738</t>
  </si>
  <si>
    <t>Pol223</t>
  </si>
  <si>
    <t>rozmeranie krabíc, svietidiel, rístrojov, trubiek</t>
  </si>
  <si>
    <t>740</t>
  </si>
  <si>
    <t>D19</t>
  </si>
  <si>
    <t>Odborná prehliadka a skúšky</t>
  </si>
  <si>
    <t>371</t>
  </si>
  <si>
    <t>Pol224</t>
  </si>
  <si>
    <t>Prevedenie odbornej prehliadky a skúšky,</t>
  </si>
  <si>
    <t>742</t>
  </si>
  <si>
    <t>Pol225</t>
  </si>
  <si>
    <t>Vypracovanie správy</t>
  </si>
  <si>
    <t>744</t>
  </si>
  <si>
    <t>D20</t>
  </si>
  <si>
    <t>373</t>
  </si>
  <si>
    <t>Pol226</t>
  </si>
  <si>
    <t>Demontáž jestvujúcej elektroinštalácie</t>
  </si>
  <si>
    <t>746</t>
  </si>
  <si>
    <t>Pol227</t>
  </si>
  <si>
    <t>Pomocné práce</t>
  </si>
  <si>
    <t>748</t>
  </si>
  <si>
    <t>375</t>
  </si>
  <si>
    <t>Pol228</t>
  </si>
  <si>
    <t>Úprava sádrokartónového podhľadu</t>
  </si>
  <si>
    <t>750</t>
  </si>
  <si>
    <t>Pol229</t>
  </si>
  <si>
    <t>Nepredvídané práce pri montáži</t>
  </si>
  <si>
    <t>752</t>
  </si>
  <si>
    <t>SO 01.7 - Výťah</t>
  </si>
  <si>
    <t>M - Práce a dodávky M</t>
  </si>
  <si>
    <t xml:space="preserve">    21-M - Elektromontáže</t>
  </si>
  <si>
    <t>Práce a dodávky M</t>
  </si>
  <si>
    <t>21-M</t>
  </si>
  <si>
    <t>Elektromontáže</t>
  </si>
  <si>
    <t>111výťah</t>
  </si>
  <si>
    <t>Osobný výťah 630kg, 8 osôb</t>
  </si>
  <si>
    <t>SO 01.8 - Kuchyňa</t>
  </si>
  <si>
    <t xml:space="preserve">    791 - Zariadenia veľkokuchýň</t>
  </si>
  <si>
    <t>791</t>
  </si>
  <si>
    <t>Zariadenia veľkokuchýň</t>
  </si>
  <si>
    <t>79112.1</t>
  </si>
  <si>
    <t>Nerezový stôl 700x70x900</t>
  </si>
  <si>
    <t>79112.2</t>
  </si>
  <si>
    <t>Jednodrez s policou 1100x700x900</t>
  </si>
  <si>
    <t>79112.3</t>
  </si>
  <si>
    <t>Sprchová batéria s ramienkom</t>
  </si>
  <si>
    <t>79112.4</t>
  </si>
  <si>
    <t>Odpadkový kôš 60l</t>
  </si>
  <si>
    <t>79112.5</t>
  </si>
  <si>
    <t>Pracovný stôl s policou 1100x700x900</t>
  </si>
  <si>
    <t>79112.6</t>
  </si>
  <si>
    <t>Umývací stôl 1200x700x900</t>
  </si>
  <si>
    <t>79112.7</t>
  </si>
  <si>
    <t>Doska na krájanie HACCP 530x325x20 so stojanom</t>
  </si>
  <si>
    <t>79112.8</t>
  </si>
  <si>
    <t>Digitálna váha s displejom 240x540x450 do 15kg</t>
  </si>
  <si>
    <t>79112.9</t>
  </si>
  <si>
    <t>Podstolová chladnička 130l 600x600x845</t>
  </si>
  <si>
    <t>79112.10</t>
  </si>
  <si>
    <t>Nástenná skrinka, otváracie dvierka 1200x350x700</t>
  </si>
  <si>
    <t>79112.11</t>
  </si>
  <si>
    <t>Nástenná dvojpolica 1200x350</t>
  </si>
  <si>
    <t>79112.12</t>
  </si>
  <si>
    <t>Sklokeramické varidlo 800x700x900</t>
  </si>
  <si>
    <t>79112.13</t>
  </si>
  <si>
    <t>Digestor s ventilátorom 900x800x450 s potrubným rozvodom</t>
  </si>
  <si>
    <t>79112.14</t>
  </si>
  <si>
    <t>Mikrovlnka PROFI nerezová 25l 520x470x312</t>
  </si>
  <si>
    <t>79112.15</t>
  </si>
  <si>
    <t>Nástenná polica nerez 1500x350</t>
  </si>
  <si>
    <t>79112.16</t>
  </si>
  <si>
    <t>Ohrevný pult s delenými vaňami + polica a posuvné dvierka 1200x700x900</t>
  </si>
  <si>
    <t>79112.17</t>
  </si>
  <si>
    <t>Stolová polica nad ohrev pult nerez 1900x350</t>
  </si>
  <si>
    <t>79112.18</t>
  </si>
  <si>
    <t>Pracovný stôl nerez 600x700x900</t>
  </si>
  <si>
    <t>79112.19</t>
  </si>
  <si>
    <t>Umývačka riadu, 4 umývacie programy, 2x kôš 500x500, košík na príbory</t>
  </si>
  <si>
    <t>79112.20</t>
  </si>
  <si>
    <t>Nástenná polica nerez 800x350</t>
  </si>
  <si>
    <t>79112.21</t>
  </si>
  <si>
    <t>Skriňa chladiaca 570l, 4x nastav.polica</t>
  </si>
  <si>
    <t>79112.22</t>
  </si>
  <si>
    <t>Umývací stôl nerez, lisovaný drez, 1800x700x900</t>
  </si>
  <si>
    <t>79112.23</t>
  </si>
  <si>
    <t>Manipulačný vozík do 120kg</t>
  </si>
  <si>
    <t>79112.24</t>
  </si>
  <si>
    <t>Policová zostava, 4x polica, nosnosť 250kg</t>
  </si>
  <si>
    <t>Dopravné náklady</t>
  </si>
  <si>
    <t>262144</t>
  </si>
  <si>
    <t>HZS000112.S</t>
  </si>
  <si>
    <t>Montáž zariadenia kuchyne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</si>
</sst>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20</v>
      </c>
      <c r="AK11" s="28" t="s">
        <v>25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26</v>
      </c>
      <c r="AK13" s="28" t="s">
        <v>24</v>
      </c>
      <c r="AN13" s="30" t="s">
        <v>27</v>
      </c>
      <c r="AR13" s="18"/>
      <c r="BE13" s="27"/>
      <c r="BS13" s="15" t="s">
        <v>6</v>
      </c>
    </row>
    <row r="14">
      <c r="B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N14" s="30" t="s">
        <v>27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28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20</v>
      </c>
      <c r="AK17" s="28" t="s">
        <v>25</v>
      </c>
      <c r="AN17" s="23" t="s">
        <v>1</v>
      </c>
      <c r="AR17" s="18"/>
      <c r="BE17" s="27"/>
      <c r="BS17" s="15" t="s">
        <v>29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30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20</v>
      </c>
      <c r="AK20" s="28" t="s">
        <v>25</v>
      </c>
      <c r="AN20" s="23" t="s">
        <v>1</v>
      </c>
      <c r="AR20" s="18"/>
      <c r="BE20" s="27"/>
      <c r="BS20" s="15" t="s">
        <v>29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31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35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36</v>
      </c>
      <c r="E29" s="3"/>
      <c r="F29" s="41" t="s">
        <v>37</v>
      </c>
      <c r="G29" s="3"/>
      <c r="H29" s="3"/>
      <c r="I29" s="3"/>
      <c r="J29" s="3"/>
      <c r="K29" s="3"/>
      <c r="L29" s="42">
        <v>0.23000000000000001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38</v>
      </c>
      <c r="G30" s="3"/>
      <c r="H30" s="3"/>
      <c r="I30" s="3"/>
      <c r="J30" s="3"/>
      <c r="K30" s="3"/>
      <c r="L30" s="42">
        <v>0.23000000000000001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39</v>
      </c>
      <c r="G31" s="3"/>
      <c r="H31" s="3"/>
      <c r="I31" s="3"/>
      <c r="J31" s="3"/>
      <c r="K31" s="3"/>
      <c r="L31" s="47">
        <v>0.23000000000000001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40</v>
      </c>
      <c r="G32" s="3"/>
      <c r="H32" s="3"/>
      <c r="I32" s="3"/>
      <c r="J32" s="3"/>
      <c r="K32" s="3"/>
      <c r="L32" s="47">
        <v>0.23000000000000001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41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43</v>
      </c>
      <c r="U35" s="51"/>
      <c r="V35" s="51"/>
      <c r="W35" s="51"/>
      <c r="X35" s="53" t="s">
        <v>44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45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46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47</v>
      </c>
      <c r="AI60" s="37"/>
      <c r="AJ60" s="37"/>
      <c r="AK60" s="37"/>
      <c r="AL60" s="37"/>
      <c r="AM60" s="59" t="s">
        <v>48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49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50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47</v>
      </c>
      <c r="AI75" s="37"/>
      <c r="AJ75" s="37"/>
      <c r="AK75" s="37"/>
      <c r="AL75" s="37"/>
      <c r="AM75" s="59" t="s">
        <v>48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51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ZSS_Detvan_(rozpocet)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21. 2. 2025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71" t="str">
        <f>IF(E17="","",E17)</f>
        <v xml:space="preserve"> </v>
      </c>
      <c r="AN89" s="4"/>
      <c r="AO89" s="4"/>
      <c r="AP89" s="4"/>
      <c r="AQ89" s="34"/>
      <c r="AR89" s="35"/>
      <c r="AS89" s="72" t="s">
        <v>52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30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53</v>
      </c>
      <c r="D92" s="81"/>
      <c r="E92" s="81"/>
      <c r="F92" s="81"/>
      <c r="G92" s="81"/>
      <c r="H92" s="82"/>
      <c r="I92" s="83" t="s">
        <v>54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55</v>
      </c>
      <c r="AH92" s="81"/>
      <c r="AI92" s="81"/>
      <c r="AJ92" s="81"/>
      <c r="AK92" s="81"/>
      <c r="AL92" s="81"/>
      <c r="AM92" s="81"/>
      <c r="AN92" s="83" t="s">
        <v>56</v>
      </c>
      <c r="AO92" s="81"/>
      <c r="AP92" s="85"/>
      <c r="AQ92" s="86" t="s">
        <v>57</v>
      </c>
      <c r="AR92" s="35"/>
      <c r="AS92" s="87" t="s">
        <v>58</v>
      </c>
      <c r="AT92" s="88" t="s">
        <v>59</v>
      </c>
      <c r="AU92" s="88" t="s">
        <v>60</v>
      </c>
      <c r="AV92" s="88" t="s">
        <v>61</v>
      </c>
      <c r="AW92" s="88" t="s">
        <v>62</v>
      </c>
      <c r="AX92" s="88" t="s">
        <v>63</v>
      </c>
      <c r="AY92" s="88" t="s">
        <v>64</v>
      </c>
      <c r="AZ92" s="88" t="s">
        <v>65</v>
      </c>
      <c r="BA92" s="88" t="s">
        <v>66</v>
      </c>
      <c r="BB92" s="88" t="s">
        <v>67</v>
      </c>
      <c r="BC92" s="88" t="s">
        <v>68</v>
      </c>
      <c r="BD92" s="89" t="s">
        <v>69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70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ROUND(SUM(AG95:AG102),2)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ROUND(SUM(AS95:AS102),2)</f>
        <v>0</v>
      </c>
      <c r="AT94" s="100">
        <f>ROUND(SUM(AV94:AW94),2)</f>
        <v>0</v>
      </c>
      <c r="AU94" s="101">
        <f>ROUND(SUM(AU95:AU102),5)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ROUND(SUM(AZ95:AZ102),2)</f>
        <v>0</v>
      </c>
      <c r="BA94" s="100">
        <f>ROUND(SUM(BA95:BA102),2)</f>
        <v>0</v>
      </c>
      <c r="BB94" s="100">
        <f>ROUND(SUM(BB95:BB102),2)</f>
        <v>0</v>
      </c>
      <c r="BC94" s="100">
        <f>ROUND(SUM(BC95:BC102),2)</f>
        <v>0</v>
      </c>
      <c r="BD94" s="102">
        <f>ROUND(SUM(BD95:BD102),2)</f>
        <v>0</v>
      </c>
      <c r="BE94" s="6"/>
      <c r="BS94" s="103" t="s">
        <v>71</v>
      </c>
      <c r="BT94" s="103" t="s">
        <v>72</v>
      </c>
      <c r="BU94" s="104" t="s">
        <v>73</v>
      </c>
      <c r="BV94" s="103" t="s">
        <v>74</v>
      </c>
      <c r="BW94" s="103" t="s">
        <v>4</v>
      </c>
      <c r="BX94" s="103" t="s">
        <v>75</v>
      </c>
      <c r="CL94" s="103" t="s">
        <v>1</v>
      </c>
    </row>
    <row r="95" s="7" customFormat="1" ht="24.75" customHeight="1">
      <c r="A95" s="105" t="s">
        <v>76</v>
      </c>
      <c r="B95" s="106"/>
      <c r="C95" s="107"/>
      <c r="D95" s="108" t="s">
        <v>77</v>
      </c>
      <c r="E95" s="108"/>
      <c r="F95" s="108"/>
      <c r="G95" s="108"/>
      <c r="H95" s="108"/>
      <c r="I95" s="109"/>
      <c r="J95" s="108" t="s">
        <v>78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'SO 01.1 - Architektúra'!J30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79</v>
      </c>
      <c r="AR95" s="106"/>
      <c r="AS95" s="112">
        <v>0</v>
      </c>
      <c r="AT95" s="113">
        <f>ROUND(SUM(AV95:AW95),2)</f>
        <v>0</v>
      </c>
      <c r="AU95" s="114">
        <f>'SO 01.1 - Architektúra'!P148</f>
        <v>0</v>
      </c>
      <c r="AV95" s="113">
        <f>'SO 01.1 - Architektúra'!J33</f>
        <v>0</v>
      </c>
      <c r="AW95" s="113">
        <f>'SO 01.1 - Architektúra'!J34</f>
        <v>0</v>
      </c>
      <c r="AX95" s="113">
        <f>'SO 01.1 - Architektúra'!J35</f>
        <v>0</v>
      </c>
      <c r="AY95" s="113">
        <f>'SO 01.1 - Architektúra'!J36</f>
        <v>0</v>
      </c>
      <c r="AZ95" s="113">
        <f>'SO 01.1 - Architektúra'!F33</f>
        <v>0</v>
      </c>
      <c r="BA95" s="113">
        <f>'SO 01.1 - Architektúra'!F34</f>
        <v>0</v>
      </c>
      <c r="BB95" s="113">
        <f>'SO 01.1 - Architektúra'!F35</f>
        <v>0</v>
      </c>
      <c r="BC95" s="113">
        <f>'SO 01.1 - Architektúra'!F36</f>
        <v>0</v>
      </c>
      <c r="BD95" s="115">
        <f>'SO 01.1 - Architektúra'!F37</f>
        <v>0</v>
      </c>
      <c r="BE95" s="7"/>
      <c r="BT95" s="116" t="s">
        <v>80</v>
      </c>
      <c r="BV95" s="116" t="s">
        <v>74</v>
      </c>
      <c r="BW95" s="116" t="s">
        <v>81</v>
      </c>
      <c r="BX95" s="116" t="s">
        <v>4</v>
      </c>
      <c r="CL95" s="116" t="s">
        <v>1</v>
      </c>
      <c r="CM95" s="116" t="s">
        <v>72</v>
      </c>
    </row>
    <row r="96" s="7" customFormat="1" ht="24.75" customHeight="1">
      <c r="A96" s="105" t="s">
        <v>76</v>
      </c>
      <c r="B96" s="106"/>
      <c r="C96" s="107"/>
      <c r="D96" s="108" t="s">
        <v>82</v>
      </c>
      <c r="E96" s="108"/>
      <c r="F96" s="108"/>
      <c r="G96" s="108"/>
      <c r="H96" s="108"/>
      <c r="I96" s="109"/>
      <c r="J96" s="108" t="s">
        <v>83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'SO 01.2 - Zdravotechnika_...'!J30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79</v>
      </c>
      <c r="AR96" s="106"/>
      <c r="AS96" s="112">
        <v>0</v>
      </c>
      <c r="AT96" s="113">
        <f>ROUND(SUM(AV96:AW96),2)</f>
        <v>0</v>
      </c>
      <c r="AU96" s="114">
        <f>'SO 01.2 - Zdravotechnika_...'!P133</f>
        <v>0</v>
      </c>
      <c r="AV96" s="113">
        <f>'SO 01.2 - Zdravotechnika_...'!J33</f>
        <v>0</v>
      </c>
      <c r="AW96" s="113">
        <f>'SO 01.2 - Zdravotechnika_...'!J34</f>
        <v>0</v>
      </c>
      <c r="AX96" s="113">
        <f>'SO 01.2 - Zdravotechnika_...'!J35</f>
        <v>0</v>
      </c>
      <c r="AY96" s="113">
        <f>'SO 01.2 - Zdravotechnika_...'!J36</f>
        <v>0</v>
      </c>
      <c r="AZ96" s="113">
        <f>'SO 01.2 - Zdravotechnika_...'!F33</f>
        <v>0</v>
      </c>
      <c r="BA96" s="113">
        <f>'SO 01.2 - Zdravotechnika_...'!F34</f>
        <v>0</v>
      </c>
      <c r="BB96" s="113">
        <f>'SO 01.2 - Zdravotechnika_...'!F35</f>
        <v>0</v>
      </c>
      <c r="BC96" s="113">
        <f>'SO 01.2 - Zdravotechnika_...'!F36</f>
        <v>0</v>
      </c>
      <c r="BD96" s="115">
        <f>'SO 01.2 - Zdravotechnika_...'!F37</f>
        <v>0</v>
      </c>
      <c r="BE96" s="7"/>
      <c r="BT96" s="116" t="s">
        <v>80</v>
      </c>
      <c r="BV96" s="116" t="s">
        <v>74</v>
      </c>
      <c r="BW96" s="116" t="s">
        <v>84</v>
      </c>
      <c r="BX96" s="116" t="s">
        <v>4</v>
      </c>
      <c r="CL96" s="116" t="s">
        <v>1</v>
      </c>
      <c r="CM96" s="116" t="s">
        <v>72</v>
      </c>
    </row>
    <row r="97" s="7" customFormat="1" ht="24.75" customHeight="1">
      <c r="A97" s="105" t="s">
        <v>76</v>
      </c>
      <c r="B97" s="106"/>
      <c r="C97" s="107"/>
      <c r="D97" s="108" t="s">
        <v>85</v>
      </c>
      <c r="E97" s="108"/>
      <c r="F97" s="108"/>
      <c r="G97" s="108"/>
      <c r="H97" s="108"/>
      <c r="I97" s="109"/>
      <c r="J97" s="108" t="s">
        <v>86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'SO 01.3 - Areálový rozvod...'!J30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79</v>
      </c>
      <c r="AR97" s="106"/>
      <c r="AS97" s="112">
        <v>0</v>
      </c>
      <c r="AT97" s="113">
        <f>ROUND(SUM(AV97:AW97),2)</f>
        <v>0</v>
      </c>
      <c r="AU97" s="114">
        <f>'SO 01.3 - Areálový rozvod...'!P127</f>
        <v>0</v>
      </c>
      <c r="AV97" s="113">
        <f>'SO 01.3 - Areálový rozvod...'!J33</f>
        <v>0</v>
      </c>
      <c r="AW97" s="113">
        <f>'SO 01.3 - Areálový rozvod...'!J34</f>
        <v>0</v>
      </c>
      <c r="AX97" s="113">
        <f>'SO 01.3 - Areálový rozvod...'!J35</f>
        <v>0</v>
      </c>
      <c r="AY97" s="113">
        <f>'SO 01.3 - Areálový rozvod...'!J36</f>
        <v>0</v>
      </c>
      <c r="AZ97" s="113">
        <f>'SO 01.3 - Areálový rozvod...'!F33</f>
        <v>0</v>
      </c>
      <c r="BA97" s="113">
        <f>'SO 01.3 - Areálový rozvod...'!F34</f>
        <v>0</v>
      </c>
      <c r="BB97" s="113">
        <f>'SO 01.3 - Areálový rozvod...'!F35</f>
        <v>0</v>
      </c>
      <c r="BC97" s="113">
        <f>'SO 01.3 - Areálový rozvod...'!F36</f>
        <v>0</v>
      </c>
      <c r="BD97" s="115">
        <f>'SO 01.3 - Areálový rozvod...'!F37</f>
        <v>0</v>
      </c>
      <c r="BE97" s="7"/>
      <c r="BT97" s="116" t="s">
        <v>80</v>
      </c>
      <c r="BV97" s="116" t="s">
        <v>74</v>
      </c>
      <c r="BW97" s="116" t="s">
        <v>87</v>
      </c>
      <c r="BX97" s="116" t="s">
        <v>4</v>
      </c>
      <c r="CL97" s="116" t="s">
        <v>1</v>
      </c>
      <c r="CM97" s="116" t="s">
        <v>72</v>
      </c>
    </row>
    <row r="98" s="7" customFormat="1" ht="24.75" customHeight="1">
      <c r="A98" s="105" t="s">
        <v>76</v>
      </c>
      <c r="B98" s="106"/>
      <c r="C98" s="107"/>
      <c r="D98" s="108" t="s">
        <v>88</v>
      </c>
      <c r="E98" s="108"/>
      <c r="F98" s="108"/>
      <c r="G98" s="108"/>
      <c r="H98" s="108"/>
      <c r="I98" s="109"/>
      <c r="J98" s="108" t="s">
        <v>89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'SO 01.4 - Vykurovanie_rev.'!J30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79</v>
      </c>
      <c r="AR98" s="106"/>
      <c r="AS98" s="112">
        <v>0</v>
      </c>
      <c r="AT98" s="113">
        <f>ROUND(SUM(AV98:AW98),2)</f>
        <v>0</v>
      </c>
      <c r="AU98" s="114">
        <f>'SO 01.4 - Vykurovanie_rev.'!P128</f>
        <v>0</v>
      </c>
      <c r="AV98" s="113">
        <f>'SO 01.4 - Vykurovanie_rev.'!J33</f>
        <v>0</v>
      </c>
      <c r="AW98" s="113">
        <f>'SO 01.4 - Vykurovanie_rev.'!J34</f>
        <v>0</v>
      </c>
      <c r="AX98" s="113">
        <f>'SO 01.4 - Vykurovanie_rev.'!J35</f>
        <v>0</v>
      </c>
      <c r="AY98" s="113">
        <f>'SO 01.4 - Vykurovanie_rev.'!J36</f>
        <v>0</v>
      </c>
      <c r="AZ98" s="113">
        <f>'SO 01.4 - Vykurovanie_rev.'!F33</f>
        <v>0</v>
      </c>
      <c r="BA98" s="113">
        <f>'SO 01.4 - Vykurovanie_rev.'!F34</f>
        <v>0</v>
      </c>
      <c r="BB98" s="113">
        <f>'SO 01.4 - Vykurovanie_rev.'!F35</f>
        <v>0</v>
      </c>
      <c r="BC98" s="113">
        <f>'SO 01.4 - Vykurovanie_rev.'!F36</f>
        <v>0</v>
      </c>
      <c r="BD98" s="115">
        <f>'SO 01.4 - Vykurovanie_rev.'!F37</f>
        <v>0</v>
      </c>
      <c r="BE98" s="7"/>
      <c r="BT98" s="116" t="s">
        <v>80</v>
      </c>
      <c r="BV98" s="116" t="s">
        <v>74</v>
      </c>
      <c r="BW98" s="116" t="s">
        <v>90</v>
      </c>
      <c r="BX98" s="116" t="s">
        <v>4</v>
      </c>
      <c r="CL98" s="116" t="s">
        <v>1</v>
      </c>
      <c r="CM98" s="116" t="s">
        <v>72</v>
      </c>
    </row>
    <row r="99" s="7" customFormat="1" ht="24.75" customHeight="1">
      <c r="A99" s="105" t="s">
        <v>76</v>
      </c>
      <c r="B99" s="106"/>
      <c r="C99" s="107"/>
      <c r="D99" s="108" t="s">
        <v>91</v>
      </c>
      <c r="E99" s="108"/>
      <c r="F99" s="108"/>
      <c r="G99" s="108"/>
      <c r="H99" s="108"/>
      <c r="I99" s="109"/>
      <c r="J99" s="108" t="s">
        <v>92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'SO 01.5 - VZT'!J30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79</v>
      </c>
      <c r="AR99" s="106"/>
      <c r="AS99" s="112">
        <v>0</v>
      </c>
      <c r="AT99" s="113">
        <f>ROUND(SUM(AV99:AW99),2)</f>
        <v>0</v>
      </c>
      <c r="AU99" s="114">
        <f>'SO 01.5 - VZT'!P122</f>
        <v>0</v>
      </c>
      <c r="AV99" s="113">
        <f>'SO 01.5 - VZT'!J33</f>
        <v>0</v>
      </c>
      <c r="AW99" s="113">
        <f>'SO 01.5 - VZT'!J34</f>
        <v>0</v>
      </c>
      <c r="AX99" s="113">
        <f>'SO 01.5 - VZT'!J35</f>
        <v>0</v>
      </c>
      <c r="AY99" s="113">
        <f>'SO 01.5 - VZT'!J36</f>
        <v>0</v>
      </c>
      <c r="AZ99" s="113">
        <f>'SO 01.5 - VZT'!F33</f>
        <v>0</v>
      </c>
      <c r="BA99" s="113">
        <f>'SO 01.5 - VZT'!F34</f>
        <v>0</v>
      </c>
      <c r="BB99" s="113">
        <f>'SO 01.5 - VZT'!F35</f>
        <v>0</v>
      </c>
      <c r="BC99" s="113">
        <f>'SO 01.5 - VZT'!F36</f>
        <v>0</v>
      </c>
      <c r="BD99" s="115">
        <f>'SO 01.5 - VZT'!F37</f>
        <v>0</v>
      </c>
      <c r="BE99" s="7"/>
      <c r="BT99" s="116" t="s">
        <v>80</v>
      </c>
      <c r="BV99" s="116" t="s">
        <v>74</v>
      </c>
      <c r="BW99" s="116" t="s">
        <v>93</v>
      </c>
      <c r="BX99" s="116" t="s">
        <v>4</v>
      </c>
      <c r="CL99" s="116" t="s">
        <v>1</v>
      </c>
      <c r="CM99" s="116" t="s">
        <v>72</v>
      </c>
    </row>
    <row r="100" s="7" customFormat="1" ht="24.75" customHeight="1">
      <c r="A100" s="105" t="s">
        <v>76</v>
      </c>
      <c r="B100" s="106"/>
      <c r="C100" s="107"/>
      <c r="D100" s="108" t="s">
        <v>94</v>
      </c>
      <c r="E100" s="108"/>
      <c r="F100" s="108"/>
      <c r="G100" s="108"/>
      <c r="H100" s="108"/>
      <c r="I100" s="109"/>
      <c r="J100" s="108" t="s">
        <v>95</v>
      </c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10">
        <f>'SO 01.6 - Elektroinštalácia'!J30</f>
        <v>0</v>
      </c>
      <c r="AH100" s="109"/>
      <c r="AI100" s="109"/>
      <c r="AJ100" s="109"/>
      <c r="AK100" s="109"/>
      <c r="AL100" s="109"/>
      <c r="AM100" s="109"/>
      <c r="AN100" s="110">
        <f>SUM(AG100,AT100)</f>
        <v>0</v>
      </c>
      <c r="AO100" s="109"/>
      <c r="AP100" s="109"/>
      <c r="AQ100" s="111" t="s">
        <v>79</v>
      </c>
      <c r="AR100" s="106"/>
      <c r="AS100" s="112">
        <v>0</v>
      </c>
      <c r="AT100" s="113">
        <f>ROUND(SUM(AV100:AW100),2)</f>
        <v>0</v>
      </c>
      <c r="AU100" s="114">
        <f>'SO 01.6 - Elektroinštalácia'!P136</f>
        <v>0</v>
      </c>
      <c r="AV100" s="113">
        <f>'SO 01.6 - Elektroinštalácia'!J33</f>
        <v>0</v>
      </c>
      <c r="AW100" s="113">
        <f>'SO 01.6 - Elektroinštalácia'!J34</f>
        <v>0</v>
      </c>
      <c r="AX100" s="113">
        <f>'SO 01.6 - Elektroinštalácia'!J35</f>
        <v>0</v>
      </c>
      <c r="AY100" s="113">
        <f>'SO 01.6 - Elektroinštalácia'!J36</f>
        <v>0</v>
      </c>
      <c r="AZ100" s="113">
        <f>'SO 01.6 - Elektroinštalácia'!F33</f>
        <v>0</v>
      </c>
      <c r="BA100" s="113">
        <f>'SO 01.6 - Elektroinštalácia'!F34</f>
        <v>0</v>
      </c>
      <c r="BB100" s="113">
        <f>'SO 01.6 - Elektroinštalácia'!F35</f>
        <v>0</v>
      </c>
      <c r="BC100" s="113">
        <f>'SO 01.6 - Elektroinštalácia'!F36</f>
        <v>0</v>
      </c>
      <c r="BD100" s="115">
        <f>'SO 01.6 - Elektroinštalácia'!F37</f>
        <v>0</v>
      </c>
      <c r="BE100" s="7"/>
      <c r="BT100" s="116" t="s">
        <v>80</v>
      </c>
      <c r="BV100" s="116" t="s">
        <v>74</v>
      </c>
      <c r="BW100" s="116" t="s">
        <v>96</v>
      </c>
      <c r="BX100" s="116" t="s">
        <v>4</v>
      </c>
      <c r="CL100" s="116" t="s">
        <v>1</v>
      </c>
      <c r="CM100" s="116" t="s">
        <v>72</v>
      </c>
    </row>
    <row r="101" s="7" customFormat="1" ht="24.75" customHeight="1">
      <c r="A101" s="105" t="s">
        <v>76</v>
      </c>
      <c r="B101" s="106"/>
      <c r="C101" s="107"/>
      <c r="D101" s="108" t="s">
        <v>97</v>
      </c>
      <c r="E101" s="108"/>
      <c r="F101" s="108"/>
      <c r="G101" s="108"/>
      <c r="H101" s="108"/>
      <c r="I101" s="109"/>
      <c r="J101" s="108" t="s">
        <v>98</v>
      </c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10">
        <f>'SO 01.7 - Výťah'!J30</f>
        <v>0</v>
      </c>
      <c r="AH101" s="109"/>
      <c r="AI101" s="109"/>
      <c r="AJ101" s="109"/>
      <c r="AK101" s="109"/>
      <c r="AL101" s="109"/>
      <c r="AM101" s="109"/>
      <c r="AN101" s="110">
        <f>SUM(AG101,AT101)</f>
        <v>0</v>
      </c>
      <c r="AO101" s="109"/>
      <c r="AP101" s="109"/>
      <c r="AQ101" s="111" t="s">
        <v>79</v>
      </c>
      <c r="AR101" s="106"/>
      <c r="AS101" s="112">
        <v>0</v>
      </c>
      <c r="AT101" s="113">
        <f>ROUND(SUM(AV101:AW101),2)</f>
        <v>0</v>
      </c>
      <c r="AU101" s="114">
        <f>'SO 01.7 - Výťah'!P118</f>
        <v>0</v>
      </c>
      <c r="AV101" s="113">
        <f>'SO 01.7 - Výťah'!J33</f>
        <v>0</v>
      </c>
      <c r="AW101" s="113">
        <f>'SO 01.7 - Výťah'!J34</f>
        <v>0</v>
      </c>
      <c r="AX101" s="113">
        <f>'SO 01.7 - Výťah'!J35</f>
        <v>0</v>
      </c>
      <c r="AY101" s="113">
        <f>'SO 01.7 - Výťah'!J36</f>
        <v>0</v>
      </c>
      <c r="AZ101" s="113">
        <f>'SO 01.7 - Výťah'!F33</f>
        <v>0</v>
      </c>
      <c r="BA101" s="113">
        <f>'SO 01.7 - Výťah'!F34</f>
        <v>0</v>
      </c>
      <c r="BB101" s="113">
        <f>'SO 01.7 - Výťah'!F35</f>
        <v>0</v>
      </c>
      <c r="BC101" s="113">
        <f>'SO 01.7 - Výťah'!F36</f>
        <v>0</v>
      </c>
      <c r="BD101" s="115">
        <f>'SO 01.7 - Výťah'!F37</f>
        <v>0</v>
      </c>
      <c r="BE101" s="7"/>
      <c r="BT101" s="116" t="s">
        <v>80</v>
      </c>
      <c r="BV101" s="116" t="s">
        <v>74</v>
      </c>
      <c r="BW101" s="116" t="s">
        <v>99</v>
      </c>
      <c r="BX101" s="116" t="s">
        <v>4</v>
      </c>
      <c r="CL101" s="116" t="s">
        <v>1</v>
      </c>
      <c r="CM101" s="116" t="s">
        <v>72</v>
      </c>
    </row>
    <row r="102" s="7" customFormat="1" ht="24.75" customHeight="1">
      <c r="A102" s="105" t="s">
        <v>76</v>
      </c>
      <c r="B102" s="106"/>
      <c r="C102" s="107"/>
      <c r="D102" s="108" t="s">
        <v>100</v>
      </c>
      <c r="E102" s="108"/>
      <c r="F102" s="108"/>
      <c r="G102" s="108"/>
      <c r="H102" s="108"/>
      <c r="I102" s="109"/>
      <c r="J102" s="108" t="s">
        <v>101</v>
      </c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10">
        <f>'SO 01.8 - Kuchyňa'!J30</f>
        <v>0</v>
      </c>
      <c r="AH102" s="109"/>
      <c r="AI102" s="109"/>
      <c r="AJ102" s="109"/>
      <c r="AK102" s="109"/>
      <c r="AL102" s="109"/>
      <c r="AM102" s="109"/>
      <c r="AN102" s="110">
        <f>SUM(AG102,AT102)</f>
        <v>0</v>
      </c>
      <c r="AO102" s="109"/>
      <c r="AP102" s="109"/>
      <c r="AQ102" s="111" t="s">
        <v>79</v>
      </c>
      <c r="AR102" s="106"/>
      <c r="AS102" s="117">
        <v>0</v>
      </c>
      <c r="AT102" s="118">
        <f>ROUND(SUM(AV102:AW102),2)</f>
        <v>0</v>
      </c>
      <c r="AU102" s="119">
        <f>'SO 01.8 - Kuchyňa'!P119</f>
        <v>0</v>
      </c>
      <c r="AV102" s="118">
        <f>'SO 01.8 - Kuchyňa'!J33</f>
        <v>0</v>
      </c>
      <c r="AW102" s="118">
        <f>'SO 01.8 - Kuchyňa'!J34</f>
        <v>0</v>
      </c>
      <c r="AX102" s="118">
        <f>'SO 01.8 - Kuchyňa'!J35</f>
        <v>0</v>
      </c>
      <c r="AY102" s="118">
        <f>'SO 01.8 - Kuchyňa'!J36</f>
        <v>0</v>
      </c>
      <c r="AZ102" s="118">
        <f>'SO 01.8 - Kuchyňa'!F33</f>
        <v>0</v>
      </c>
      <c r="BA102" s="118">
        <f>'SO 01.8 - Kuchyňa'!F34</f>
        <v>0</v>
      </c>
      <c r="BB102" s="118">
        <f>'SO 01.8 - Kuchyňa'!F35</f>
        <v>0</v>
      </c>
      <c r="BC102" s="118">
        <f>'SO 01.8 - Kuchyňa'!F36</f>
        <v>0</v>
      </c>
      <c r="BD102" s="120">
        <f>'SO 01.8 - Kuchyňa'!F37</f>
        <v>0</v>
      </c>
      <c r="BE102" s="7"/>
      <c r="BT102" s="116" t="s">
        <v>80</v>
      </c>
      <c r="BV102" s="116" t="s">
        <v>74</v>
      </c>
      <c r="BW102" s="116" t="s">
        <v>102</v>
      </c>
      <c r="BX102" s="116" t="s">
        <v>4</v>
      </c>
      <c r="CL102" s="116" t="s">
        <v>1</v>
      </c>
      <c r="CM102" s="116" t="s">
        <v>72</v>
      </c>
    </row>
    <row r="103" s="2" customFormat="1" ht="30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.1 - Architektúra'!C2" display="/"/>
    <hyperlink ref="A96" location="'SO 01.2 - Zdravotechnika_...'!C2" display="/"/>
    <hyperlink ref="A97" location="'SO 01.3 - Areálový rozvod...'!C2" display="/"/>
    <hyperlink ref="A98" location="'SO 01.4 - Vykurovanie_rev.'!C2" display="/"/>
    <hyperlink ref="A99" location="'SO 01.5 - VZT'!C2" display="/"/>
    <hyperlink ref="A100" location="'SO 01.6 - Elektroinštalácia'!C2" display="/"/>
    <hyperlink ref="A101" location="'SO 01.7 - Výťah'!C2" display="/"/>
    <hyperlink ref="A102" location="'SO 01.8 - Kuchyň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105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tr">
        <f>IF('Rekapitulácia stavby'!AN10="","",'Rekapitulácia stavby'!AN10)</f>
        <v/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IF('Rekapitulácia stavby'!E11="","",'Rekapitulácia stavby'!E11)</f>
        <v xml:space="preserve"> </v>
      </c>
      <c r="F15" s="34"/>
      <c r="G15" s="34"/>
      <c r="H15" s="34"/>
      <c r="I15" s="28" t="s">
        <v>25</v>
      </c>
      <c r="J15" s="23" t="str">
        <f>IF('Rekapitulácia stavby'!AN11="","",'Rekapitulácia stavby'!AN11)</f>
        <v/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tr">
        <f>IF('Rekapitulácia stavby'!AN16="","",'Rekapitulácia stavby'!AN16)</f>
        <v/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IF('Rekapitulácia stavby'!E17="","",'Rekapitulácia stavby'!E17)</f>
        <v xml:space="preserve"> </v>
      </c>
      <c r="F21" s="34"/>
      <c r="G21" s="34"/>
      <c r="H21" s="34"/>
      <c r="I21" s="28" t="s">
        <v>25</v>
      </c>
      <c r="J21" s="23" t="str">
        <f>IF('Rekapitulácia stavby'!AN17="","",'Rekapitulácia stavby'!AN17)</f>
        <v/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ROUND(J148,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ROUND((SUM(BE148:BE472)),  2)</f>
        <v>0</v>
      </c>
      <c r="G33" s="129"/>
      <c r="H33" s="129"/>
      <c r="I33" s="130">
        <v>0.23000000000000001</v>
      </c>
      <c r="J33" s="128">
        <f>ROUND(((SUM(BE148:BE472))*I33),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ROUND((SUM(BF148:BF472)),  2)</f>
        <v>0</v>
      </c>
      <c r="G34" s="129"/>
      <c r="H34" s="129"/>
      <c r="I34" s="130">
        <v>0.23000000000000001</v>
      </c>
      <c r="J34" s="128">
        <f>ROUND(((SUM(BF148:BF472))*I34),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ROUND((SUM(BG148:BG472)),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ROUND((SUM(BH148:BH472)),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ROUND((SUM(BI148:BI472)),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01.1 - Architektúra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28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J148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111</v>
      </c>
      <c r="E97" s="146"/>
      <c r="F97" s="146"/>
      <c r="G97" s="146"/>
      <c r="H97" s="146"/>
      <c r="I97" s="146"/>
      <c r="J97" s="147">
        <f>J149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112</v>
      </c>
      <c r="E98" s="150"/>
      <c r="F98" s="150"/>
      <c r="G98" s="150"/>
      <c r="H98" s="150"/>
      <c r="I98" s="150"/>
      <c r="J98" s="151">
        <f>J150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113</v>
      </c>
      <c r="E99" s="150"/>
      <c r="F99" s="150"/>
      <c r="G99" s="150"/>
      <c r="H99" s="150"/>
      <c r="I99" s="150"/>
      <c r="J99" s="151">
        <f>J166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114</v>
      </c>
      <c r="E100" s="150"/>
      <c r="F100" s="150"/>
      <c r="G100" s="150"/>
      <c r="H100" s="150"/>
      <c r="I100" s="150"/>
      <c r="J100" s="151">
        <f>J174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115</v>
      </c>
      <c r="E101" s="150"/>
      <c r="F101" s="150"/>
      <c r="G101" s="150"/>
      <c r="H101" s="150"/>
      <c r="I101" s="150"/>
      <c r="J101" s="151">
        <f>J201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116</v>
      </c>
      <c r="E102" s="150"/>
      <c r="F102" s="150"/>
      <c r="G102" s="150"/>
      <c r="H102" s="150"/>
      <c r="I102" s="150"/>
      <c r="J102" s="151">
        <f>J225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117</v>
      </c>
      <c r="E103" s="150"/>
      <c r="F103" s="150"/>
      <c r="G103" s="150"/>
      <c r="H103" s="150"/>
      <c r="I103" s="150"/>
      <c r="J103" s="151">
        <f>J230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118</v>
      </c>
      <c r="E104" s="150"/>
      <c r="F104" s="150"/>
      <c r="G104" s="150"/>
      <c r="H104" s="150"/>
      <c r="I104" s="150"/>
      <c r="J104" s="151">
        <f>J256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8"/>
      <c r="C105" s="10"/>
      <c r="D105" s="149" t="s">
        <v>119</v>
      </c>
      <c r="E105" s="150"/>
      <c r="F105" s="150"/>
      <c r="G105" s="150"/>
      <c r="H105" s="150"/>
      <c r="I105" s="150"/>
      <c r="J105" s="151">
        <f>J304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48"/>
      <c r="C106" s="10"/>
      <c r="D106" s="149" t="s">
        <v>120</v>
      </c>
      <c r="E106" s="150"/>
      <c r="F106" s="150"/>
      <c r="G106" s="150"/>
      <c r="H106" s="150"/>
      <c r="I106" s="150"/>
      <c r="J106" s="151">
        <f>J306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121</v>
      </c>
      <c r="E107" s="150"/>
      <c r="F107" s="150"/>
      <c r="G107" s="150"/>
      <c r="H107" s="150"/>
      <c r="I107" s="150"/>
      <c r="J107" s="151">
        <f>J307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8"/>
      <c r="C108" s="10"/>
      <c r="D108" s="149" t="s">
        <v>122</v>
      </c>
      <c r="E108" s="150"/>
      <c r="F108" s="150"/>
      <c r="G108" s="150"/>
      <c r="H108" s="150"/>
      <c r="I108" s="150"/>
      <c r="J108" s="151">
        <f>J318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8"/>
      <c r="C109" s="10"/>
      <c r="D109" s="149" t="s">
        <v>123</v>
      </c>
      <c r="E109" s="150"/>
      <c r="F109" s="150"/>
      <c r="G109" s="150"/>
      <c r="H109" s="150"/>
      <c r="I109" s="150"/>
      <c r="J109" s="151">
        <f>J330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8"/>
      <c r="C110" s="10"/>
      <c r="D110" s="149" t="s">
        <v>124</v>
      </c>
      <c r="E110" s="150"/>
      <c r="F110" s="150"/>
      <c r="G110" s="150"/>
      <c r="H110" s="150"/>
      <c r="I110" s="150"/>
      <c r="J110" s="151">
        <f>J356</f>
        <v>0</v>
      </c>
      <c r="K110" s="10"/>
      <c r="L110" s="14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8"/>
      <c r="C111" s="10"/>
      <c r="D111" s="149" t="s">
        <v>125</v>
      </c>
      <c r="E111" s="150"/>
      <c r="F111" s="150"/>
      <c r="G111" s="150"/>
      <c r="H111" s="150"/>
      <c r="I111" s="150"/>
      <c r="J111" s="151">
        <f>J358</f>
        <v>0</v>
      </c>
      <c r="K111" s="10"/>
      <c r="L111" s="14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8"/>
      <c r="C112" s="10"/>
      <c r="D112" s="149" t="s">
        <v>126</v>
      </c>
      <c r="E112" s="150"/>
      <c r="F112" s="150"/>
      <c r="G112" s="150"/>
      <c r="H112" s="150"/>
      <c r="I112" s="150"/>
      <c r="J112" s="151">
        <f>J360</f>
        <v>0</v>
      </c>
      <c r="K112" s="10"/>
      <c r="L112" s="14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8"/>
      <c r="C113" s="10"/>
      <c r="D113" s="149" t="s">
        <v>127</v>
      </c>
      <c r="E113" s="150"/>
      <c r="F113" s="150"/>
      <c r="G113" s="150"/>
      <c r="H113" s="150"/>
      <c r="I113" s="150"/>
      <c r="J113" s="151">
        <f>J374</f>
        <v>0</v>
      </c>
      <c r="K113" s="10"/>
      <c r="L113" s="14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8"/>
      <c r="C114" s="10"/>
      <c r="D114" s="149" t="s">
        <v>128</v>
      </c>
      <c r="E114" s="150"/>
      <c r="F114" s="150"/>
      <c r="G114" s="150"/>
      <c r="H114" s="150"/>
      <c r="I114" s="150"/>
      <c r="J114" s="151">
        <f>J377</f>
        <v>0</v>
      </c>
      <c r="K114" s="10"/>
      <c r="L114" s="14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48"/>
      <c r="C115" s="10"/>
      <c r="D115" s="149" t="s">
        <v>129</v>
      </c>
      <c r="E115" s="150"/>
      <c r="F115" s="150"/>
      <c r="G115" s="150"/>
      <c r="H115" s="150"/>
      <c r="I115" s="150"/>
      <c r="J115" s="151">
        <f>J388</f>
        <v>0</v>
      </c>
      <c r="K115" s="10"/>
      <c r="L115" s="14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48"/>
      <c r="C116" s="10"/>
      <c r="D116" s="149" t="s">
        <v>130</v>
      </c>
      <c r="E116" s="150"/>
      <c r="F116" s="150"/>
      <c r="G116" s="150"/>
      <c r="H116" s="150"/>
      <c r="I116" s="150"/>
      <c r="J116" s="151">
        <f>J410</f>
        <v>0</v>
      </c>
      <c r="K116" s="10"/>
      <c r="L116" s="14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48"/>
      <c r="C117" s="10"/>
      <c r="D117" s="149" t="s">
        <v>131</v>
      </c>
      <c r="E117" s="150"/>
      <c r="F117" s="150"/>
      <c r="G117" s="150"/>
      <c r="H117" s="150"/>
      <c r="I117" s="150"/>
      <c r="J117" s="151">
        <f>J425</f>
        <v>0</v>
      </c>
      <c r="K117" s="10"/>
      <c r="L117" s="14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48"/>
      <c r="C118" s="10"/>
      <c r="D118" s="149" t="s">
        <v>132</v>
      </c>
      <c r="E118" s="150"/>
      <c r="F118" s="150"/>
      <c r="G118" s="150"/>
      <c r="H118" s="150"/>
      <c r="I118" s="150"/>
      <c r="J118" s="151">
        <f>J437</f>
        <v>0</v>
      </c>
      <c r="K118" s="10"/>
      <c r="L118" s="14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48"/>
      <c r="C119" s="10"/>
      <c r="D119" s="149" t="s">
        <v>133</v>
      </c>
      <c r="E119" s="150"/>
      <c r="F119" s="150"/>
      <c r="G119" s="150"/>
      <c r="H119" s="150"/>
      <c r="I119" s="150"/>
      <c r="J119" s="151">
        <f>J441</f>
        <v>0</v>
      </c>
      <c r="K119" s="10"/>
      <c r="L119" s="14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48"/>
      <c r="C120" s="10"/>
      <c r="D120" s="149" t="s">
        <v>134</v>
      </c>
      <c r="E120" s="150"/>
      <c r="F120" s="150"/>
      <c r="G120" s="150"/>
      <c r="H120" s="150"/>
      <c r="I120" s="150"/>
      <c r="J120" s="151">
        <f>J444</f>
        <v>0</v>
      </c>
      <c r="K120" s="10"/>
      <c r="L120" s="14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148"/>
      <c r="C121" s="10"/>
      <c r="D121" s="149" t="s">
        <v>135</v>
      </c>
      <c r="E121" s="150"/>
      <c r="F121" s="150"/>
      <c r="G121" s="150"/>
      <c r="H121" s="150"/>
      <c r="I121" s="150"/>
      <c r="J121" s="151">
        <f>J447</f>
        <v>0</v>
      </c>
      <c r="K121" s="10"/>
      <c r="L121" s="14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48"/>
      <c r="C122" s="10"/>
      <c r="D122" s="149" t="s">
        <v>136</v>
      </c>
      <c r="E122" s="150"/>
      <c r="F122" s="150"/>
      <c r="G122" s="150"/>
      <c r="H122" s="150"/>
      <c r="I122" s="150"/>
      <c r="J122" s="151">
        <f>J451</f>
        <v>0</v>
      </c>
      <c r="K122" s="10"/>
      <c r="L122" s="14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48"/>
      <c r="C123" s="10"/>
      <c r="D123" s="149" t="s">
        <v>137</v>
      </c>
      <c r="E123" s="150"/>
      <c r="F123" s="150"/>
      <c r="G123" s="150"/>
      <c r="H123" s="150"/>
      <c r="I123" s="150"/>
      <c r="J123" s="151">
        <f>J455</f>
        <v>0</v>
      </c>
      <c r="K123" s="10"/>
      <c r="L123" s="148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9" customFormat="1" ht="24.96" customHeight="1">
      <c r="A124" s="9"/>
      <c r="B124" s="144"/>
      <c r="C124" s="9"/>
      <c r="D124" s="145" t="s">
        <v>138</v>
      </c>
      <c r="E124" s="146"/>
      <c r="F124" s="146"/>
      <c r="G124" s="146"/>
      <c r="H124" s="146"/>
      <c r="I124" s="146"/>
      <c r="J124" s="147">
        <f>J459</f>
        <v>0</v>
      </c>
      <c r="K124" s="9"/>
      <c r="L124" s="14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hidden="1" s="10" customFormat="1" ht="19.92" customHeight="1">
      <c r="A125" s="10"/>
      <c r="B125" s="148"/>
      <c r="C125" s="10"/>
      <c r="D125" s="149" t="s">
        <v>139</v>
      </c>
      <c r="E125" s="150"/>
      <c r="F125" s="150"/>
      <c r="G125" s="150"/>
      <c r="H125" s="150"/>
      <c r="I125" s="150"/>
      <c r="J125" s="151">
        <f>J460</f>
        <v>0</v>
      </c>
      <c r="K125" s="10"/>
      <c r="L125" s="148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48"/>
      <c r="C126" s="10"/>
      <c r="D126" s="149" t="s">
        <v>140</v>
      </c>
      <c r="E126" s="150"/>
      <c r="F126" s="150"/>
      <c r="G126" s="150"/>
      <c r="H126" s="150"/>
      <c r="I126" s="150"/>
      <c r="J126" s="151">
        <f>J462</f>
        <v>0</v>
      </c>
      <c r="K126" s="10"/>
      <c r="L126" s="148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48"/>
      <c r="C127" s="10"/>
      <c r="D127" s="149" t="s">
        <v>141</v>
      </c>
      <c r="E127" s="150"/>
      <c r="F127" s="150"/>
      <c r="G127" s="150"/>
      <c r="H127" s="150"/>
      <c r="I127" s="150"/>
      <c r="J127" s="151">
        <f>J464</f>
        <v>0</v>
      </c>
      <c r="K127" s="10"/>
      <c r="L127" s="148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9" customFormat="1" ht="24.96" customHeight="1">
      <c r="A128" s="9"/>
      <c r="B128" s="144"/>
      <c r="C128" s="9"/>
      <c r="D128" s="145" t="s">
        <v>142</v>
      </c>
      <c r="E128" s="146"/>
      <c r="F128" s="146"/>
      <c r="G128" s="146"/>
      <c r="H128" s="146"/>
      <c r="I128" s="146"/>
      <c r="J128" s="147">
        <f>J466</f>
        <v>0</v>
      </c>
      <c r="K128" s="9"/>
      <c r="L128" s="144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hidden="1" s="2" customFormat="1" ht="21.84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hidden="1" s="2" customFormat="1" ht="6.96" customHeight="1">
      <c r="A130" s="34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hidden="1"/>
    <row r="132" hidden="1"/>
    <row r="133" hidden="1"/>
    <row r="134" s="2" customFormat="1" ht="6.96" customHeight="1">
      <c r="A134" s="34"/>
      <c r="B134" s="63"/>
      <c r="C134" s="64"/>
      <c r="D134" s="64"/>
      <c r="E134" s="64"/>
      <c r="F134" s="64"/>
      <c r="G134" s="64"/>
      <c r="H134" s="64"/>
      <c r="I134" s="64"/>
      <c r="J134" s="64"/>
      <c r="K134" s="6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24.96" customHeight="1">
      <c r="A135" s="34"/>
      <c r="B135" s="35"/>
      <c r="C135" s="19" t="s">
        <v>143</v>
      </c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6.96" customHeight="1">
      <c r="A136" s="34"/>
      <c r="B136" s="35"/>
      <c r="C136" s="34"/>
      <c r="D136" s="34"/>
      <c r="E136" s="34"/>
      <c r="F136" s="34"/>
      <c r="G136" s="34"/>
      <c r="H136" s="34"/>
      <c r="I136" s="34"/>
      <c r="J136" s="34"/>
      <c r="K136" s="34"/>
      <c r="L136" s="56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2" customFormat="1" ht="12" customHeight="1">
      <c r="A137" s="34"/>
      <c r="B137" s="35"/>
      <c r="C137" s="28" t="s">
        <v>15</v>
      </c>
      <c r="D137" s="34"/>
      <c r="E137" s="34"/>
      <c r="F137" s="34"/>
      <c r="G137" s="34"/>
      <c r="H137" s="34"/>
      <c r="I137" s="34"/>
      <c r="J137" s="34"/>
      <c r="K137" s="34"/>
      <c r="L137" s="56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16.5" customHeight="1">
      <c r="A138" s="34"/>
      <c r="B138" s="35"/>
      <c r="C138" s="34"/>
      <c r="D138" s="34"/>
      <c r="E138" s="122" t="str">
        <f>E7</f>
        <v>ZSS_Detvan_(rozpocet)</v>
      </c>
      <c r="F138" s="28"/>
      <c r="G138" s="28"/>
      <c r="H138" s="28"/>
      <c r="I138" s="34"/>
      <c r="J138" s="34"/>
      <c r="K138" s="34"/>
      <c r="L138" s="56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2" customFormat="1" ht="12" customHeight="1">
      <c r="A139" s="34"/>
      <c r="B139" s="35"/>
      <c r="C139" s="28" t="s">
        <v>104</v>
      </c>
      <c r="D139" s="34"/>
      <c r="E139" s="34"/>
      <c r="F139" s="34"/>
      <c r="G139" s="34"/>
      <c r="H139" s="34"/>
      <c r="I139" s="34"/>
      <c r="J139" s="34"/>
      <c r="K139" s="34"/>
      <c r="L139" s="56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="2" customFormat="1" ht="16.5" customHeight="1">
      <c r="A140" s="34"/>
      <c r="B140" s="35"/>
      <c r="C140" s="34"/>
      <c r="D140" s="34"/>
      <c r="E140" s="68" t="str">
        <f>E9</f>
        <v>SO 01.1 - Architektúra</v>
      </c>
      <c r="F140" s="34"/>
      <c r="G140" s="34"/>
      <c r="H140" s="34"/>
      <c r="I140" s="34"/>
      <c r="J140" s="34"/>
      <c r="K140" s="34"/>
      <c r="L140" s="56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="2" customFormat="1" ht="6.96" customHeight="1">
      <c r="A141" s="34"/>
      <c r="B141" s="35"/>
      <c r="C141" s="34"/>
      <c r="D141" s="34"/>
      <c r="E141" s="34"/>
      <c r="F141" s="34"/>
      <c r="G141" s="34"/>
      <c r="H141" s="34"/>
      <c r="I141" s="34"/>
      <c r="J141" s="34"/>
      <c r="K141" s="34"/>
      <c r="L141" s="56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="2" customFormat="1" ht="12" customHeight="1">
      <c r="A142" s="34"/>
      <c r="B142" s="35"/>
      <c r="C142" s="28" t="s">
        <v>19</v>
      </c>
      <c r="D142" s="34"/>
      <c r="E142" s="34"/>
      <c r="F142" s="23" t="str">
        <f>F12</f>
        <v xml:space="preserve"> </v>
      </c>
      <c r="G142" s="34"/>
      <c r="H142" s="34"/>
      <c r="I142" s="28" t="s">
        <v>21</v>
      </c>
      <c r="J142" s="70" t="str">
        <f>IF(J12="","",J12)</f>
        <v>21. 2. 2025</v>
      </c>
      <c r="K142" s="34"/>
      <c r="L142" s="56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="2" customFormat="1" ht="6.96" customHeight="1">
      <c r="A143" s="34"/>
      <c r="B143" s="35"/>
      <c r="C143" s="34"/>
      <c r="D143" s="34"/>
      <c r="E143" s="34"/>
      <c r="F143" s="34"/>
      <c r="G143" s="34"/>
      <c r="H143" s="34"/>
      <c r="I143" s="34"/>
      <c r="J143" s="34"/>
      <c r="K143" s="34"/>
      <c r="L143" s="56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="2" customFormat="1" ht="15.15" customHeight="1">
      <c r="A144" s="34"/>
      <c r="B144" s="35"/>
      <c r="C144" s="28" t="s">
        <v>23</v>
      </c>
      <c r="D144" s="34"/>
      <c r="E144" s="34"/>
      <c r="F144" s="23" t="str">
        <f>E15</f>
        <v xml:space="preserve"> </v>
      </c>
      <c r="G144" s="34"/>
      <c r="H144" s="34"/>
      <c r="I144" s="28" t="s">
        <v>28</v>
      </c>
      <c r="J144" s="32" t="str">
        <f>E21</f>
        <v xml:space="preserve"> </v>
      </c>
      <c r="K144" s="34"/>
      <c r="L144" s="56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="2" customFormat="1" ht="15.15" customHeight="1">
      <c r="A145" s="34"/>
      <c r="B145" s="35"/>
      <c r="C145" s="28" t="s">
        <v>26</v>
      </c>
      <c r="D145" s="34"/>
      <c r="E145" s="34"/>
      <c r="F145" s="23" t="str">
        <f>IF(E18="","",E18)</f>
        <v>Vyplň údaj</v>
      </c>
      <c r="G145" s="34"/>
      <c r="H145" s="34"/>
      <c r="I145" s="28" t="s">
        <v>30</v>
      </c>
      <c r="J145" s="32" t="str">
        <f>E24</f>
        <v xml:space="preserve"> </v>
      </c>
      <c r="K145" s="34"/>
      <c r="L145" s="56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="2" customFormat="1" ht="10.32" customHeight="1">
      <c r="A146" s="34"/>
      <c r="B146" s="35"/>
      <c r="C146" s="34"/>
      <c r="D146" s="34"/>
      <c r="E146" s="34"/>
      <c r="F146" s="34"/>
      <c r="G146" s="34"/>
      <c r="H146" s="34"/>
      <c r="I146" s="34"/>
      <c r="J146" s="34"/>
      <c r="K146" s="34"/>
      <c r="L146" s="56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="11" customFormat="1" ht="29.28" customHeight="1">
      <c r="A147" s="152"/>
      <c r="B147" s="153"/>
      <c r="C147" s="154" t="s">
        <v>144</v>
      </c>
      <c r="D147" s="155" t="s">
        <v>57</v>
      </c>
      <c r="E147" s="155" t="s">
        <v>53</v>
      </c>
      <c r="F147" s="155" t="s">
        <v>54</v>
      </c>
      <c r="G147" s="155" t="s">
        <v>145</v>
      </c>
      <c r="H147" s="155" t="s">
        <v>146</v>
      </c>
      <c r="I147" s="155" t="s">
        <v>147</v>
      </c>
      <c r="J147" s="156" t="s">
        <v>108</v>
      </c>
      <c r="K147" s="157" t="s">
        <v>148</v>
      </c>
      <c r="L147" s="158"/>
      <c r="M147" s="87" t="s">
        <v>1</v>
      </c>
      <c r="N147" s="88" t="s">
        <v>36</v>
      </c>
      <c r="O147" s="88" t="s">
        <v>149</v>
      </c>
      <c r="P147" s="88" t="s">
        <v>150</v>
      </c>
      <c r="Q147" s="88" t="s">
        <v>151</v>
      </c>
      <c r="R147" s="88" t="s">
        <v>152</v>
      </c>
      <c r="S147" s="88" t="s">
        <v>153</v>
      </c>
      <c r="T147" s="89" t="s">
        <v>154</v>
      </c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/>
    </row>
    <row r="148" s="2" customFormat="1" ht="22.8" customHeight="1">
      <c r="A148" s="34"/>
      <c r="B148" s="35"/>
      <c r="C148" s="94" t="s">
        <v>109</v>
      </c>
      <c r="D148" s="34"/>
      <c r="E148" s="34"/>
      <c r="F148" s="34"/>
      <c r="G148" s="34"/>
      <c r="H148" s="34"/>
      <c r="I148" s="34"/>
      <c r="J148" s="159">
        <f>BK148</f>
        <v>0</v>
      </c>
      <c r="K148" s="34"/>
      <c r="L148" s="35"/>
      <c r="M148" s="90"/>
      <c r="N148" s="74"/>
      <c r="O148" s="91"/>
      <c r="P148" s="160">
        <f>P149+P459+P466</f>
        <v>0</v>
      </c>
      <c r="Q148" s="91"/>
      <c r="R148" s="160">
        <f>R149+R459+R466</f>
        <v>0.00064000000000000005</v>
      </c>
      <c r="S148" s="91"/>
      <c r="T148" s="161">
        <f>T149+T459+T466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71</v>
      </c>
      <c r="AU148" s="15" t="s">
        <v>110</v>
      </c>
      <c r="BK148" s="162">
        <f>BK149+BK459+BK466</f>
        <v>0</v>
      </c>
    </row>
    <row r="149" s="12" customFormat="1" ht="25.92" customHeight="1">
      <c r="A149" s="12"/>
      <c r="B149" s="163"/>
      <c r="C149" s="12"/>
      <c r="D149" s="164" t="s">
        <v>71</v>
      </c>
      <c r="E149" s="165" t="s">
        <v>155</v>
      </c>
      <c r="F149" s="165" t="s">
        <v>156</v>
      </c>
      <c r="G149" s="12"/>
      <c r="H149" s="12"/>
      <c r="I149" s="166"/>
      <c r="J149" s="167">
        <f>BK149</f>
        <v>0</v>
      </c>
      <c r="K149" s="12"/>
      <c r="L149" s="163"/>
      <c r="M149" s="168"/>
      <c r="N149" s="169"/>
      <c r="O149" s="169"/>
      <c r="P149" s="170">
        <f>P150+P166+P174+P201+P225+P230+P256+P304+P306+P307+P318+P330+P356+P358+P360+P374+P377+P388+P410+P425+P437+P441+P444+P447+P451+P455</f>
        <v>0</v>
      </c>
      <c r="Q149" s="169"/>
      <c r="R149" s="170">
        <f>R150+R166+R174+R201+R225+R230+R256+R304+R306+R307+R318+R330+R356+R358+R360+R374+R377+R388+R410+R425+R437+R441+R444+R447+R451+R455</f>
        <v>0.00064000000000000005</v>
      </c>
      <c r="S149" s="169"/>
      <c r="T149" s="171">
        <f>T150+T166+T174+T201+T225+T230+T256+T304+T306+T307+T318+T330+T356+T358+T360+T374+T377+T388+T410+T425+T437+T441+T444+T447+T451+T455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4" t="s">
        <v>80</v>
      </c>
      <c r="AT149" s="172" t="s">
        <v>71</v>
      </c>
      <c r="AU149" s="172" t="s">
        <v>72</v>
      </c>
      <c r="AY149" s="164" t="s">
        <v>157</v>
      </c>
      <c r="BK149" s="173">
        <f>BK150+BK166+BK174+BK201+BK225+BK230+BK256+BK304+BK306+BK307+BK318+BK330+BK356+BK358+BK360+BK374+BK377+BK388+BK410+BK425+BK437+BK441+BK444+BK447+BK451+BK455</f>
        <v>0</v>
      </c>
    </row>
    <row r="150" s="12" customFormat="1" ht="22.8" customHeight="1">
      <c r="A150" s="12"/>
      <c r="B150" s="163"/>
      <c r="C150" s="12"/>
      <c r="D150" s="164" t="s">
        <v>71</v>
      </c>
      <c r="E150" s="174" t="s">
        <v>80</v>
      </c>
      <c r="F150" s="174" t="s">
        <v>158</v>
      </c>
      <c r="G150" s="12"/>
      <c r="H150" s="12"/>
      <c r="I150" s="166"/>
      <c r="J150" s="175">
        <f>BK150</f>
        <v>0</v>
      </c>
      <c r="K150" s="12"/>
      <c r="L150" s="163"/>
      <c r="M150" s="168"/>
      <c r="N150" s="169"/>
      <c r="O150" s="169"/>
      <c r="P150" s="170">
        <f>SUM(P151:P165)</f>
        <v>0</v>
      </c>
      <c r="Q150" s="169"/>
      <c r="R150" s="170">
        <f>SUM(R151:R165)</f>
        <v>0</v>
      </c>
      <c r="S150" s="169"/>
      <c r="T150" s="171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4" t="s">
        <v>80</v>
      </c>
      <c r="AT150" s="172" t="s">
        <v>71</v>
      </c>
      <c r="AU150" s="172" t="s">
        <v>80</v>
      </c>
      <c r="AY150" s="164" t="s">
        <v>157</v>
      </c>
      <c r="BK150" s="173">
        <f>SUM(BK151:BK165)</f>
        <v>0</v>
      </c>
    </row>
    <row r="151" s="2" customFormat="1" ht="24.15" customHeight="1">
      <c r="A151" s="34"/>
      <c r="B151" s="176"/>
      <c r="C151" s="177" t="s">
        <v>80</v>
      </c>
      <c r="D151" s="177" t="s">
        <v>159</v>
      </c>
      <c r="E151" s="178" t="s">
        <v>160</v>
      </c>
      <c r="F151" s="179" t="s">
        <v>161</v>
      </c>
      <c r="G151" s="180" t="s">
        <v>162</v>
      </c>
      <c r="H151" s="181">
        <v>127.2</v>
      </c>
      <c r="I151" s="182"/>
      <c r="J151" s="183">
        <f>ROUND(I151*H151,2)</f>
        <v>0</v>
      </c>
      <c r="K151" s="184"/>
      <c r="L151" s="35"/>
      <c r="M151" s="185" t="s">
        <v>1</v>
      </c>
      <c r="N151" s="186" t="s">
        <v>38</v>
      </c>
      <c r="O151" s="78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163</v>
      </c>
      <c r="AT151" s="189" t="s">
        <v>159</v>
      </c>
      <c r="AU151" s="189" t="s">
        <v>164</v>
      </c>
      <c r="AY151" s="15" t="s">
        <v>157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164</v>
      </c>
      <c r="BK151" s="190">
        <f>ROUND(I151*H151,2)</f>
        <v>0</v>
      </c>
      <c r="BL151" s="15" t="s">
        <v>163</v>
      </c>
      <c r="BM151" s="189" t="s">
        <v>164</v>
      </c>
    </row>
    <row r="152" s="2" customFormat="1" ht="21.75" customHeight="1">
      <c r="A152" s="34"/>
      <c r="B152" s="176"/>
      <c r="C152" s="177" t="s">
        <v>164</v>
      </c>
      <c r="D152" s="177" t="s">
        <v>159</v>
      </c>
      <c r="E152" s="178" t="s">
        <v>165</v>
      </c>
      <c r="F152" s="179" t="s">
        <v>166</v>
      </c>
      <c r="G152" s="180" t="s">
        <v>167</v>
      </c>
      <c r="H152" s="181">
        <v>5.79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164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163</v>
      </c>
    </row>
    <row r="153" s="2" customFormat="1" ht="37.8" customHeight="1">
      <c r="A153" s="34"/>
      <c r="B153" s="176"/>
      <c r="C153" s="177" t="s">
        <v>168</v>
      </c>
      <c r="D153" s="177" t="s">
        <v>159</v>
      </c>
      <c r="E153" s="178" t="s">
        <v>169</v>
      </c>
      <c r="F153" s="179" t="s">
        <v>170</v>
      </c>
      <c r="G153" s="180" t="s">
        <v>167</v>
      </c>
      <c r="H153" s="181">
        <v>5.79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38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163</v>
      </c>
      <c r="AT153" s="189" t="s">
        <v>159</v>
      </c>
      <c r="AU153" s="189" t="s">
        <v>164</v>
      </c>
      <c r="AY153" s="15" t="s">
        <v>157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164</v>
      </c>
      <c r="BK153" s="190">
        <f>ROUND(I153*H153,2)</f>
        <v>0</v>
      </c>
      <c r="BL153" s="15" t="s">
        <v>163</v>
      </c>
      <c r="BM153" s="189" t="s">
        <v>171</v>
      </c>
    </row>
    <row r="154" s="2" customFormat="1" ht="24.15" customHeight="1">
      <c r="A154" s="34"/>
      <c r="B154" s="176"/>
      <c r="C154" s="177" t="s">
        <v>163</v>
      </c>
      <c r="D154" s="177" t="s">
        <v>159</v>
      </c>
      <c r="E154" s="178" t="s">
        <v>172</v>
      </c>
      <c r="F154" s="179" t="s">
        <v>173</v>
      </c>
      <c r="G154" s="180" t="s">
        <v>167</v>
      </c>
      <c r="H154" s="181">
        <v>37.872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38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163</v>
      </c>
      <c r="AT154" s="189" t="s">
        <v>159</v>
      </c>
      <c r="AU154" s="189" t="s">
        <v>164</v>
      </c>
      <c r="AY154" s="15" t="s">
        <v>157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164</v>
      </c>
      <c r="BK154" s="190">
        <f>ROUND(I154*H154,2)</f>
        <v>0</v>
      </c>
      <c r="BL154" s="15" t="s">
        <v>163</v>
      </c>
      <c r="BM154" s="189" t="s">
        <v>174</v>
      </c>
    </row>
    <row r="155" s="2" customFormat="1" ht="24.15" customHeight="1">
      <c r="A155" s="34"/>
      <c r="B155" s="176"/>
      <c r="C155" s="177" t="s">
        <v>175</v>
      </c>
      <c r="D155" s="177" t="s">
        <v>159</v>
      </c>
      <c r="E155" s="178" t="s">
        <v>176</v>
      </c>
      <c r="F155" s="179" t="s">
        <v>177</v>
      </c>
      <c r="G155" s="180" t="s">
        <v>167</v>
      </c>
      <c r="H155" s="181">
        <v>37.872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38</v>
      </c>
      <c r="O155" s="7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163</v>
      </c>
      <c r="AT155" s="189" t="s">
        <v>159</v>
      </c>
      <c r="AU155" s="189" t="s">
        <v>164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163</v>
      </c>
      <c r="BM155" s="189" t="s">
        <v>178</v>
      </c>
    </row>
    <row r="156" s="2" customFormat="1" ht="33" customHeight="1">
      <c r="A156" s="34"/>
      <c r="B156" s="176"/>
      <c r="C156" s="177" t="s">
        <v>171</v>
      </c>
      <c r="D156" s="177" t="s">
        <v>159</v>
      </c>
      <c r="E156" s="178" t="s">
        <v>179</v>
      </c>
      <c r="F156" s="179" t="s">
        <v>180</v>
      </c>
      <c r="G156" s="180" t="s">
        <v>167</v>
      </c>
      <c r="H156" s="181">
        <v>6.9089999999999998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38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163</v>
      </c>
      <c r="AT156" s="189" t="s">
        <v>159</v>
      </c>
      <c r="AU156" s="189" t="s">
        <v>164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163</v>
      </c>
      <c r="BM156" s="189" t="s">
        <v>181</v>
      </c>
    </row>
    <row r="157" s="2" customFormat="1" ht="24.15" customHeight="1">
      <c r="A157" s="34"/>
      <c r="B157" s="176"/>
      <c r="C157" s="177" t="s">
        <v>182</v>
      </c>
      <c r="D157" s="177" t="s">
        <v>159</v>
      </c>
      <c r="E157" s="178" t="s">
        <v>183</v>
      </c>
      <c r="F157" s="179" t="s">
        <v>184</v>
      </c>
      <c r="G157" s="180" t="s">
        <v>167</v>
      </c>
      <c r="H157" s="181">
        <v>50.570999999999998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38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163</v>
      </c>
      <c r="AT157" s="189" t="s">
        <v>159</v>
      </c>
      <c r="AU157" s="189" t="s">
        <v>164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185</v>
      </c>
    </row>
    <row r="158" s="2" customFormat="1" ht="24.15" customHeight="1">
      <c r="A158" s="34"/>
      <c r="B158" s="176"/>
      <c r="C158" s="177" t="s">
        <v>174</v>
      </c>
      <c r="D158" s="177" t="s">
        <v>159</v>
      </c>
      <c r="E158" s="178" t="s">
        <v>186</v>
      </c>
      <c r="F158" s="179" t="s">
        <v>187</v>
      </c>
      <c r="G158" s="180" t="s">
        <v>167</v>
      </c>
      <c r="H158" s="181">
        <v>12.699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38</v>
      </c>
      <c r="O158" s="78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163</v>
      </c>
      <c r="AT158" s="189" t="s">
        <v>159</v>
      </c>
      <c r="AU158" s="189" t="s">
        <v>164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188</v>
      </c>
    </row>
    <row r="159" s="2" customFormat="1" ht="33" customHeight="1">
      <c r="A159" s="34"/>
      <c r="B159" s="176"/>
      <c r="C159" s="177" t="s">
        <v>189</v>
      </c>
      <c r="D159" s="177" t="s">
        <v>159</v>
      </c>
      <c r="E159" s="178" t="s">
        <v>190</v>
      </c>
      <c r="F159" s="179" t="s">
        <v>191</v>
      </c>
      <c r="G159" s="180" t="s">
        <v>167</v>
      </c>
      <c r="H159" s="181">
        <v>12.699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38</v>
      </c>
      <c r="O159" s="7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163</v>
      </c>
      <c r="AT159" s="189" t="s">
        <v>159</v>
      </c>
      <c r="AU159" s="189" t="s">
        <v>164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192</v>
      </c>
    </row>
    <row r="160" s="2" customFormat="1" ht="37.8" customHeight="1">
      <c r="A160" s="34"/>
      <c r="B160" s="176"/>
      <c r="C160" s="177" t="s">
        <v>178</v>
      </c>
      <c r="D160" s="177" t="s">
        <v>159</v>
      </c>
      <c r="E160" s="178" t="s">
        <v>193</v>
      </c>
      <c r="F160" s="179" t="s">
        <v>194</v>
      </c>
      <c r="G160" s="180" t="s">
        <v>167</v>
      </c>
      <c r="H160" s="181">
        <v>88.893000000000001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38</v>
      </c>
      <c r="O160" s="78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163</v>
      </c>
      <c r="AT160" s="189" t="s">
        <v>159</v>
      </c>
      <c r="AU160" s="189" t="s">
        <v>164</v>
      </c>
      <c r="AY160" s="15" t="s">
        <v>157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164</v>
      </c>
      <c r="BK160" s="190">
        <f>ROUND(I160*H160,2)</f>
        <v>0</v>
      </c>
      <c r="BL160" s="15" t="s">
        <v>163</v>
      </c>
      <c r="BM160" s="189" t="s">
        <v>195</v>
      </c>
    </row>
    <row r="161" s="2" customFormat="1" ht="16.5" customHeight="1">
      <c r="A161" s="34"/>
      <c r="B161" s="176"/>
      <c r="C161" s="177" t="s">
        <v>196</v>
      </c>
      <c r="D161" s="177" t="s">
        <v>159</v>
      </c>
      <c r="E161" s="178" t="s">
        <v>197</v>
      </c>
      <c r="F161" s="179" t="s">
        <v>198</v>
      </c>
      <c r="G161" s="180" t="s">
        <v>167</v>
      </c>
      <c r="H161" s="181">
        <v>12.699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38</v>
      </c>
      <c r="O161" s="78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163</v>
      </c>
      <c r="AT161" s="189" t="s">
        <v>159</v>
      </c>
      <c r="AU161" s="189" t="s">
        <v>164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199</v>
      </c>
    </row>
    <row r="162" s="2" customFormat="1" ht="16.5" customHeight="1">
      <c r="A162" s="34"/>
      <c r="B162" s="176"/>
      <c r="C162" s="177" t="s">
        <v>181</v>
      </c>
      <c r="D162" s="177" t="s">
        <v>159</v>
      </c>
      <c r="E162" s="178" t="s">
        <v>200</v>
      </c>
      <c r="F162" s="179" t="s">
        <v>201</v>
      </c>
      <c r="G162" s="180" t="s">
        <v>167</v>
      </c>
      <c r="H162" s="181">
        <v>12.699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38</v>
      </c>
      <c r="O162" s="7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163</v>
      </c>
      <c r="AT162" s="189" t="s">
        <v>159</v>
      </c>
      <c r="AU162" s="189" t="s">
        <v>164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202</v>
      </c>
    </row>
    <row r="163" s="2" customFormat="1" ht="24.15" customHeight="1">
      <c r="A163" s="34"/>
      <c r="B163" s="176"/>
      <c r="C163" s="177" t="s">
        <v>203</v>
      </c>
      <c r="D163" s="177" t="s">
        <v>159</v>
      </c>
      <c r="E163" s="178" t="s">
        <v>204</v>
      </c>
      <c r="F163" s="179" t="s">
        <v>205</v>
      </c>
      <c r="G163" s="180" t="s">
        <v>206</v>
      </c>
      <c r="H163" s="181">
        <v>12.699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38</v>
      </c>
      <c r="O163" s="78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163</v>
      </c>
      <c r="AT163" s="189" t="s">
        <v>159</v>
      </c>
      <c r="AU163" s="189" t="s">
        <v>164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207</v>
      </c>
    </row>
    <row r="164" s="2" customFormat="1" ht="24.15" customHeight="1">
      <c r="A164" s="34"/>
      <c r="B164" s="176"/>
      <c r="C164" s="177" t="s">
        <v>185</v>
      </c>
      <c r="D164" s="177" t="s">
        <v>159</v>
      </c>
      <c r="E164" s="178" t="s">
        <v>208</v>
      </c>
      <c r="F164" s="179" t="s">
        <v>209</v>
      </c>
      <c r="G164" s="180" t="s">
        <v>167</v>
      </c>
      <c r="H164" s="181">
        <v>37.82</v>
      </c>
      <c r="I164" s="182"/>
      <c r="J164" s="183">
        <f>ROUND(I164*H164,2)</f>
        <v>0</v>
      </c>
      <c r="K164" s="184"/>
      <c r="L164" s="35"/>
      <c r="M164" s="185" t="s">
        <v>1</v>
      </c>
      <c r="N164" s="186" t="s">
        <v>38</v>
      </c>
      <c r="O164" s="7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163</v>
      </c>
      <c r="AT164" s="189" t="s">
        <v>159</v>
      </c>
      <c r="AU164" s="189" t="s">
        <v>164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210</v>
      </c>
    </row>
    <row r="165" s="2" customFormat="1" ht="16.5" customHeight="1">
      <c r="A165" s="34"/>
      <c r="B165" s="176"/>
      <c r="C165" s="177" t="s">
        <v>211</v>
      </c>
      <c r="D165" s="177" t="s">
        <v>159</v>
      </c>
      <c r="E165" s="178" t="s">
        <v>212</v>
      </c>
      <c r="F165" s="179" t="s">
        <v>213</v>
      </c>
      <c r="G165" s="180" t="s">
        <v>167</v>
      </c>
      <c r="H165" s="181">
        <v>37.82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38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163</v>
      </c>
      <c r="AT165" s="189" t="s">
        <v>159</v>
      </c>
      <c r="AU165" s="189" t="s">
        <v>164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214</v>
      </c>
    </row>
    <row r="166" s="12" customFormat="1" ht="22.8" customHeight="1">
      <c r="A166" s="12"/>
      <c r="B166" s="163"/>
      <c r="C166" s="12"/>
      <c r="D166" s="164" t="s">
        <v>71</v>
      </c>
      <c r="E166" s="174" t="s">
        <v>164</v>
      </c>
      <c r="F166" s="174" t="s">
        <v>215</v>
      </c>
      <c r="G166" s="12"/>
      <c r="H166" s="12"/>
      <c r="I166" s="166"/>
      <c r="J166" s="175">
        <f>BK166</f>
        <v>0</v>
      </c>
      <c r="K166" s="12"/>
      <c r="L166" s="163"/>
      <c r="M166" s="168"/>
      <c r="N166" s="169"/>
      <c r="O166" s="169"/>
      <c r="P166" s="170">
        <f>SUM(P167:P173)</f>
        <v>0</v>
      </c>
      <c r="Q166" s="169"/>
      <c r="R166" s="170">
        <f>SUM(R167:R173)</f>
        <v>0</v>
      </c>
      <c r="S166" s="169"/>
      <c r="T166" s="171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4" t="s">
        <v>80</v>
      </c>
      <c r="AT166" s="172" t="s">
        <v>71</v>
      </c>
      <c r="AU166" s="172" t="s">
        <v>80</v>
      </c>
      <c r="AY166" s="164" t="s">
        <v>157</v>
      </c>
      <c r="BK166" s="173">
        <f>SUM(BK167:BK173)</f>
        <v>0</v>
      </c>
    </row>
    <row r="167" s="2" customFormat="1" ht="24.15" customHeight="1">
      <c r="A167" s="34"/>
      <c r="B167" s="176"/>
      <c r="C167" s="177" t="s">
        <v>188</v>
      </c>
      <c r="D167" s="177" t="s">
        <v>159</v>
      </c>
      <c r="E167" s="178" t="s">
        <v>216</v>
      </c>
      <c r="F167" s="179" t="s">
        <v>217</v>
      </c>
      <c r="G167" s="180" t="s">
        <v>167</v>
      </c>
      <c r="H167" s="181">
        <v>1.0589999999999999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38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163</v>
      </c>
      <c r="AT167" s="189" t="s">
        <v>159</v>
      </c>
      <c r="AU167" s="189" t="s">
        <v>164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218</v>
      </c>
    </row>
    <row r="168" s="2" customFormat="1" ht="24.15" customHeight="1">
      <c r="A168" s="34"/>
      <c r="B168" s="176"/>
      <c r="C168" s="177" t="s">
        <v>219</v>
      </c>
      <c r="D168" s="177" t="s">
        <v>159</v>
      </c>
      <c r="E168" s="178" t="s">
        <v>220</v>
      </c>
      <c r="F168" s="179" t="s">
        <v>221</v>
      </c>
      <c r="G168" s="180" t="s">
        <v>167</v>
      </c>
      <c r="H168" s="181">
        <v>2.468</v>
      </c>
      <c r="I168" s="182"/>
      <c r="J168" s="183">
        <f>ROUND(I168*H168,2)</f>
        <v>0</v>
      </c>
      <c r="K168" s="184"/>
      <c r="L168" s="35"/>
      <c r="M168" s="185" t="s">
        <v>1</v>
      </c>
      <c r="N168" s="186" t="s">
        <v>38</v>
      </c>
      <c r="O168" s="78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163</v>
      </c>
      <c r="AT168" s="189" t="s">
        <v>159</v>
      </c>
      <c r="AU168" s="189" t="s">
        <v>164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222</v>
      </c>
    </row>
    <row r="169" s="2" customFormat="1" ht="21.75" customHeight="1">
      <c r="A169" s="34"/>
      <c r="B169" s="176"/>
      <c r="C169" s="177" t="s">
        <v>192</v>
      </c>
      <c r="D169" s="177" t="s">
        <v>159</v>
      </c>
      <c r="E169" s="178" t="s">
        <v>223</v>
      </c>
      <c r="F169" s="179" t="s">
        <v>224</v>
      </c>
      <c r="G169" s="180" t="s">
        <v>162</v>
      </c>
      <c r="H169" s="181">
        <v>4.125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38</v>
      </c>
      <c r="O169" s="78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163</v>
      </c>
      <c r="AT169" s="189" t="s">
        <v>159</v>
      </c>
      <c r="AU169" s="189" t="s">
        <v>164</v>
      </c>
      <c r="AY169" s="15" t="s">
        <v>157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164</v>
      </c>
      <c r="BK169" s="190">
        <f>ROUND(I169*H169,2)</f>
        <v>0</v>
      </c>
      <c r="BL169" s="15" t="s">
        <v>163</v>
      </c>
      <c r="BM169" s="189" t="s">
        <v>225</v>
      </c>
    </row>
    <row r="170" s="2" customFormat="1" ht="21.75" customHeight="1">
      <c r="A170" s="34"/>
      <c r="B170" s="176"/>
      <c r="C170" s="177" t="s">
        <v>226</v>
      </c>
      <c r="D170" s="177" t="s">
        <v>159</v>
      </c>
      <c r="E170" s="178" t="s">
        <v>227</v>
      </c>
      <c r="F170" s="179" t="s">
        <v>228</v>
      </c>
      <c r="G170" s="180" t="s">
        <v>162</v>
      </c>
      <c r="H170" s="181">
        <v>4.125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38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163</v>
      </c>
      <c r="AT170" s="189" t="s">
        <v>159</v>
      </c>
      <c r="AU170" s="189" t="s">
        <v>164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229</v>
      </c>
    </row>
    <row r="171" s="2" customFormat="1" ht="16.5" customHeight="1">
      <c r="A171" s="34"/>
      <c r="B171" s="176"/>
      <c r="C171" s="177" t="s">
        <v>195</v>
      </c>
      <c r="D171" s="177" t="s">
        <v>159</v>
      </c>
      <c r="E171" s="178" t="s">
        <v>230</v>
      </c>
      <c r="F171" s="179" t="s">
        <v>231</v>
      </c>
      <c r="G171" s="180" t="s">
        <v>206</v>
      </c>
      <c r="H171" s="181">
        <v>0.14799999999999999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38</v>
      </c>
      <c r="O171" s="78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163</v>
      </c>
      <c r="AT171" s="189" t="s">
        <v>159</v>
      </c>
      <c r="AU171" s="189" t="s">
        <v>164</v>
      </c>
      <c r="AY171" s="15" t="s">
        <v>157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164</v>
      </c>
      <c r="BK171" s="190">
        <f>ROUND(I171*H171,2)</f>
        <v>0</v>
      </c>
      <c r="BL171" s="15" t="s">
        <v>163</v>
      </c>
      <c r="BM171" s="189" t="s">
        <v>232</v>
      </c>
    </row>
    <row r="172" s="2" customFormat="1" ht="16.5" customHeight="1">
      <c r="A172" s="34"/>
      <c r="B172" s="176"/>
      <c r="C172" s="177" t="s">
        <v>233</v>
      </c>
      <c r="D172" s="177" t="s">
        <v>159</v>
      </c>
      <c r="E172" s="178" t="s">
        <v>234</v>
      </c>
      <c r="F172" s="179" t="s">
        <v>235</v>
      </c>
      <c r="G172" s="180" t="s">
        <v>167</v>
      </c>
      <c r="H172" s="181">
        <v>3.3900000000000001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38</v>
      </c>
      <c r="O172" s="78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163</v>
      </c>
      <c r="AT172" s="189" t="s">
        <v>159</v>
      </c>
      <c r="AU172" s="189" t="s">
        <v>164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163</v>
      </c>
      <c r="BM172" s="189" t="s">
        <v>236</v>
      </c>
    </row>
    <row r="173" s="2" customFormat="1" ht="16.5" customHeight="1">
      <c r="A173" s="34"/>
      <c r="B173" s="176"/>
      <c r="C173" s="177" t="s">
        <v>199</v>
      </c>
      <c r="D173" s="177" t="s">
        <v>159</v>
      </c>
      <c r="E173" s="178" t="s">
        <v>237</v>
      </c>
      <c r="F173" s="179" t="s">
        <v>238</v>
      </c>
      <c r="G173" s="180" t="s">
        <v>206</v>
      </c>
      <c r="H173" s="181">
        <v>0.20300000000000001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38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163</v>
      </c>
      <c r="AT173" s="189" t="s">
        <v>159</v>
      </c>
      <c r="AU173" s="189" t="s">
        <v>164</v>
      </c>
      <c r="AY173" s="15" t="s">
        <v>157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164</v>
      </c>
      <c r="BK173" s="190">
        <f>ROUND(I173*H173,2)</f>
        <v>0</v>
      </c>
      <c r="BL173" s="15" t="s">
        <v>163</v>
      </c>
      <c r="BM173" s="189" t="s">
        <v>239</v>
      </c>
    </row>
    <row r="174" s="12" customFormat="1" ht="22.8" customHeight="1">
      <c r="A174" s="12"/>
      <c r="B174" s="163"/>
      <c r="C174" s="12"/>
      <c r="D174" s="164" t="s">
        <v>71</v>
      </c>
      <c r="E174" s="174" t="s">
        <v>168</v>
      </c>
      <c r="F174" s="174" t="s">
        <v>240</v>
      </c>
      <c r="G174" s="12"/>
      <c r="H174" s="12"/>
      <c r="I174" s="166"/>
      <c r="J174" s="175">
        <f>BK174</f>
        <v>0</v>
      </c>
      <c r="K174" s="12"/>
      <c r="L174" s="163"/>
      <c r="M174" s="168"/>
      <c r="N174" s="169"/>
      <c r="O174" s="169"/>
      <c r="P174" s="170">
        <f>SUM(P175:P200)</f>
        <v>0</v>
      </c>
      <c r="Q174" s="169"/>
      <c r="R174" s="170">
        <f>SUM(R175:R200)</f>
        <v>0</v>
      </c>
      <c r="S174" s="169"/>
      <c r="T174" s="171">
        <f>SUM(T175:T200)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4" t="s">
        <v>80</v>
      </c>
      <c r="AT174" s="172" t="s">
        <v>71</v>
      </c>
      <c r="AU174" s="172" t="s">
        <v>80</v>
      </c>
      <c r="AY174" s="164" t="s">
        <v>157</v>
      </c>
      <c r="BK174" s="173">
        <f>SUM(BK175:BK200)</f>
        <v>0</v>
      </c>
    </row>
    <row r="175" s="2" customFormat="1" ht="37.8" customHeight="1">
      <c r="A175" s="34"/>
      <c r="B175" s="176"/>
      <c r="C175" s="177" t="s">
        <v>7</v>
      </c>
      <c r="D175" s="177" t="s">
        <v>159</v>
      </c>
      <c r="E175" s="178" t="s">
        <v>241</v>
      </c>
      <c r="F175" s="179" t="s">
        <v>242</v>
      </c>
      <c r="G175" s="180" t="s">
        <v>167</v>
      </c>
      <c r="H175" s="181">
        <v>4.9089999999999998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38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163</v>
      </c>
      <c r="AT175" s="189" t="s">
        <v>159</v>
      </c>
      <c r="AU175" s="189" t="s">
        <v>164</v>
      </c>
      <c r="AY175" s="15" t="s">
        <v>157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164</v>
      </c>
      <c r="BK175" s="190">
        <f>ROUND(I175*H175,2)</f>
        <v>0</v>
      </c>
      <c r="BL175" s="15" t="s">
        <v>163</v>
      </c>
      <c r="BM175" s="189" t="s">
        <v>243</v>
      </c>
    </row>
    <row r="176" s="2" customFormat="1" ht="33" customHeight="1">
      <c r="A176" s="34"/>
      <c r="B176" s="176"/>
      <c r="C176" s="177" t="s">
        <v>202</v>
      </c>
      <c r="D176" s="177" t="s">
        <v>159</v>
      </c>
      <c r="E176" s="178" t="s">
        <v>244</v>
      </c>
      <c r="F176" s="179" t="s">
        <v>245</v>
      </c>
      <c r="G176" s="180" t="s">
        <v>167</v>
      </c>
      <c r="H176" s="181">
        <v>10.914999999999999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38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163</v>
      </c>
      <c r="AT176" s="189" t="s">
        <v>159</v>
      </c>
      <c r="AU176" s="189" t="s">
        <v>164</v>
      </c>
      <c r="AY176" s="15" t="s">
        <v>157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164</v>
      </c>
      <c r="BK176" s="190">
        <f>ROUND(I176*H176,2)</f>
        <v>0</v>
      </c>
      <c r="BL176" s="15" t="s">
        <v>163</v>
      </c>
      <c r="BM176" s="189" t="s">
        <v>246</v>
      </c>
    </row>
    <row r="177" s="2" customFormat="1" ht="33" customHeight="1">
      <c r="A177" s="34"/>
      <c r="B177" s="176"/>
      <c r="C177" s="177" t="s">
        <v>247</v>
      </c>
      <c r="D177" s="177" t="s">
        <v>159</v>
      </c>
      <c r="E177" s="178" t="s">
        <v>248</v>
      </c>
      <c r="F177" s="179" t="s">
        <v>249</v>
      </c>
      <c r="G177" s="180" t="s">
        <v>167</v>
      </c>
      <c r="H177" s="181">
        <v>19.940000000000001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38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163</v>
      </c>
      <c r="AT177" s="189" t="s">
        <v>159</v>
      </c>
      <c r="AU177" s="189" t="s">
        <v>164</v>
      </c>
      <c r="AY177" s="15" t="s">
        <v>157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164</v>
      </c>
      <c r="BK177" s="190">
        <f>ROUND(I177*H177,2)</f>
        <v>0</v>
      </c>
      <c r="BL177" s="15" t="s">
        <v>163</v>
      </c>
      <c r="BM177" s="189" t="s">
        <v>250</v>
      </c>
    </row>
    <row r="178" s="2" customFormat="1" ht="33" customHeight="1">
      <c r="A178" s="34"/>
      <c r="B178" s="176"/>
      <c r="C178" s="177" t="s">
        <v>207</v>
      </c>
      <c r="D178" s="177" t="s">
        <v>159</v>
      </c>
      <c r="E178" s="178" t="s">
        <v>251</v>
      </c>
      <c r="F178" s="179" t="s">
        <v>252</v>
      </c>
      <c r="G178" s="180" t="s">
        <v>167</v>
      </c>
      <c r="H178" s="181">
        <v>5.46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38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163</v>
      </c>
      <c r="AT178" s="189" t="s">
        <v>159</v>
      </c>
      <c r="AU178" s="189" t="s">
        <v>164</v>
      </c>
      <c r="AY178" s="15" t="s">
        <v>157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164</v>
      </c>
      <c r="BK178" s="190">
        <f>ROUND(I178*H178,2)</f>
        <v>0</v>
      </c>
      <c r="BL178" s="15" t="s">
        <v>163</v>
      </c>
      <c r="BM178" s="189" t="s">
        <v>253</v>
      </c>
    </row>
    <row r="179" s="2" customFormat="1" ht="33" customHeight="1">
      <c r="A179" s="34"/>
      <c r="B179" s="176"/>
      <c r="C179" s="177" t="s">
        <v>254</v>
      </c>
      <c r="D179" s="177" t="s">
        <v>159</v>
      </c>
      <c r="E179" s="178" t="s">
        <v>255</v>
      </c>
      <c r="F179" s="179" t="s">
        <v>256</v>
      </c>
      <c r="G179" s="180" t="s">
        <v>167</v>
      </c>
      <c r="H179" s="181">
        <v>99.510000000000005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38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163</v>
      </c>
      <c r="AT179" s="189" t="s">
        <v>159</v>
      </c>
      <c r="AU179" s="189" t="s">
        <v>164</v>
      </c>
      <c r="AY179" s="15" t="s">
        <v>157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164</v>
      </c>
      <c r="BK179" s="190">
        <f>ROUND(I179*H179,2)</f>
        <v>0</v>
      </c>
      <c r="BL179" s="15" t="s">
        <v>163</v>
      </c>
      <c r="BM179" s="189" t="s">
        <v>257</v>
      </c>
    </row>
    <row r="180" s="2" customFormat="1" ht="21.75" customHeight="1">
      <c r="A180" s="34"/>
      <c r="B180" s="176"/>
      <c r="C180" s="177" t="s">
        <v>210</v>
      </c>
      <c r="D180" s="177" t="s">
        <v>159</v>
      </c>
      <c r="E180" s="178" t="s">
        <v>258</v>
      </c>
      <c r="F180" s="179" t="s">
        <v>259</v>
      </c>
      <c r="G180" s="180" t="s">
        <v>167</v>
      </c>
      <c r="H180" s="181">
        <v>14.749000000000001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38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163</v>
      </c>
      <c r="AT180" s="189" t="s">
        <v>159</v>
      </c>
      <c r="AU180" s="189" t="s">
        <v>164</v>
      </c>
      <c r="AY180" s="15" t="s">
        <v>157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164</v>
      </c>
      <c r="BK180" s="190">
        <f>ROUND(I180*H180,2)</f>
        <v>0</v>
      </c>
      <c r="BL180" s="15" t="s">
        <v>163</v>
      </c>
      <c r="BM180" s="189" t="s">
        <v>260</v>
      </c>
    </row>
    <row r="181" s="2" customFormat="1" ht="24.15" customHeight="1">
      <c r="A181" s="34"/>
      <c r="B181" s="176"/>
      <c r="C181" s="177" t="s">
        <v>261</v>
      </c>
      <c r="D181" s="177" t="s">
        <v>159</v>
      </c>
      <c r="E181" s="178" t="s">
        <v>262</v>
      </c>
      <c r="F181" s="179" t="s">
        <v>263</v>
      </c>
      <c r="G181" s="180" t="s">
        <v>162</v>
      </c>
      <c r="H181" s="181">
        <v>98.894999999999996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38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163</v>
      </c>
      <c r="AT181" s="189" t="s">
        <v>159</v>
      </c>
      <c r="AU181" s="189" t="s">
        <v>164</v>
      </c>
      <c r="AY181" s="15" t="s">
        <v>157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164</v>
      </c>
      <c r="BK181" s="190">
        <f>ROUND(I181*H181,2)</f>
        <v>0</v>
      </c>
      <c r="BL181" s="15" t="s">
        <v>163</v>
      </c>
      <c r="BM181" s="189" t="s">
        <v>264</v>
      </c>
    </row>
    <row r="182" s="2" customFormat="1" ht="24.15" customHeight="1">
      <c r="A182" s="34"/>
      <c r="B182" s="176"/>
      <c r="C182" s="177" t="s">
        <v>214</v>
      </c>
      <c r="D182" s="177" t="s">
        <v>159</v>
      </c>
      <c r="E182" s="178" t="s">
        <v>265</v>
      </c>
      <c r="F182" s="179" t="s">
        <v>266</v>
      </c>
      <c r="G182" s="180" t="s">
        <v>162</v>
      </c>
      <c r="H182" s="181">
        <v>98.894999999999996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38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163</v>
      </c>
      <c r="AT182" s="189" t="s">
        <v>159</v>
      </c>
      <c r="AU182" s="189" t="s">
        <v>164</v>
      </c>
      <c r="AY182" s="15" t="s">
        <v>157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164</v>
      </c>
      <c r="BK182" s="190">
        <f>ROUND(I182*H182,2)</f>
        <v>0</v>
      </c>
      <c r="BL182" s="15" t="s">
        <v>163</v>
      </c>
      <c r="BM182" s="189" t="s">
        <v>267</v>
      </c>
    </row>
    <row r="183" s="2" customFormat="1" ht="16.5" customHeight="1">
      <c r="A183" s="34"/>
      <c r="B183" s="176"/>
      <c r="C183" s="177" t="s">
        <v>268</v>
      </c>
      <c r="D183" s="177" t="s">
        <v>159</v>
      </c>
      <c r="E183" s="178" t="s">
        <v>269</v>
      </c>
      <c r="F183" s="179" t="s">
        <v>270</v>
      </c>
      <c r="G183" s="180" t="s">
        <v>206</v>
      </c>
      <c r="H183" s="181">
        <v>1.147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38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163</v>
      </c>
      <c r="AT183" s="189" t="s">
        <v>159</v>
      </c>
      <c r="AU183" s="189" t="s">
        <v>164</v>
      </c>
      <c r="AY183" s="15" t="s">
        <v>157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164</v>
      </c>
      <c r="BK183" s="190">
        <f>ROUND(I183*H183,2)</f>
        <v>0</v>
      </c>
      <c r="BL183" s="15" t="s">
        <v>163</v>
      </c>
      <c r="BM183" s="189" t="s">
        <v>271</v>
      </c>
    </row>
    <row r="184" s="2" customFormat="1" ht="33" customHeight="1">
      <c r="A184" s="34"/>
      <c r="B184" s="176"/>
      <c r="C184" s="177" t="s">
        <v>218</v>
      </c>
      <c r="D184" s="177" t="s">
        <v>159</v>
      </c>
      <c r="E184" s="178" t="s">
        <v>272</v>
      </c>
      <c r="F184" s="179" t="s">
        <v>273</v>
      </c>
      <c r="G184" s="180" t="s">
        <v>206</v>
      </c>
      <c r="H184" s="181">
        <v>0.90900000000000003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38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163</v>
      </c>
      <c r="AT184" s="189" t="s">
        <v>159</v>
      </c>
      <c r="AU184" s="189" t="s">
        <v>164</v>
      </c>
      <c r="AY184" s="15" t="s">
        <v>157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164</v>
      </c>
      <c r="BK184" s="190">
        <f>ROUND(I184*H184,2)</f>
        <v>0</v>
      </c>
      <c r="BL184" s="15" t="s">
        <v>163</v>
      </c>
      <c r="BM184" s="189" t="s">
        <v>274</v>
      </c>
    </row>
    <row r="185" s="2" customFormat="1" ht="24.15" customHeight="1">
      <c r="A185" s="34"/>
      <c r="B185" s="176"/>
      <c r="C185" s="191" t="s">
        <v>275</v>
      </c>
      <c r="D185" s="191" t="s">
        <v>276</v>
      </c>
      <c r="E185" s="192" t="s">
        <v>277</v>
      </c>
      <c r="F185" s="193" t="s">
        <v>278</v>
      </c>
      <c r="G185" s="194" t="s">
        <v>206</v>
      </c>
      <c r="H185" s="195">
        <v>0.254</v>
      </c>
      <c r="I185" s="196"/>
      <c r="J185" s="197">
        <f>ROUND(I185*H185,2)</f>
        <v>0</v>
      </c>
      <c r="K185" s="198"/>
      <c r="L185" s="199"/>
      <c r="M185" s="200" t="s">
        <v>1</v>
      </c>
      <c r="N185" s="201" t="s">
        <v>38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174</v>
      </c>
      <c r="AT185" s="189" t="s">
        <v>276</v>
      </c>
      <c r="AU185" s="189" t="s">
        <v>164</v>
      </c>
      <c r="AY185" s="15" t="s">
        <v>157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164</v>
      </c>
      <c r="BK185" s="190">
        <f>ROUND(I185*H185,2)</f>
        <v>0</v>
      </c>
      <c r="BL185" s="15" t="s">
        <v>163</v>
      </c>
      <c r="BM185" s="189" t="s">
        <v>279</v>
      </c>
    </row>
    <row r="186" s="2" customFormat="1" ht="24.15" customHeight="1">
      <c r="A186" s="34"/>
      <c r="B186" s="176"/>
      <c r="C186" s="191" t="s">
        <v>222</v>
      </c>
      <c r="D186" s="191" t="s">
        <v>276</v>
      </c>
      <c r="E186" s="192" t="s">
        <v>280</v>
      </c>
      <c r="F186" s="193" t="s">
        <v>281</v>
      </c>
      <c r="G186" s="194" t="s">
        <v>206</v>
      </c>
      <c r="H186" s="195">
        <v>0.47799999999999998</v>
      </c>
      <c r="I186" s="196"/>
      <c r="J186" s="197">
        <f>ROUND(I186*H186,2)</f>
        <v>0</v>
      </c>
      <c r="K186" s="198"/>
      <c r="L186" s="199"/>
      <c r="M186" s="200" t="s">
        <v>1</v>
      </c>
      <c r="N186" s="201" t="s">
        <v>38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174</v>
      </c>
      <c r="AT186" s="189" t="s">
        <v>276</v>
      </c>
      <c r="AU186" s="189" t="s">
        <v>164</v>
      </c>
      <c r="AY186" s="15" t="s">
        <v>157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164</v>
      </c>
      <c r="BK186" s="190">
        <f>ROUND(I186*H186,2)</f>
        <v>0</v>
      </c>
      <c r="BL186" s="15" t="s">
        <v>163</v>
      </c>
      <c r="BM186" s="189" t="s">
        <v>282</v>
      </c>
    </row>
    <row r="187" s="2" customFormat="1" ht="24.15" customHeight="1">
      <c r="A187" s="34"/>
      <c r="B187" s="176"/>
      <c r="C187" s="191" t="s">
        <v>283</v>
      </c>
      <c r="D187" s="191" t="s">
        <v>276</v>
      </c>
      <c r="E187" s="192" t="s">
        <v>284</v>
      </c>
      <c r="F187" s="193" t="s">
        <v>285</v>
      </c>
      <c r="G187" s="194" t="s">
        <v>206</v>
      </c>
      <c r="H187" s="195">
        <v>0.249</v>
      </c>
      <c r="I187" s="196"/>
      <c r="J187" s="197">
        <f>ROUND(I187*H187,2)</f>
        <v>0</v>
      </c>
      <c r="K187" s="198"/>
      <c r="L187" s="199"/>
      <c r="M187" s="200" t="s">
        <v>1</v>
      </c>
      <c r="N187" s="201" t="s">
        <v>38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174</v>
      </c>
      <c r="AT187" s="189" t="s">
        <v>276</v>
      </c>
      <c r="AU187" s="189" t="s">
        <v>164</v>
      </c>
      <c r="AY187" s="15" t="s">
        <v>157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164</v>
      </c>
      <c r="BK187" s="190">
        <f>ROUND(I187*H187,2)</f>
        <v>0</v>
      </c>
      <c r="BL187" s="15" t="s">
        <v>163</v>
      </c>
      <c r="BM187" s="189" t="s">
        <v>286</v>
      </c>
    </row>
    <row r="188" s="2" customFormat="1" ht="33" customHeight="1">
      <c r="A188" s="34"/>
      <c r="B188" s="176"/>
      <c r="C188" s="177" t="s">
        <v>225</v>
      </c>
      <c r="D188" s="177" t="s">
        <v>159</v>
      </c>
      <c r="E188" s="178" t="s">
        <v>287</v>
      </c>
      <c r="F188" s="179" t="s">
        <v>288</v>
      </c>
      <c r="G188" s="180" t="s">
        <v>206</v>
      </c>
      <c r="H188" s="181">
        <v>0.158</v>
      </c>
      <c r="I188" s="182"/>
      <c r="J188" s="183">
        <f>ROUND(I188*H188,2)</f>
        <v>0</v>
      </c>
      <c r="K188" s="184"/>
      <c r="L188" s="35"/>
      <c r="M188" s="185" t="s">
        <v>1</v>
      </c>
      <c r="N188" s="186" t="s">
        <v>38</v>
      </c>
      <c r="O188" s="78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163</v>
      </c>
      <c r="AT188" s="189" t="s">
        <v>159</v>
      </c>
      <c r="AU188" s="189" t="s">
        <v>164</v>
      </c>
      <c r="AY188" s="15" t="s">
        <v>157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164</v>
      </c>
      <c r="BK188" s="190">
        <f>ROUND(I188*H188,2)</f>
        <v>0</v>
      </c>
      <c r="BL188" s="15" t="s">
        <v>163</v>
      </c>
      <c r="BM188" s="189" t="s">
        <v>289</v>
      </c>
    </row>
    <row r="189" s="2" customFormat="1" ht="24.15" customHeight="1">
      <c r="A189" s="34"/>
      <c r="B189" s="176"/>
      <c r="C189" s="191" t="s">
        <v>290</v>
      </c>
      <c r="D189" s="191" t="s">
        <v>276</v>
      </c>
      <c r="E189" s="192" t="s">
        <v>291</v>
      </c>
      <c r="F189" s="193" t="s">
        <v>292</v>
      </c>
      <c r="G189" s="194" t="s">
        <v>206</v>
      </c>
      <c r="H189" s="195">
        <v>0.17100000000000001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38</v>
      </c>
      <c r="O189" s="78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174</v>
      </c>
      <c r="AT189" s="189" t="s">
        <v>276</v>
      </c>
      <c r="AU189" s="189" t="s">
        <v>164</v>
      </c>
      <c r="AY189" s="15" t="s">
        <v>157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164</v>
      </c>
      <c r="BK189" s="190">
        <f>ROUND(I189*H189,2)</f>
        <v>0</v>
      </c>
      <c r="BL189" s="15" t="s">
        <v>163</v>
      </c>
      <c r="BM189" s="189" t="s">
        <v>293</v>
      </c>
    </row>
    <row r="190" s="2" customFormat="1" ht="24.15" customHeight="1">
      <c r="A190" s="34"/>
      <c r="B190" s="176"/>
      <c r="C190" s="191" t="s">
        <v>229</v>
      </c>
      <c r="D190" s="191" t="s">
        <v>276</v>
      </c>
      <c r="E190" s="192" t="s">
        <v>294</v>
      </c>
      <c r="F190" s="193" t="s">
        <v>295</v>
      </c>
      <c r="G190" s="194" t="s">
        <v>206</v>
      </c>
      <c r="H190" s="195">
        <v>0.67400000000000004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38</v>
      </c>
      <c r="O190" s="78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174</v>
      </c>
      <c r="AT190" s="189" t="s">
        <v>276</v>
      </c>
      <c r="AU190" s="189" t="s">
        <v>164</v>
      </c>
      <c r="AY190" s="15" t="s">
        <v>157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164</v>
      </c>
      <c r="BK190" s="190">
        <f>ROUND(I190*H190,2)</f>
        <v>0</v>
      </c>
      <c r="BL190" s="15" t="s">
        <v>163</v>
      </c>
      <c r="BM190" s="189" t="s">
        <v>296</v>
      </c>
    </row>
    <row r="191" s="2" customFormat="1" ht="24.15" customHeight="1">
      <c r="A191" s="34"/>
      <c r="B191" s="176"/>
      <c r="C191" s="177" t="s">
        <v>297</v>
      </c>
      <c r="D191" s="177" t="s">
        <v>159</v>
      </c>
      <c r="E191" s="178" t="s">
        <v>298</v>
      </c>
      <c r="F191" s="179" t="s">
        <v>299</v>
      </c>
      <c r="G191" s="180" t="s">
        <v>300</v>
      </c>
      <c r="H191" s="181">
        <v>4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38</v>
      </c>
      <c r="O191" s="78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163</v>
      </c>
      <c r="AT191" s="189" t="s">
        <v>159</v>
      </c>
      <c r="AU191" s="189" t="s">
        <v>164</v>
      </c>
      <c r="AY191" s="15" t="s">
        <v>157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164</v>
      </c>
      <c r="BK191" s="190">
        <f>ROUND(I191*H191,2)</f>
        <v>0</v>
      </c>
      <c r="BL191" s="15" t="s">
        <v>163</v>
      </c>
      <c r="BM191" s="189" t="s">
        <v>301</v>
      </c>
    </row>
    <row r="192" s="2" customFormat="1" ht="33" customHeight="1">
      <c r="A192" s="34"/>
      <c r="B192" s="176"/>
      <c r="C192" s="177" t="s">
        <v>232</v>
      </c>
      <c r="D192" s="177" t="s">
        <v>159</v>
      </c>
      <c r="E192" s="178" t="s">
        <v>302</v>
      </c>
      <c r="F192" s="179" t="s">
        <v>303</v>
      </c>
      <c r="G192" s="180" t="s">
        <v>162</v>
      </c>
      <c r="H192" s="181">
        <v>67.834999999999994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38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163</v>
      </c>
      <c r="AT192" s="189" t="s">
        <v>159</v>
      </c>
      <c r="AU192" s="189" t="s">
        <v>164</v>
      </c>
      <c r="AY192" s="15" t="s">
        <v>157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164</v>
      </c>
      <c r="BK192" s="190">
        <f>ROUND(I192*H192,2)</f>
        <v>0</v>
      </c>
      <c r="BL192" s="15" t="s">
        <v>163</v>
      </c>
      <c r="BM192" s="189" t="s">
        <v>304</v>
      </c>
    </row>
    <row r="193" s="2" customFormat="1" ht="33" customHeight="1">
      <c r="A193" s="34"/>
      <c r="B193" s="176"/>
      <c r="C193" s="177" t="s">
        <v>305</v>
      </c>
      <c r="D193" s="177" t="s">
        <v>159</v>
      </c>
      <c r="E193" s="178" t="s">
        <v>306</v>
      </c>
      <c r="F193" s="179" t="s">
        <v>307</v>
      </c>
      <c r="G193" s="180" t="s">
        <v>162</v>
      </c>
      <c r="H193" s="181">
        <v>405.87599999999998</v>
      </c>
      <c r="I193" s="182"/>
      <c r="J193" s="183">
        <f>ROUND(I193*H193,2)</f>
        <v>0</v>
      </c>
      <c r="K193" s="184"/>
      <c r="L193" s="35"/>
      <c r="M193" s="185" t="s">
        <v>1</v>
      </c>
      <c r="N193" s="186" t="s">
        <v>38</v>
      </c>
      <c r="O193" s="78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163</v>
      </c>
      <c r="AT193" s="189" t="s">
        <v>159</v>
      </c>
      <c r="AU193" s="189" t="s">
        <v>164</v>
      </c>
      <c r="AY193" s="15" t="s">
        <v>157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164</v>
      </c>
      <c r="BK193" s="190">
        <f>ROUND(I193*H193,2)</f>
        <v>0</v>
      </c>
      <c r="BL193" s="15" t="s">
        <v>163</v>
      </c>
      <c r="BM193" s="189" t="s">
        <v>308</v>
      </c>
    </row>
    <row r="194" s="2" customFormat="1" ht="24.15" customHeight="1">
      <c r="A194" s="34"/>
      <c r="B194" s="176"/>
      <c r="C194" s="177" t="s">
        <v>236</v>
      </c>
      <c r="D194" s="177" t="s">
        <v>159</v>
      </c>
      <c r="E194" s="178" t="s">
        <v>309</v>
      </c>
      <c r="F194" s="179" t="s">
        <v>310</v>
      </c>
      <c r="G194" s="180" t="s">
        <v>311</v>
      </c>
      <c r="H194" s="181">
        <v>202.40000000000001</v>
      </c>
      <c r="I194" s="182"/>
      <c r="J194" s="183">
        <f>ROUND(I194*H194,2)</f>
        <v>0</v>
      </c>
      <c r="K194" s="184"/>
      <c r="L194" s="35"/>
      <c r="M194" s="185" t="s">
        <v>1</v>
      </c>
      <c r="N194" s="186" t="s">
        <v>38</v>
      </c>
      <c r="O194" s="78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163</v>
      </c>
      <c r="AT194" s="189" t="s">
        <v>159</v>
      </c>
      <c r="AU194" s="189" t="s">
        <v>164</v>
      </c>
      <c r="AY194" s="15" t="s">
        <v>157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164</v>
      </c>
      <c r="BK194" s="190">
        <f>ROUND(I194*H194,2)</f>
        <v>0</v>
      </c>
      <c r="BL194" s="15" t="s">
        <v>163</v>
      </c>
      <c r="BM194" s="189" t="s">
        <v>312</v>
      </c>
    </row>
    <row r="195" s="2" customFormat="1" ht="24.15" customHeight="1">
      <c r="A195" s="34"/>
      <c r="B195" s="176"/>
      <c r="C195" s="177" t="s">
        <v>313</v>
      </c>
      <c r="D195" s="177" t="s">
        <v>159</v>
      </c>
      <c r="E195" s="178" t="s">
        <v>314</v>
      </c>
      <c r="F195" s="179" t="s">
        <v>315</v>
      </c>
      <c r="G195" s="180" t="s">
        <v>311</v>
      </c>
      <c r="H195" s="181">
        <v>49.5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38</v>
      </c>
      <c r="O195" s="78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163</v>
      </c>
      <c r="AT195" s="189" t="s">
        <v>159</v>
      </c>
      <c r="AU195" s="189" t="s">
        <v>164</v>
      </c>
      <c r="AY195" s="15" t="s">
        <v>157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164</v>
      </c>
      <c r="BK195" s="190">
        <f>ROUND(I195*H195,2)</f>
        <v>0</v>
      </c>
      <c r="BL195" s="15" t="s">
        <v>163</v>
      </c>
      <c r="BM195" s="189" t="s">
        <v>316</v>
      </c>
    </row>
    <row r="196" s="2" customFormat="1" ht="24.15" customHeight="1">
      <c r="A196" s="34"/>
      <c r="B196" s="176"/>
      <c r="C196" s="177" t="s">
        <v>239</v>
      </c>
      <c r="D196" s="177" t="s">
        <v>159</v>
      </c>
      <c r="E196" s="178" t="s">
        <v>317</v>
      </c>
      <c r="F196" s="179" t="s">
        <v>318</v>
      </c>
      <c r="G196" s="180" t="s">
        <v>311</v>
      </c>
      <c r="H196" s="181">
        <v>152.90000000000001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38</v>
      </c>
      <c r="O196" s="78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163</v>
      </c>
      <c r="AT196" s="189" t="s">
        <v>159</v>
      </c>
      <c r="AU196" s="189" t="s">
        <v>164</v>
      </c>
      <c r="AY196" s="15" t="s">
        <v>157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164</v>
      </c>
      <c r="BK196" s="190">
        <f>ROUND(I196*H196,2)</f>
        <v>0</v>
      </c>
      <c r="BL196" s="15" t="s">
        <v>163</v>
      </c>
      <c r="BM196" s="189" t="s">
        <v>319</v>
      </c>
    </row>
    <row r="197" s="2" customFormat="1" ht="33" customHeight="1">
      <c r="A197" s="34"/>
      <c r="B197" s="176"/>
      <c r="C197" s="177" t="s">
        <v>320</v>
      </c>
      <c r="D197" s="177" t="s">
        <v>159</v>
      </c>
      <c r="E197" s="178" t="s">
        <v>321</v>
      </c>
      <c r="F197" s="179" t="s">
        <v>322</v>
      </c>
      <c r="G197" s="180" t="s">
        <v>167</v>
      </c>
      <c r="H197" s="181">
        <v>17.550999999999998</v>
      </c>
      <c r="I197" s="182"/>
      <c r="J197" s="183">
        <f>ROUND(I197*H197,2)</f>
        <v>0</v>
      </c>
      <c r="K197" s="184"/>
      <c r="L197" s="35"/>
      <c r="M197" s="185" t="s">
        <v>1</v>
      </c>
      <c r="N197" s="186" t="s">
        <v>38</v>
      </c>
      <c r="O197" s="78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163</v>
      </c>
      <c r="AT197" s="189" t="s">
        <v>159</v>
      </c>
      <c r="AU197" s="189" t="s">
        <v>164</v>
      </c>
      <c r="AY197" s="15" t="s">
        <v>157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164</v>
      </c>
      <c r="BK197" s="190">
        <f>ROUND(I197*H197,2)</f>
        <v>0</v>
      </c>
      <c r="BL197" s="15" t="s">
        <v>163</v>
      </c>
      <c r="BM197" s="189" t="s">
        <v>323</v>
      </c>
    </row>
    <row r="198" s="2" customFormat="1" ht="24.15" customHeight="1">
      <c r="A198" s="34"/>
      <c r="B198" s="176"/>
      <c r="C198" s="177" t="s">
        <v>243</v>
      </c>
      <c r="D198" s="177" t="s">
        <v>159</v>
      </c>
      <c r="E198" s="178" t="s">
        <v>324</v>
      </c>
      <c r="F198" s="179" t="s">
        <v>325</v>
      </c>
      <c r="G198" s="180" t="s">
        <v>162</v>
      </c>
      <c r="H198" s="181">
        <v>232.88999999999999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38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163</v>
      </c>
      <c r="AT198" s="189" t="s">
        <v>159</v>
      </c>
      <c r="AU198" s="189" t="s">
        <v>164</v>
      </c>
      <c r="AY198" s="15" t="s">
        <v>157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164</v>
      </c>
      <c r="BK198" s="190">
        <f>ROUND(I198*H198,2)</f>
        <v>0</v>
      </c>
      <c r="BL198" s="15" t="s">
        <v>163</v>
      </c>
      <c r="BM198" s="189" t="s">
        <v>326</v>
      </c>
    </row>
    <row r="199" s="2" customFormat="1" ht="24.15" customHeight="1">
      <c r="A199" s="34"/>
      <c r="B199" s="176"/>
      <c r="C199" s="177" t="s">
        <v>327</v>
      </c>
      <c r="D199" s="177" t="s">
        <v>159</v>
      </c>
      <c r="E199" s="178" t="s">
        <v>328</v>
      </c>
      <c r="F199" s="179" t="s">
        <v>329</v>
      </c>
      <c r="G199" s="180" t="s">
        <v>162</v>
      </c>
      <c r="H199" s="181">
        <v>232.88999999999999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38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163</v>
      </c>
      <c r="AT199" s="189" t="s">
        <v>159</v>
      </c>
      <c r="AU199" s="189" t="s">
        <v>164</v>
      </c>
      <c r="AY199" s="15" t="s">
        <v>157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164</v>
      </c>
      <c r="BK199" s="190">
        <f>ROUND(I199*H199,2)</f>
        <v>0</v>
      </c>
      <c r="BL199" s="15" t="s">
        <v>163</v>
      </c>
      <c r="BM199" s="189" t="s">
        <v>330</v>
      </c>
    </row>
    <row r="200" s="2" customFormat="1" ht="24.15" customHeight="1">
      <c r="A200" s="34"/>
      <c r="B200" s="176"/>
      <c r="C200" s="177" t="s">
        <v>246</v>
      </c>
      <c r="D200" s="177" t="s">
        <v>159</v>
      </c>
      <c r="E200" s="178" t="s">
        <v>331</v>
      </c>
      <c r="F200" s="179" t="s">
        <v>332</v>
      </c>
      <c r="G200" s="180" t="s">
        <v>206</v>
      </c>
      <c r="H200" s="181">
        <v>1.0529999999999999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38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163</v>
      </c>
      <c r="AT200" s="189" t="s">
        <v>159</v>
      </c>
      <c r="AU200" s="189" t="s">
        <v>164</v>
      </c>
      <c r="AY200" s="15" t="s">
        <v>157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164</v>
      </c>
      <c r="BK200" s="190">
        <f>ROUND(I200*H200,2)</f>
        <v>0</v>
      </c>
      <c r="BL200" s="15" t="s">
        <v>163</v>
      </c>
      <c r="BM200" s="189" t="s">
        <v>333</v>
      </c>
    </row>
    <row r="201" s="12" customFormat="1" ht="22.8" customHeight="1">
      <c r="A201" s="12"/>
      <c r="B201" s="163"/>
      <c r="C201" s="12"/>
      <c r="D201" s="164" t="s">
        <v>71</v>
      </c>
      <c r="E201" s="174" t="s">
        <v>163</v>
      </c>
      <c r="F201" s="174" t="s">
        <v>334</v>
      </c>
      <c r="G201" s="12"/>
      <c r="H201" s="12"/>
      <c r="I201" s="166"/>
      <c r="J201" s="175">
        <f>BK201</f>
        <v>0</v>
      </c>
      <c r="K201" s="12"/>
      <c r="L201" s="163"/>
      <c r="M201" s="168"/>
      <c r="N201" s="169"/>
      <c r="O201" s="169"/>
      <c r="P201" s="170">
        <f>SUM(P202:P224)</f>
        <v>0</v>
      </c>
      <c r="Q201" s="169"/>
      <c r="R201" s="170">
        <f>SUM(R202:R224)</f>
        <v>0</v>
      </c>
      <c r="S201" s="169"/>
      <c r="T201" s="171">
        <f>SUM(T202:T224)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80</v>
      </c>
      <c r="AT201" s="172" t="s">
        <v>71</v>
      </c>
      <c r="AU201" s="172" t="s">
        <v>80</v>
      </c>
      <c r="AY201" s="164" t="s">
        <v>157</v>
      </c>
      <c r="BK201" s="173">
        <f>SUM(BK202:BK224)</f>
        <v>0</v>
      </c>
    </row>
    <row r="202" s="2" customFormat="1" ht="44.25" customHeight="1">
      <c r="A202" s="34"/>
      <c r="B202" s="176"/>
      <c r="C202" s="177" t="s">
        <v>335</v>
      </c>
      <c r="D202" s="177" t="s">
        <v>159</v>
      </c>
      <c r="E202" s="178" t="s">
        <v>336</v>
      </c>
      <c r="F202" s="179" t="s">
        <v>337</v>
      </c>
      <c r="G202" s="180" t="s">
        <v>162</v>
      </c>
      <c r="H202" s="181">
        <v>19.440000000000001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38</v>
      </c>
      <c r="O202" s="78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163</v>
      </c>
      <c r="AT202" s="189" t="s">
        <v>159</v>
      </c>
      <c r="AU202" s="189" t="s">
        <v>164</v>
      </c>
      <c r="AY202" s="15" t="s">
        <v>157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164</v>
      </c>
      <c r="BK202" s="190">
        <f>ROUND(I202*H202,2)</f>
        <v>0</v>
      </c>
      <c r="BL202" s="15" t="s">
        <v>163</v>
      </c>
      <c r="BM202" s="189" t="s">
        <v>338</v>
      </c>
    </row>
    <row r="203" s="2" customFormat="1" ht="44.25" customHeight="1">
      <c r="A203" s="34"/>
      <c r="B203" s="176"/>
      <c r="C203" s="177" t="s">
        <v>250</v>
      </c>
      <c r="D203" s="177" t="s">
        <v>159</v>
      </c>
      <c r="E203" s="178" t="s">
        <v>339</v>
      </c>
      <c r="F203" s="179" t="s">
        <v>340</v>
      </c>
      <c r="G203" s="180" t="s">
        <v>162</v>
      </c>
      <c r="H203" s="181">
        <v>109.41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38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163</v>
      </c>
      <c r="AT203" s="189" t="s">
        <v>159</v>
      </c>
      <c r="AU203" s="189" t="s">
        <v>164</v>
      </c>
      <c r="AY203" s="15" t="s">
        <v>157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164</v>
      </c>
      <c r="BK203" s="190">
        <f>ROUND(I203*H203,2)</f>
        <v>0</v>
      </c>
      <c r="BL203" s="15" t="s">
        <v>163</v>
      </c>
      <c r="BM203" s="189" t="s">
        <v>341</v>
      </c>
    </row>
    <row r="204" s="2" customFormat="1" ht="44.25" customHeight="1">
      <c r="A204" s="34"/>
      <c r="B204" s="176"/>
      <c r="C204" s="177" t="s">
        <v>342</v>
      </c>
      <c r="D204" s="177" t="s">
        <v>159</v>
      </c>
      <c r="E204" s="178" t="s">
        <v>343</v>
      </c>
      <c r="F204" s="179" t="s">
        <v>344</v>
      </c>
      <c r="G204" s="180" t="s">
        <v>162</v>
      </c>
      <c r="H204" s="181">
        <v>177.13999999999999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38</v>
      </c>
      <c r="O204" s="78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163</v>
      </c>
      <c r="AT204" s="189" t="s">
        <v>159</v>
      </c>
      <c r="AU204" s="189" t="s">
        <v>164</v>
      </c>
      <c r="AY204" s="15" t="s">
        <v>157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164</v>
      </c>
      <c r="BK204" s="190">
        <f>ROUND(I204*H204,2)</f>
        <v>0</v>
      </c>
      <c r="BL204" s="15" t="s">
        <v>163</v>
      </c>
      <c r="BM204" s="189" t="s">
        <v>345</v>
      </c>
    </row>
    <row r="205" s="2" customFormat="1" ht="24.15" customHeight="1">
      <c r="A205" s="34"/>
      <c r="B205" s="176"/>
      <c r="C205" s="177" t="s">
        <v>253</v>
      </c>
      <c r="D205" s="177" t="s">
        <v>159</v>
      </c>
      <c r="E205" s="178" t="s">
        <v>346</v>
      </c>
      <c r="F205" s="179" t="s">
        <v>347</v>
      </c>
      <c r="G205" s="180" t="s">
        <v>167</v>
      </c>
      <c r="H205" s="181">
        <v>10.800000000000001</v>
      </c>
      <c r="I205" s="182"/>
      <c r="J205" s="183">
        <f>ROUND(I205*H205,2)</f>
        <v>0</v>
      </c>
      <c r="K205" s="184"/>
      <c r="L205" s="35"/>
      <c r="M205" s="185" t="s">
        <v>1</v>
      </c>
      <c r="N205" s="186" t="s">
        <v>38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163</v>
      </c>
      <c r="AT205" s="189" t="s">
        <v>159</v>
      </c>
      <c r="AU205" s="189" t="s">
        <v>164</v>
      </c>
      <c r="AY205" s="15" t="s">
        <v>157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164</v>
      </c>
      <c r="BK205" s="190">
        <f>ROUND(I205*H205,2)</f>
        <v>0</v>
      </c>
      <c r="BL205" s="15" t="s">
        <v>163</v>
      </c>
      <c r="BM205" s="189" t="s">
        <v>348</v>
      </c>
    </row>
    <row r="206" s="2" customFormat="1" ht="16.5" customHeight="1">
      <c r="A206" s="34"/>
      <c r="B206" s="176"/>
      <c r="C206" s="177" t="s">
        <v>349</v>
      </c>
      <c r="D206" s="177" t="s">
        <v>159</v>
      </c>
      <c r="E206" s="178" t="s">
        <v>350</v>
      </c>
      <c r="F206" s="179" t="s">
        <v>351</v>
      </c>
      <c r="G206" s="180" t="s">
        <v>162</v>
      </c>
      <c r="H206" s="181">
        <v>70.780000000000001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38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163</v>
      </c>
      <c r="AT206" s="189" t="s">
        <v>159</v>
      </c>
      <c r="AU206" s="189" t="s">
        <v>164</v>
      </c>
      <c r="AY206" s="15" t="s">
        <v>157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164</v>
      </c>
      <c r="BK206" s="190">
        <f>ROUND(I206*H206,2)</f>
        <v>0</v>
      </c>
      <c r="BL206" s="15" t="s">
        <v>163</v>
      </c>
      <c r="BM206" s="189" t="s">
        <v>352</v>
      </c>
    </row>
    <row r="207" s="2" customFormat="1" ht="16.5" customHeight="1">
      <c r="A207" s="34"/>
      <c r="B207" s="176"/>
      <c r="C207" s="177" t="s">
        <v>257</v>
      </c>
      <c r="D207" s="177" t="s">
        <v>159</v>
      </c>
      <c r="E207" s="178" t="s">
        <v>353</v>
      </c>
      <c r="F207" s="179" t="s">
        <v>354</v>
      </c>
      <c r="G207" s="180" t="s">
        <v>162</v>
      </c>
      <c r="H207" s="181">
        <v>70.780000000000001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38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163</v>
      </c>
      <c r="AT207" s="189" t="s">
        <v>159</v>
      </c>
      <c r="AU207" s="189" t="s">
        <v>164</v>
      </c>
      <c r="AY207" s="15" t="s">
        <v>157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164</v>
      </c>
      <c r="BK207" s="190">
        <f>ROUND(I207*H207,2)</f>
        <v>0</v>
      </c>
      <c r="BL207" s="15" t="s">
        <v>163</v>
      </c>
      <c r="BM207" s="189" t="s">
        <v>355</v>
      </c>
    </row>
    <row r="208" s="2" customFormat="1" ht="24.15" customHeight="1">
      <c r="A208" s="34"/>
      <c r="B208" s="176"/>
      <c r="C208" s="177" t="s">
        <v>356</v>
      </c>
      <c r="D208" s="177" t="s">
        <v>159</v>
      </c>
      <c r="E208" s="178" t="s">
        <v>357</v>
      </c>
      <c r="F208" s="179" t="s">
        <v>358</v>
      </c>
      <c r="G208" s="180" t="s">
        <v>162</v>
      </c>
      <c r="H208" s="181">
        <v>70.780000000000001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38</v>
      </c>
      <c r="O208" s="78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163</v>
      </c>
      <c r="AT208" s="189" t="s">
        <v>159</v>
      </c>
      <c r="AU208" s="189" t="s">
        <v>164</v>
      </c>
      <c r="AY208" s="15" t="s">
        <v>157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164</v>
      </c>
      <c r="BK208" s="190">
        <f>ROUND(I208*H208,2)</f>
        <v>0</v>
      </c>
      <c r="BL208" s="15" t="s">
        <v>163</v>
      </c>
      <c r="BM208" s="189" t="s">
        <v>359</v>
      </c>
    </row>
    <row r="209" s="2" customFormat="1" ht="24.15" customHeight="1">
      <c r="A209" s="34"/>
      <c r="B209" s="176"/>
      <c r="C209" s="177" t="s">
        <v>260</v>
      </c>
      <c r="D209" s="177" t="s">
        <v>159</v>
      </c>
      <c r="E209" s="178" t="s">
        <v>360</v>
      </c>
      <c r="F209" s="179" t="s">
        <v>361</v>
      </c>
      <c r="G209" s="180" t="s">
        <v>162</v>
      </c>
      <c r="H209" s="181">
        <v>70.780000000000001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38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163</v>
      </c>
      <c r="AT209" s="189" t="s">
        <v>159</v>
      </c>
      <c r="AU209" s="189" t="s">
        <v>164</v>
      </c>
      <c r="AY209" s="15" t="s">
        <v>157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164</v>
      </c>
      <c r="BK209" s="190">
        <f>ROUND(I209*H209,2)</f>
        <v>0</v>
      </c>
      <c r="BL209" s="15" t="s">
        <v>163</v>
      </c>
      <c r="BM209" s="189" t="s">
        <v>362</v>
      </c>
    </row>
    <row r="210" s="2" customFormat="1" ht="37.8" customHeight="1">
      <c r="A210" s="34"/>
      <c r="B210" s="176"/>
      <c r="C210" s="177" t="s">
        <v>363</v>
      </c>
      <c r="D210" s="177" t="s">
        <v>159</v>
      </c>
      <c r="E210" s="178" t="s">
        <v>364</v>
      </c>
      <c r="F210" s="179" t="s">
        <v>365</v>
      </c>
      <c r="G210" s="180" t="s">
        <v>206</v>
      </c>
      <c r="H210" s="181">
        <v>0.64800000000000002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38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163</v>
      </c>
      <c r="AT210" s="189" t="s">
        <v>159</v>
      </c>
      <c r="AU210" s="189" t="s">
        <v>164</v>
      </c>
      <c r="AY210" s="15" t="s">
        <v>157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164</v>
      </c>
      <c r="BK210" s="190">
        <f>ROUND(I210*H210,2)</f>
        <v>0</v>
      </c>
      <c r="BL210" s="15" t="s">
        <v>163</v>
      </c>
      <c r="BM210" s="189" t="s">
        <v>366</v>
      </c>
    </row>
    <row r="211" s="2" customFormat="1" ht="33" customHeight="1">
      <c r="A211" s="34"/>
      <c r="B211" s="176"/>
      <c r="C211" s="177" t="s">
        <v>264</v>
      </c>
      <c r="D211" s="177" t="s">
        <v>159</v>
      </c>
      <c r="E211" s="178" t="s">
        <v>367</v>
      </c>
      <c r="F211" s="179" t="s">
        <v>368</v>
      </c>
      <c r="G211" s="180" t="s">
        <v>300</v>
      </c>
      <c r="H211" s="181">
        <v>8</v>
      </c>
      <c r="I211" s="182"/>
      <c r="J211" s="183">
        <f>ROUND(I211*H211,2)</f>
        <v>0</v>
      </c>
      <c r="K211" s="184"/>
      <c r="L211" s="35"/>
      <c r="M211" s="185" t="s">
        <v>1</v>
      </c>
      <c r="N211" s="186" t="s">
        <v>38</v>
      </c>
      <c r="O211" s="78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163</v>
      </c>
      <c r="AT211" s="189" t="s">
        <v>159</v>
      </c>
      <c r="AU211" s="189" t="s">
        <v>164</v>
      </c>
      <c r="AY211" s="15" t="s">
        <v>157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164</v>
      </c>
      <c r="BK211" s="190">
        <f>ROUND(I211*H211,2)</f>
        <v>0</v>
      </c>
      <c r="BL211" s="15" t="s">
        <v>163</v>
      </c>
      <c r="BM211" s="189" t="s">
        <v>369</v>
      </c>
    </row>
    <row r="212" s="2" customFormat="1" ht="21.75" customHeight="1">
      <c r="A212" s="34"/>
      <c r="B212" s="176"/>
      <c r="C212" s="177" t="s">
        <v>370</v>
      </c>
      <c r="D212" s="177" t="s">
        <v>159</v>
      </c>
      <c r="E212" s="178" t="s">
        <v>371</v>
      </c>
      <c r="F212" s="179" t="s">
        <v>372</v>
      </c>
      <c r="G212" s="180" t="s">
        <v>167</v>
      </c>
      <c r="H212" s="181">
        <v>10.549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38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163</v>
      </c>
      <c r="AT212" s="189" t="s">
        <v>159</v>
      </c>
      <c r="AU212" s="189" t="s">
        <v>164</v>
      </c>
      <c r="AY212" s="15" t="s">
        <v>157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164</v>
      </c>
      <c r="BK212" s="190">
        <f>ROUND(I212*H212,2)</f>
        <v>0</v>
      </c>
      <c r="BL212" s="15" t="s">
        <v>163</v>
      </c>
      <c r="BM212" s="189" t="s">
        <v>373</v>
      </c>
    </row>
    <row r="213" s="2" customFormat="1" ht="24.15" customHeight="1">
      <c r="A213" s="34"/>
      <c r="B213" s="176"/>
      <c r="C213" s="177" t="s">
        <v>267</v>
      </c>
      <c r="D213" s="177" t="s">
        <v>159</v>
      </c>
      <c r="E213" s="178" t="s">
        <v>374</v>
      </c>
      <c r="F213" s="179" t="s">
        <v>375</v>
      </c>
      <c r="G213" s="180" t="s">
        <v>162</v>
      </c>
      <c r="H213" s="181">
        <v>87.518000000000001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38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163</v>
      </c>
      <c r="AT213" s="189" t="s">
        <v>159</v>
      </c>
      <c r="AU213" s="189" t="s">
        <v>164</v>
      </c>
      <c r="AY213" s="15" t="s">
        <v>157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164</v>
      </c>
      <c r="BK213" s="190">
        <f>ROUND(I213*H213,2)</f>
        <v>0</v>
      </c>
      <c r="BL213" s="15" t="s">
        <v>163</v>
      </c>
      <c r="BM213" s="189" t="s">
        <v>376</v>
      </c>
    </row>
    <row r="214" s="2" customFormat="1" ht="24.15" customHeight="1">
      <c r="A214" s="34"/>
      <c r="B214" s="176"/>
      <c r="C214" s="177" t="s">
        <v>377</v>
      </c>
      <c r="D214" s="177" t="s">
        <v>159</v>
      </c>
      <c r="E214" s="178" t="s">
        <v>378</v>
      </c>
      <c r="F214" s="179" t="s">
        <v>379</v>
      </c>
      <c r="G214" s="180" t="s">
        <v>162</v>
      </c>
      <c r="H214" s="181">
        <v>87.518000000000001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38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163</v>
      </c>
      <c r="AT214" s="189" t="s">
        <v>159</v>
      </c>
      <c r="AU214" s="189" t="s">
        <v>164</v>
      </c>
      <c r="AY214" s="15" t="s">
        <v>157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164</v>
      </c>
      <c r="BK214" s="190">
        <f>ROUND(I214*H214,2)</f>
        <v>0</v>
      </c>
      <c r="BL214" s="15" t="s">
        <v>163</v>
      </c>
      <c r="BM214" s="189" t="s">
        <v>380</v>
      </c>
    </row>
    <row r="215" s="2" customFormat="1" ht="24.15" customHeight="1">
      <c r="A215" s="34"/>
      <c r="B215" s="176"/>
      <c r="C215" s="177" t="s">
        <v>271</v>
      </c>
      <c r="D215" s="177" t="s">
        <v>159</v>
      </c>
      <c r="E215" s="178" t="s">
        <v>381</v>
      </c>
      <c r="F215" s="179" t="s">
        <v>382</v>
      </c>
      <c r="G215" s="180" t="s">
        <v>206</v>
      </c>
      <c r="H215" s="181">
        <v>0.63300000000000001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38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163</v>
      </c>
      <c r="AT215" s="189" t="s">
        <v>159</v>
      </c>
      <c r="AU215" s="189" t="s">
        <v>164</v>
      </c>
      <c r="AY215" s="15" t="s">
        <v>157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164</v>
      </c>
      <c r="BK215" s="190">
        <f>ROUND(I215*H215,2)</f>
        <v>0</v>
      </c>
      <c r="BL215" s="15" t="s">
        <v>163</v>
      </c>
      <c r="BM215" s="189" t="s">
        <v>383</v>
      </c>
    </row>
    <row r="216" s="2" customFormat="1" ht="21.75" customHeight="1">
      <c r="A216" s="34"/>
      <c r="B216" s="176"/>
      <c r="C216" s="177" t="s">
        <v>384</v>
      </c>
      <c r="D216" s="177" t="s">
        <v>159</v>
      </c>
      <c r="E216" s="178" t="s">
        <v>385</v>
      </c>
      <c r="F216" s="179" t="s">
        <v>386</v>
      </c>
      <c r="G216" s="180" t="s">
        <v>167</v>
      </c>
      <c r="H216" s="181">
        <v>10.493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38</v>
      </c>
      <c r="O216" s="78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163</v>
      </c>
      <c r="AT216" s="189" t="s">
        <v>159</v>
      </c>
      <c r="AU216" s="189" t="s">
        <v>164</v>
      </c>
      <c r="AY216" s="15" t="s">
        <v>157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164</v>
      </c>
      <c r="BK216" s="190">
        <f>ROUND(I216*H216,2)</f>
        <v>0</v>
      </c>
      <c r="BL216" s="15" t="s">
        <v>163</v>
      </c>
      <c r="BM216" s="189" t="s">
        <v>387</v>
      </c>
    </row>
    <row r="217" s="2" customFormat="1" ht="24.15" customHeight="1">
      <c r="A217" s="34"/>
      <c r="B217" s="176"/>
      <c r="C217" s="177" t="s">
        <v>274</v>
      </c>
      <c r="D217" s="177" t="s">
        <v>159</v>
      </c>
      <c r="E217" s="178" t="s">
        <v>388</v>
      </c>
      <c r="F217" s="179" t="s">
        <v>389</v>
      </c>
      <c r="G217" s="180" t="s">
        <v>206</v>
      </c>
      <c r="H217" s="181">
        <v>0.63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38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163</v>
      </c>
      <c r="AT217" s="189" t="s">
        <v>159</v>
      </c>
      <c r="AU217" s="189" t="s">
        <v>164</v>
      </c>
      <c r="AY217" s="15" t="s">
        <v>157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164</v>
      </c>
      <c r="BK217" s="190">
        <f>ROUND(I217*H217,2)</f>
        <v>0</v>
      </c>
      <c r="BL217" s="15" t="s">
        <v>163</v>
      </c>
      <c r="BM217" s="189" t="s">
        <v>390</v>
      </c>
    </row>
    <row r="218" s="2" customFormat="1" ht="33" customHeight="1">
      <c r="A218" s="34"/>
      <c r="B218" s="176"/>
      <c r="C218" s="177" t="s">
        <v>391</v>
      </c>
      <c r="D218" s="177" t="s">
        <v>159</v>
      </c>
      <c r="E218" s="178" t="s">
        <v>392</v>
      </c>
      <c r="F218" s="179" t="s">
        <v>393</v>
      </c>
      <c r="G218" s="180" t="s">
        <v>162</v>
      </c>
      <c r="H218" s="181">
        <v>41.640000000000001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38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163</v>
      </c>
      <c r="AT218" s="189" t="s">
        <v>159</v>
      </c>
      <c r="AU218" s="189" t="s">
        <v>164</v>
      </c>
      <c r="AY218" s="15" t="s">
        <v>157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164</v>
      </c>
      <c r="BK218" s="190">
        <f>ROUND(I218*H218,2)</f>
        <v>0</v>
      </c>
      <c r="BL218" s="15" t="s">
        <v>163</v>
      </c>
      <c r="BM218" s="189" t="s">
        <v>394</v>
      </c>
    </row>
    <row r="219" s="2" customFormat="1" ht="33" customHeight="1">
      <c r="A219" s="34"/>
      <c r="B219" s="176"/>
      <c r="C219" s="177" t="s">
        <v>279</v>
      </c>
      <c r="D219" s="177" t="s">
        <v>159</v>
      </c>
      <c r="E219" s="178" t="s">
        <v>395</v>
      </c>
      <c r="F219" s="179" t="s">
        <v>396</v>
      </c>
      <c r="G219" s="180" t="s">
        <v>162</v>
      </c>
      <c r="H219" s="181">
        <v>41.640000000000001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38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163</v>
      </c>
      <c r="AT219" s="189" t="s">
        <v>159</v>
      </c>
      <c r="AU219" s="189" t="s">
        <v>164</v>
      </c>
      <c r="AY219" s="15" t="s">
        <v>157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164</v>
      </c>
      <c r="BK219" s="190">
        <f>ROUND(I219*H219,2)</f>
        <v>0</v>
      </c>
      <c r="BL219" s="15" t="s">
        <v>163</v>
      </c>
      <c r="BM219" s="189" t="s">
        <v>397</v>
      </c>
    </row>
    <row r="220" s="2" customFormat="1" ht="24.15" customHeight="1">
      <c r="A220" s="34"/>
      <c r="B220" s="176"/>
      <c r="C220" s="177" t="s">
        <v>398</v>
      </c>
      <c r="D220" s="177" t="s">
        <v>159</v>
      </c>
      <c r="E220" s="178" t="s">
        <v>399</v>
      </c>
      <c r="F220" s="179" t="s">
        <v>400</v>
      </c>
      <c r="G220" s="180" t="s">
        <v>300</v>
      </c>
      <c r="H220" s="181">
        <v>42</v>
      </c>
      <c r="I220" s="182"/>
      <c r="J220" s="183">
        <f>ROUND(I220*H220,2)</f>
        <v>0</v>
      </c>
      <c r="K220" s="184"/>
      <c r="L220" s="35"/>
      <c r="M220" s="185" t="s">
        <v>1</v>
      </c>
      <c r="N220" s="186" t="s">
        <v>38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163</v>
      </c>
      <c r="AT220" s="189" t="s">
        <v>159</v>
      </c>
      <c r="AU220" s="189" t="s">
        <v>164</v>
      </c>
      <c r="AY220" s="15" t="s">
        <v>157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164</v>
      </c>
      <c r="BK220" s="190">
        <f>ROUND(I220*H220,2)</f>
        <v>0</v>
      </c>
      <c r="BL220" s="15" t="s">
        <v>163</v>
      </c>
      <c r="BM220" s="189" t="s">
        <v>401</v>
      </c>
    </row>
    <row r="221" s="2" customFormat="1" ht="24.15" customHeight="1">
      <c r="A221" s="34"/>
      <c r="B221" s="176"/>
      <c r="C221" s="177" t="s">
        <v>282</v>
      </c>
      <c r="D221" s="177" t="s">
        <v>159</v>
      </c>
      <c r="E221" s="178" t="s">
        <v>402</v>
      </c>
      <c r="F221" s="179" t="s">
        <v>403</v>
      </c>
      <c r="G221" s="180" t="s">
        <v>300</v>
      </c>
      <c r="H221" s="181">
        <v>42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38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163</v>
      </c>
      <c r="AT221" s="189" t="s">
        <v>159</v>
      </c>
      <c r="AU221" s="189" t="s">
        <v>164</v>
      </c>
      <c r="AY221" s="15" t="s">
        <v>157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164</v>
      </c>
      <c r="BK221" s="190">
        <f>ROUND(I221*H221,2)</f>
        <v>0</v>
      </c>
      <c r="BL221" s="15" t="s">
        <v>163</v>
      </c>
      <c r="BM221" s="189" t="s">
        <v>404</v>
      </c>
    </row>
    <row r="222" s="2" customFormat="1" ht="21.75" customHeight="1">
      <c r="A222" s="34"/>
      <c r="B222" s="176"/>
      <c r="C222" s="191" t="s">
        <v>405</v>
      </c>
      <c r="D222" s="191" t="s">
        <v>276</v>
      </c>
      <c r="E222" s="192" t="s">
        <v>406</v>
      </c>
      <c r="F222" s="193" t="s">
        <v>407</v>
      </c>
      <c r="G222" s="194" t="s">
        <v>300</v>
      </c>
      <c r="H222" s="195">
        <v>42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38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174</v>
      </c>
      <c r="AT222" s="189" t="s">
        <v>276</v>
      </c>
      <c r="AU222" s="189" t="s">
        <v>164</v>
      </c>
      <c r="AY222" s="15" t="s">
        <v>157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164</v>
      </c>
      <c r="BK222" s="190">
        <f>ROUND(I222*H222,2)</f>
        <v>0</v>
      </c>
      <c r="BL222" s="15" t="s">
        <v>163</v>
      </c>
      <c r="BM222" s="189" t="s">
        <v>408</v>
      </c>
    </row>
    <row r="223" s="2" customFormat="1" ht="24.15" customHeight="1">
      <c r="A223" s="34"/>
      <c r="B223" s="176"/>
      <c r="C223" s="177" t="s">
        <v>286</v>
      </c>
      <c r="D223" s="177" t="s">
        <v>159</v>
      </c>
      <c r="E223" s="178" t="s">
        <v>409</v>
      </c>
      <c r="F223" s="179" t="s">
        <v>410</v>
      </c>
      <c r="G223" s="180" t="s">
        <v>162</v>
      </c>
      <c r="H223" s="181">
        <v>17.82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38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163</v>
      </c>
      <c r="AT223" s="189" t="s">
        <v>159</v>
      </c>
      <c r="AU223" s="189" t="s">
        <v>164</v>
      </c>
      <c r="AY223" s="15" t="s">
        <v>157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164</v>
      </c>
      <c r="BK223" s="190">
        <f>ROUND(I223*H223,2)</f>
        <v>0</v>
      </c>
      <c r="BL223" s="15" t="s">
        <v>163</v>
      </c>
      <c r="BM223" s="189" t="s">
        <v>411</v>
      </c>
    </row>
    <row r="224" s="2" customFormat="1" ht="24.15" customHeight="1">
      <c r="A224" s="34"/>
      <c r="B224" s="176"/>
      <c r="C224" s="177" t="s">
        <v>412</v>
      </c>
      <c r="D224" s="177" t="s">
        <v>159</v>
      </c>
      <c r="E224" s="178" t="s">
        <v>413</v>
      </c>
      <c r="F224" s="179" t="s">
        <v>414</v>
      </c>
      <c r="G224" s="180" t="s">
        <v>162</v>
      </c>
      <c r="H224" s="181">
        <v>17.82</v>
      </c>
      <c r="I224" s="182"/>
      <c r="J224" s="183">
        <f>ROUND(I224*H224,2)</f>
        <v>0</v>
      </c>
      <c r="K224" s="184"/>
      <c r="L224" s="35"/>
      <c r="M224" s="185" t="s">
        <v>1</v>
      </c>
      <c r="N224" s="186" t="s">
        <v>38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163</v>
      </c>
      <c r="AT224" s="189" t="s">
        <v>159</v>
      </c>
      <c r="AU224" s="189" t="s">
        <v>164</v>
      </c>
      <c r="AY224" s="15" t="s">
        <v>157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164</v>
      </c>
      <c r="BK224" s="190">
        <f>ROUND(I224*H224,2)</f>
        <v>0</v>
      </c>
      <c r="BL224" s="15" t="s">
        <v>163</v>
      </c>
      <c r="BM224" s="189" t="s">
        <v>415</v>
      </c>
    </row>
    <row r="225" s="12" customFormat="1" ht="22.8" customHeight="1">
      <c r="A225" s="12"/>
      <c r="B225" s="163"/>
      <c r="C225" s="12"/>
      <c r="D225" s="164" t="s">
        <v>71</v>
      </c>
      <c r="E225" s="174" t="s">
        <v>175</v>
      </c>
      <c r="F225" s="174" t="s">
        <v>416</v>
      </c>
      <c r="G225" s="12"/>
      <c r="H225" s="12"/>
      <c r="I225" s="166"/>
      <c r="J225" s="175">
        <f>BK225</f>
        <v>0</v>
      </c>
      <c r="K225" s="12"/>
      <c r="L225" s="163"/>
      <c r="M225" s="168"/>
      <c r="N225" s="169"/>
      <c r="O225" s="169"/>
      <c r="P225" s="170">
        <f>SUM(P226:P229)</f>
        <v>0</v>
      </c>
      <c r="Q225" s="169"/>
      <c r="R225" s="170">
        <f>SUM(R226:R229)</f>
        <v>0</v>
      </c>
      <c r="S225" s="169"/>
      <c r="T225" s="171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4" t="s">
        <v>80</v>
      </c>
      <c r="AT225" s="172" t="s">
        <v>71</v>
      </c>
      <c r="AU225" s="172" t="s">
        <v>80</v>
      </c>
      <c r="AY225" s="164" t="s">
        <v>157</v>
      </c>
      <c r="BK225" s="173">
        <f>SUM(BK226:BK229)</f>
        <v>0</v>
      </c>
    </row>
    <row r="226" s="2" customFormat="1" ht="24.15" customHeight="1">
      <c r="A226" s="34"/>
      <c r="B226" s="176"/>
      <c r="C226" s="177" t="s">
        <v>289</v>
      </c>
      <c r="D226" s="177" t="s">
        <v>159</v>
      </c>
      <c r="E226" s="178" t="s">
        <v>417</v>
      </c>
      <c r="F226" s="179" t="s">
        <v>418</v>
      </c>
      <c r="G226" s="180" t="s">
        <v>162</v>
      </c>
      <c r="H226" s="181">
        <v>127.2</v>
      </c>
      <c r="I226" s="182"/>
      <c r="J226" s="183">
        <f>ROUND(I226*H226,2)</f>
        <v>0</v>
      </c>
      <c r="K226" s="184"/>
      <c r="L226" s="35"/>
      <c r="M226" s="185" t="s">
        <v>1</v>
      </c>
      <c r="N226" s="186" t="s">
        <v>38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163</v>
      </c>
      <c r="AT226" s="189" t="s">
        <v>159</v>
      </c>
      <c r="AU226" s="189" t="s">
        <v>164</v>
      </c>
      <c r="AY226" s="15" t="s">
        <v>157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164</v>
      </c>
      <c r="BK226" s="190">
        <f>ROUND(I226*H226,2)</f>
        <v>0</v>
      </c>
      <c r="BL226" s="15" t="s">
        <v>163</v>
      </c>
      <c r="BM226" s="189" t="s">
        <v>419</v>
      </c>
    </row>
    <row r="227" s="2" customFormat="1" ht="33" customHeight="1">
      <c r="A227" s="34"/>
      <c r="B227" s="176"/>
      <c r="C227" s="177" t="s">
        <v>420</v>
      </c>
      <c r="D227" s="177" t="s">
        <v>159</v>
      </c>
      <c r="E227" s="178" t="s">
        <v>421</v>
      </c>
      <c r="F227" s="179" t="s">
        <v>422</v>
      </c>
      <c r="G227" s="180" t="s">
        <v>162</v>
      </c>
      <c r="H227" s="181">
        <v>127.2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38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163</v>
      </c>
      <c r="AT227" s="189" t="s">
        <v>159</v>
      </c>
      <c r="AU227" s="189" t="s">
        <v>164</v>
      </c>
      <c r="AY227" s="15" t="s">
        <v>157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164</v>
      </c>
      <c r="BK227" s="190">
        <f>ROUND(I227*H227,2)</f>
        <v>0</v>
      </c>
      <c r="BL227" s="15" t="s">
        <v>163</v>
      </c>
      <c r="BM227" s="189" t="s">
        <v>423</v>
      </c>
    </row>
    <row r="228" s="2" customFormat="1" ht="21.75" customHeight="1">
      <c r="A228" s="34"/>
      <c r="B228" s="176"/>
      <c r="C228" s="191" t="s">
        <v>293</v>
      </c>
      <c r="D228" s="191" t="s">
        <v>276</v>
      </c>
      <c r="E228" s="192" t="s">
        <v>424</v>
      </c>
      <c r="F228" s="193" t="s">
        <v>425</v>
      </c>
      <c r="G228" s="194" t="s">
        <v>300</v>
      </c>
      <c r="H228" s="195">
        <v>513.88800000000003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38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174</v>
      </c>
      <c r="AT228" s="189" t="s">
        <v>276</v>
      </c>
      <c r="AU228" s="189" t="s">
        <v>164</v>
      </c>
      <c r="AY228" s="15" t="s">
        <v>157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164</v>
      </c>
      <c r="BK228" s="190">
        <f>ROUND(I228*H228,2)</f>
        <v>0</v>
      </c>
      <c r="BL228" s="15" t="s">
        <v>163</v>
      </c>
      <c r="BM228" s="189" t="s">
        <v>426</v>
      </c>
    </row>
    <row r="229" s="2" customFormat="1" ht="24.15" customHeight="1">
      <c r="A229" s="34"/>
      <c r="B229" s="176"/>
      <c r="C229" s="177" t="s">
        <v>427</v>
      </c>
      <c r="D229" s="177" t="s">
        <v>159</v>
      </c>
      <c r="E229" s="178" t="s">
        <v>428</v>
      </c>
      <c r="F229" s="179" t="s">
        <v>429</v>
      </c>
      <c r="G229" s="180" t="s">
        <v>162</v>
      </c>
      <c r="H229" s="181">
        <v>127.2</v>
      </c>
      <c r="I229" s="182"/>
      <c r="J229" s="183">
        <f>ROUND(I229*H229,2)</f>
        <v>0</v>
      </c>
      <c r="K229" s="184"/>
      <c r="L229" s="35"/>
      <c r="M229" s="185" t="s">
        <v>1</v>
      </c>
      <c r="N229" s="186" t="s">
        <v>38</v>
      </c>
      <c r="O229" s="78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163</v>
      </c>
      <c r="AT229" s="189" t="s">
        <v>159</v>
      </c>
      <c r="AU229" s="189" t="s">
        <v>164</v>
      </c>
      <c r="AY229" s="15" t="s">
        <v>157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164</v>
      </c>
      <c r="BK229" s="190">
        <f>ROUND(I229*H229,2)</f>
        <v>0</v>
      </c>
      <c r="BL229" s="15" t="s">
        <v>163</v>
      </c>
      <c r="BM229" s="189" t="s">
        <v>430</v>
      </c>
    </row>
    <row r="230" s="12" customFormat="1" ht="22.8" customHeight="1">
      <c r="A230" s="12"/>
      <c r="B230" s="163"/>
      <c r="C230" s="12"/>
      <c r="D230" s="164" t="s">
        <v>71</v>
      </c>
      <c r="E230" s="174" t="s">
        <v>171</v>
      </c>
      <c r="F230" s="174" t="s">
        <v>431</v>
      </c>
      <c r="G230" s="12"/>
      <c r="H230" s="12"/>
      <c r="I230" s="166"/>
      <c r="J230" s="175">
        <f>BK230</f>
        <v>0</v>
      </c>
      <c r="K230" s="12"/>
      <c r="L230" s="163"/>
      <c r="M230" s="168"/>
      <c r="N230" s="169"/>
      <c r="O230" s="169"/>
      <c r="P230" s="170">
        <f>SUM(P231:P255)</f>
        <v>0</v>
      </c>
      <c r="Q230" s="169"/>
      <c r="R230" s="170">
        <f>SUM(R231:R255)</f>
        <v>0</v>
      </c>
      <c r="S230" s="169"/>
      <c r="T230" s="171">
        <f>SUM(T231:T255)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4" t="s">
        <v>80</v>
      </c>
      <c r="AT230" s="172" t="s">
        <v>71</v>
      </c>
      <c r="AU230" s="172" t="s">
        <v>80</v>
      </c>
      <c r="AY230" s="164" t="s">
        <v>157</v>
      </c>
      <c r="BK230" s="173">
        <f>SUM(BK231:BK255)</f>
        <v>0</v>
      </c>
    </row>
    <row r="231" s="2" customFormat="1" ht="37.8" customHeight="1">
      <c r="A231" s="34"/>
      <c r="B231" s="176"/>
      <c r="C231" s="177" t="s">
        <v>296</v>
      </c>
      <c r="D231" s="177" t="s">
        <v>159</v>
      </c>
      <c r="E231" s="178" t="s">
        <v>432</v>
      </c>
      <c r="F231" s="179" t="s">
        <v>433</v>
      </c>
      <c r="G231" s="180" t="s">
        <v>162</v>
      </c>
      <c r="H231" s="181">
        <v>282.46499999999997</v>
      </c>
      <c r="I231" s="182"/>
      <c r="J231" s="183">
        <f>ROUND(I231*H231,2)</f>
        <v>0</v>
      </c>
      <c r="K231" s="184"/>
      <c r="L231" s="35"/>
      <c r="M231" s="185" t="s">
        <v>1</v>
      </c>
      <c r="N231" s="186" t="s">
        <v>38</v>
      </c>
      <c r="O231" s="78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163</v>
      </c>
      <c r="AT231" s="189" t="s">
        <v>159</v>
      </c>
      <c r="AU231" s="189" t="s">
        <v>164</v>
      </c>
      <c r="AY231" s="15" t="s">
        <v>157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164</v>
      </c>
      <c r="BK231" s="190">
        <f>ROUND(I231*H231,2)</f>
        <v>0</v>
      </c>
      <c r="BL231" s="15" t="s">
        <v>163</v>
      </c>
      <c r="BM231" s="189" t="s">
        <v>434</v>
      </c>
    </row>
    <row r="232" s="2" customFormat="1" ht="24.15" customHeight="1">
      <c r="A232" s="34"/>
      <c r="B232" s="176"/>
      <c r="C232" s="177" t="s">
        <v>435</v>
      </c>
      <c r="D232" s="177" t="s">
        <v>159</v>
      </c>
      <c r="E232" s="178" t="s">
        <v>436</v>
      </c>
      <c r="F232" s="179" t="s">
        <v>437</v>
      </c>
      <c r="G232" s="180" t="s">
        <v>162</v>
      </c>
      <c r="H232" s="181">
        <v>41.640000000000001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38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163</v>
      </c>
      <c r="AT232" s="189" t="s">
        <v>159</v>
      </c>
      <c r="AU232" s="189" t="s">
        <v>164</v>
      </c>
      <c r="AY232" s="15" t="s">
        <v>157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164</v>
      </c>
      <c r="BK232" s="190">
        <f>ROUND(I232*H232,2)</f>
        <v>0</v>
      </c>
      <c r="BL232" s="15" t="s">
        <v>163</v>
      </c>
      <c r="BM232" s="189" t="s">
        <v>438</v>
      </c>
    </row>
    <row r="233" s="2" customFormat="1" ht="24.15" customHeight="1">
      <c r="A233" s="34"/>
      <c r="B233" s="176"/>
      <c r="C233" s="177" t="s">
        <v>301</v>
      </c>
      <c r="D233" s="177" t="s">
        <v>159</v>
      </c>
      <c r="E233" s="178" t="s">
        <v>439</v>
      </c>
      <c r="F233" s="179" t="s">
        <v>440</v>
      </c>
      <c r="G233" s="180" t="s">
        <v>162</v>
      </c>
      <c r="H233" s="181">
        <v>66.400000000000006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38</v>
      </c>
      <c r="O233" s="78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163</v>
      </c>
      <c r="AT233" s="189" t="s">
        <v>159</v>
      </c>
      <c r="AU233" s="189" t="s">
        <v>164</v>
      </c>
      <c r="AY233" s="15" t="s">
        <v>157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164</v>
      </c>
      <c r="BK233" s="190">
        <f>ROUND(I233*H233,2)</f>
        <v>0</v>
      </c>
      <c r="BL233" s="15" t="s">
        <v>163</v>
      </c>
      <c r="BM233" s="189" t="s">
        <v>441</v>
      </c>
    </row>
    <row r="234" s="2" customFormat="1" ht="24.15" customHeight="1">
      <c r="A234" s="34"/>
      <c r="B234" s="176"/>
      <c r="C234" s="177" t="s">
        <v>442</v>
      </c>
      <c r="D234" s="177" t="s">
        <v>159</v>
      </c>
      <c r="E234" s="178" t="s">
        <v>443</v>
      </c>
      <c r="F234" s="179" t="s">
        <v>444</v>
      </c>
      <c r="G234" s="180" t="s">
        <v>162</v>
      </c>
      <c r="H234" s="181">
        <v>66.400000000000006</v>
      </c>
      <c r="I234" s="182"/>
      <c r="J234" s="183">
        <f>ROUND(I234*H234,2)</f>
        <v>0</v>
      </c>
      <c r="K234" s="184"/>
      <c r="L234" s="35"/>
      <c r="M234" s="185" t="s">
        <v>1</v>
      </c>
      <c r="N234" s="186" t="s">
        <v>38</v>
      </c>
      <c r="O234" s="78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163</v>
      </c>
      <c r="AT234" s="189" t="s">
        <v>159</v>
      </c>
      <c r="AU234" s="189" t="s">
        <v>164</v>
      </c>
      <c r="AY234" s="15" t="s">
        <v>157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164</v>
      </c>
      <c r="BK234" s="190">
        <f>ROUND(I234*H234,2)</f>
        <v>0</v>
      </c>
      <c r="BL234" s="15" t="s">
        <v>163</v>
      </c>
      <c r="BM234" s="189" t="s">
        <v>445</v>
      </c>
    </row>
    <row r="235" s="2" customFormat="1" ht="33" customHeight="1">
      <c r="A235" s="34"/>
      <c r="B235" s="176"/>
      <c r="C235" s="177" t="s">
        <v>304</v>
      </c>
      <c r="D235" s="177" t="s">
        <v>159</v>
      </c>
      <c r="E235" s="178" t="s">
        <v>446</v>
      </c>
      <c r="F235" s="179" t="s">
        <v>447</v>
      </c>
      <c r="G235" s="180" t="s">
        <v>162</v>
      </c>
      <c r="H235" s="181">
        <v>1627.3119999999999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38</v>
      </c>
      <c r="O235" s="78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163</v>
      </c>
      <c r="AT235" s="189" t="s">
        <v>159</v>
      </c>
      <c r="AU235" s="189" t="s">
        <v>164</v>
      </c>
      <c r="AY235" s="15" t="s">
        <v>157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164</v>
      </c>
      <c r="BK235" s="190">
        <f>ROUND(I235*H235,2)</f>
        <v>0</v>
      </c>
      <c r="BL235" s="15" t="s">
        <v>163</v>
      </c>
      <c r="BM235" s="189" t="s">
        <v>448</v>
      </c>
    </row>
    <row r="236" s="2" customFormat="1" ht="37.8" customHeight="1">
      <c r="A236" s="34"/>
      <c r="B236" s="176"/>
      <c r="C236" s="177" t="s">
        <v>449</v>
      </c>
      <c r="D236" s="177" t="s">
        <v>159</v>
      </c>
      <c r="E236" s="178" t="s">
        <v>450</v>
      </c>
      <c r="F236" s="179" t="s">
        <v>451</v>
      </c>
      <c r="G236" s="180" t="s">
        <v>162</v>
      </c>
      <c r="H236" s="181">
        <v>1627.3119999999999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38</v>
      </c>
      <c r="O236" s="78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163</v>
      </c>
      <c r="AT236" s="189" t="s">
        <v>159</v>
      </c>
      <c r="AU236" s="189" t="s">
        <v>164</v>
      </c>
      <c r="AY236" s="15" t="s">
        <v>157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164</v>
      </c>
      <c r="BK236" s="190">
        <f>ROUND(I236*H236,2)</f>
        <v>0</v>
      </c>
      <c r="BL236" s="15" t="s">
        <v>163</v>
      </c>
      <c r="BM236" s="189" t="s">
        <v>452</v>
      </c>
    </row>
    <row r="237" s="2" customFormat="1" ht="24.15" customHeight="1">
      <c r="A237" s="34"/>
      <c r="B237" s="176"/>
      <c r="C237" s="177" t="s">
        <v>308</v>
      </c>
      <c r="D237" s="177" t="s">
        <v>159</v>
      </c>
      <c r="E237" s="178" t="s">
        <v>453</v>
      </c>
      <c r="F237" s="179" t="s">
        <v>454</v>
      </c>
      <c r="G237" s="180" t="s">
        <v>162</v>
      </c>
      <c r="H237" s="181">
        <v>232.01300000000001</v>
      </c>
      <c r="I237" s="182"/>
      <c r="J237" s="183">
        <f>ROUND(I237*H237,2)</f>
        <v>0</v>
      </c>
      <c r="K237" s="184"/>
      <c r="L237" s="35"/>
      <c r="M237" s="185" t="s">
        <v>1</v>
      </c>
      <c r="N237" s="186" t="s">
        <v>38</v>
      </c>
      <c r="O237" s="78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163</v>
      </c>
      <c r="AT237" s="189" t="s">
        <v>159</v>
      </c>
      <c r="AU237" s="189" t="s">
        <v>164</v>
      </c>
      <c r="AY237" s="15" t="s">
        <v>157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164</v>
      </c>
      <c r="BK237" s="190">
        <f>ROUND(I237*H237,2)</f>
        <v>0</v>
      </c>
      <c r="BL237" s="15" t="s">
        <v>163</v>
      </c>
      <c r="BM237" s="189" t="s">
        <v>455</v>
      </c>
    </row>
    <row r="238" s="2" customFormat="1" ht="24.15" customHeight="1">
      <c r="A238" s="34"/>
      <c r="B238" s="176"/>
      <c r="C238" s="177" t="s">
        <v>456</v>
      </c>
      <c r="D238" s="177" t="s">
        <v>159</v>
      </c>
      <c r="E238" s="178" t="s">
        <v>457</v>
      </c>
      <c r="F238" s="179" t="s">
        <v>458</v>
      </c>
      <c r="G238" s="180" t="s">
        <v>162</v>
      </c>
      <c r="H238" s="181">
        <v>1794.288</v>
      </c>
      <c r="I238" s="182"/>
      <c r="J238" s="183">
        <f>ROUND(I238*H238,2)</f>
        <v>0</v>
      </c>
      <c r="K238" s="184"/>
      <c r="L238" s="35"/>
      <c r="M238" s="185" t="s">
        <v>1</v>
      </c>
      <c r="N238" s="186" t="s">
        <v>38</v>
      </c>
      <c r="O238" s="78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163</v>
      </c>
      <c r="AT238" s="189" t="s">
        <v>159</v>
      </c>
      <c r="AU238" s="189" t="s">
        <v>164</v>
      </c>
      <c r="AY238" s="15" t="s">
        <v>157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164</v>
      </c>
      <c r="BK238" s="190">
        <f>ROUND(I238*H238,2)</f>
        <v>0</v>
      </c>
      <c r="BL238" s="15" t="s">
        <v>163</v>
      </c>
      <c r="BM238" s="189" t="s">
        <v>459</v>
      </c>
    </row>
    <row r="239" s="2" customFormat="1" ht="24.15" customHeight="1">
      <c r="A239" s="34"/>
      <c r="B239" s="176"/>
      <c r="C239" s="177" t="s">
        <v>312</v>
      </c>
      <c r="D239" s="177" t="s">
        <v>159</v>
      </c>
      <c r="E239" s="178" t="s">
        <v>460</v>
      </c>
      <c r="F239" s="179" t="s">
        <v>461</v>
      </c>
      <c r="G239" s="180" t="s">
        <v>162</v>
      </c>
      <c r="H239" s="181">
        <v>551.32000000000005</v>
      </c>
      <c r="I239" s="182"/>
      <c r="J239" s="183">
        <f>ROUND(I239*H239,2)</f>
        <v>0</v>
      </c>
      <c r="K239" s="184"/>
      <c r="L239" s="35"/>
      <c r="M239" s="185" t="s">
        <v>1</v>
      </c>
      <c r="N239" s="186" t="s">
        <v>38</v>
      </c>
      <c r="O239" s="78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163</v>
      </c>
      <c r="AT239" s="189" t="s">
        <v>159</v>
      </c>
      <c r="AU239" s="189" t="s">
        <v>164</v>
      </c>
      <c r="AY239" s="15" t="s">
        <v>157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164</v>
      </c>
      <c r="BK239" s="190">
        <f>ROUND(I239*H239,2)</f>
        <v>0</v>
      </c>
      <c r="BL239" s="15" t="s">
        <v>163</v>
      </c>
      <c r="BM239" s="189" t="s">
        <v>462</v>
      </c>
    </row>
    <row r="240" s="2" customFormat="1" ht="24.15" customHeight="1">
      <c r="A240" s="34"/>
      <c r="B240" s="176"/>
      <c r="C240" s="177" t="s">
        <v>463</v>
      </c>
      <c r="D240" s="177" t="s">
        <v>159</v>
      </c>
      <c r="E240" s="178" t="s">
        <v>464</v>
      </c>
      <c r="F240" s="179" t="s">
        <v>465</v>
      </c>
      <c r="G240" s="180" t="s">
        <v>162</v>
      </c>
      <c r="H240" s="181">
        <v>1242.9680000000001</v>
      </c>
      <c r="I240" s="182"/>
      <c r="J240" s="183">
        <f>ROUND(I240*H240,2)</f>
        <v>0</v>
      </c>
      <c r="K240" s="184"/>
      <c r="L240" s="35"/>
      <c r="M240" s="185" t="s">
        <v>1</v>
      </c>
      <c r="N240" s="186" t="s">
        <v>38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163</v>
      </c>
      <c r="AT240" s="189" t="s">
        <v>159</v>
      </c>
      <c r="AU240" s="189" t="s">
        <v>164</v>
      </c>
      <c r="AY240" s="15" t="s">
        <v>157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164</v>
      </c>
      <c r="BK240" s="190">
        <f>ROUND(I240*H240,2)</f>
        <v>0</v>
      </c>
      <c r="BL240" s="15" t="s">
        <v>163</v>
      </c>
      <c r="BM240" s="189" t="s">
        <v>466</v>
      </c>
    </row>
    <row r="241" s="2" customFormat="1" ht="24.15" customHeight="1">
      <c r="A241" s="34"/>
      <c r="B241" s="176"/>
      <c r="C241" s="177" t="s">
        <v>316</v>
      </c>
      <c r="D241" s="177" t="s">
        <v>159</v>
      </c>
      <c r="E241" s="178" t="s">
        <v>467</v>
      </c>
      <c r="F241" s="179" t="s">
        <v>468</v>
      </c>
      <c r="G241" s="180" t="s">
        <v>162</v>
      </c>
      <c r="H241" s="181">
        <v>1242.9680000000001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38</v>
      </c>
      <c r="O241" s="78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163</v>
      </c>
      <c r="AT241" s="189" t="s">
        <v>159</v>
      </c>
      <c r="AU241" s="189" t="s">
        <v>164</v>
      </c>
      <c r="AY241" s="15" t="s">
        <v>157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164</v>
      </c>
      <c r="BK241" s="190">
        <f>ROUND(I241*H241,2)</f>
        <v>0</v>
      </c>
      <c r="BL241" s="15" t="s">
        <v>163</v>
      </c>
      <c r="BM241" s="189" t="s">
        <v>469</v>
      </c>
    </row>
    <row r="242" s="2" customFormat="1" ht="24.15" customHeight="1">
      <c r="A242" s="34"/>
      <c r="B242" s="176"/>
      <c r="C242" s="177" t="s">
        <v>470</v>
      </c>
      <c r="D242" s="177" t="s">
        <v>159</v>
      </c>
      <c r="E242" s="178" t="s">
        <v>471</v>
      </c>
      <c r="F242" s="179" t="s">
        <v>472</v>
      </c>
      <c r="G242" s="180" t="s">
        <v>162</v>
      </c>
      <c r="H242" s="181">
        <v>1474.981</v>
      </c>
      <c r="I242" s="182"/>
      <c r="J242" s="183">
        <f>ROUND(I242*H242,2)</f>
        <v>0</v>
      </c>
      <c r="K242" s="184"/>
      <c r="L242" s="35"/>
      <c r="M242" s="185" t="s">
        <v>1</v>
      </c>
      <c r="N242" s="186" t="s">
        <v>38</v>
      </c>
      <c r="O242" s="78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163</v>
      </c>
      <c r="AT242" s="189" t="s">
        <v>159</v>
      </c>
      <c r="AU242" s="189" t="s">
        <v>164</v>
      </c>
      <c r="AY242" s="15" t="s">
        <v>157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164</v>
      </c>
      <c r="BK242" s="190">
        <f>ROUND(I242*H242,2)</f>
        <v>0</v>
      </c>
      <c r="BL242" s="15" t="s">
        <v>163</v>
      </c>
      <c r="BM242" s="189" t="s">
        <v>473</v>
      </c>
    </row>
    <row r="243" s="2" customFormat="1" ht="37.8" customHeight="1">
      <c r="A243" s="34"/>
      <c r="B243" s="176"/>
      <c r="C243" s="177" t="s">
        <v>319</v>
      </c>
      <c r="D243" s="177" t="s">
        <v>159</v>
      </c>
      <c r="E243" s="178" t="s">
        <v>474</v>
      </c>
      <c r="F243" s="179" t="s">
        <v>475</v>
      </c>
      <c r="G243" s="180" t="s">
        <v>162</v>
      </c>
      <c r="H243" s="181">
        <v>734.255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38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163</v>
      </c>
      <c r="AT243" s="189" t="s">
        <v>159</v>
      </c>
      <c r="AU243" s="189" t="s">
        <v>164</v>
      </c>
      <c r="AY243" s="15" t="s">
        <v>157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164</v>
      </c>
      <c r="BK243" s="190">
        <f>ROUND(I243*H243,2)</f>
        <v>0</v>
      </c>
      <c r="BL243" s="15" t="s">
        <v>163</v>
      </c>
      <c r="BM243" s="189" t="s">
        <v>476</v>
      </c>
    </row>
    <row r="244" s="2" customFormat="1" ht="37.8" customHeight="1">
      <c r="A244" s="34"/>
      <c r="B244" s="176"/>
      <c r="C244" s="177" t="s">
        <v>477</v>
      </c>
      <c r="D244" s="177" t="s">
        <v>159</v>
      </c>
      <c r="E244" s="178" t="s">
        <v>478</v>
      </c>
      <c r="F244" s="179" t="s">
        <v>479</v>
      </c>
      <c r="G244" s="180" t="s">
        <v>162</v>
      </c>
      <c r="H244" s="181">
        <v>52.020000000000003</v>
      </c>
      <c r="I244" s="182"/>
      <c r="J244" s="183">
        <f>ROUND(I244*H244,2)</f>
        <v>0</v>
      </c>
      <c r="K244" s="184"/>
      <c r="L244" s="35"/>
      <c r="M244" s="185" t="s">
        <v>1</v>
      </c>
      <c r="N244" s="186" t="s">
        <v>38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163</v>
      </c>
      <c r="AT244" s="189" t="s">
        <v>159</v>
      </c>
      <c r="AU244" s="189" t="s">
        <v>164</v>
      </c>
      <c r="AY244" s="15" t="s">
        <v>157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164</v>
      </c>
      <c r="BK244" s="190">
        <f>ROUND(I244*H244,2)</f>
        <v>0</v>
      </c>
      <c r="BL244" s="15" t="s">
        <v>163</v>
      </c>
      <c r="BM244" s="189" t="s">
        <v>480</v>
      </c>
    </row>
    <row r="245" s="2" customFormat="1" ht="24.15" customHeight="1">
      <c r="A245" s="34"/>
      <c r="B245" s="176"/>
      <c r="C245" s="177" t="s">
        <v>323</v>
      </c>
      <c r="D245" s="177" t="s">
        <v>159</v>
      </c>
      <c r="E245" s="178" t="s">
        <v>481</v>
      </c>
      <c r="F245" s="179" t="s">
        <v>482</v>
      </c>
      <c r="G245" s="180" t="s">
        <v>162</v>
      </c>
      <c r="H245" s="181">
        <v>126.795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38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163</v>
      </c>
      <c r="AT245" s="189" t="s">
        <v>159</v>
      </c>
      <c r="AU245" s="189" t="s">
        <v>164</v>
      </c>
      <c r="AY245" s="15" t="s">
        <v>157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164</v>
      </c>
      <c r="BK245" s="190">
        <f>ROUND(I245*H245,2)</f>
        <v>0</v>
      </c>
      <c r="BL245" s="15" t="s">
        <v>163</v>
      </c>
      <c r="BM245" s="189" t="s">
        <v>483</v>
      </c>
    </row>
    <row r="246" s="2" customFormat="1" ht="24.15" customHeight="1">
      <c r="A246" s="34"/>
      <c r="B246" s="176"/>
      <c r="C246" s="177" t="s">
        <v>484</v>
      </c>
      <c r="D246" s="177" t="s">
        <v>159</v>
      </c>
      <c r="E246" s="178" t="s">
        <v>485</v>
      </c>
      <c r="F246" s="179" t="s">
        <v>486</v>
      </c>
      <c r="G246" s="180" t="s">
        <v>162</v>
      </c>
      <c r="H246" s="181">
        <v>607.95500000000004</v>
      </c>
      <c r="I246" s="182"/>
      <c r="J246" s="183">
        <f>ROUND(I246*H246,2)</f>
        <v>0</v>
      </c>
      <c r="K246" s="184"/>
      <c r="L246" s="35"/>
      <c r="M246" s="185" t="s">
        <v>1</v>
      </c>
      <c r="N246" s="186" t="s">
        <v>38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163</v>
      </c>
      <c r="AT246" s="189" t="s">
        <v>159</v>
      </c>
      <c r="AU246" s="189" t="s">
        <v>164</v>
      </c>
      <c r="AY246" s="15" t="s">
        <v>157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164</v>
      </c>
      <c r="BK246" s="190">
        <f>ROUND(I246*H246,2)</f>
        <v>0</v>
      </c>
      <c r="BL246" s="15" t="s">
        <v>163</v>
      </c>
      <c r="BM246" s="189" t="s">
        <v>487</v>
      </c>
    </row>
    <row r="247" s="2" customFormat="1" ht="24.15" customHeight="1">
      <c r="A247" s="34"/>
      <c r="B247" s="176"/>
      <c r="C247" s="177" t="s">
        <v>326</v>
      </c>
      <c r="D247" s="177" t="s">
        <v>159</v>
      </c>
      <c r="E247" s="178" t="s">
        <v>488</v>
      </c>
      <c r="F247" s="179" t="s">
        <v>489</v>
      </c>
      <c r="G247" s="180" t="s">
        <v>162</v>
      </c>
      <c r="H247" s="181">
        <v>53.119999999999997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38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163</v>
      </c>
      <c r="AT247" s="189" t="s">
        <v>159</v>
      </c>
      <c r="AU247" s="189" t="s">
        <v>164</v>
      </c>
      <c r="AY247" s="15" t="s">
        <v>157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164</v>
      </c>
      <c r="BK247" s="190">
        <f>ROUND(I247*H247,2)</f>
        <v>0</v>
      </c>
      <c r="BL247" s="15" t="s">
        <v>163</v>
      </c>
      <c r="BM247" s="189" t="s">
        <v>490</v>
      </c>
    </row>
    <row r="248" s="2" customFormat="1" ht="16.5" customHeight="1">
      <c r="A248" s="34"/>
      <c r="B248" s="176"/>
      <c r="C248" s="177" t="s">
        <v>491</v>
      </c>
      <c r="D248" s="177" t="s">
        <v>159</v>
      </c>
      <c r="E248" s="178" t="s">
        <v>492</v>
      </c>
      <c r="F248" s="179" t="s">
        <v>493</v>
      </c>
      <c r="G248" s="180" t="s">
        <v>162</v>
      </c>
      <c r="H248" s="181">
        <v>734.255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38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163</v>
      </c>
      <c r="AT248" s="189" t="s">
        <v>159</v>
      </c>
      <c r="AU248" s="189" t="s">
        <v>164</v>
      </c>
      <c r="AY248" s="15" t="s">
        <v>157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164</v>
      </c>
      <c r="BK248" s="190">
        <f>ROUND(I248*H248,2)</f>
        <v>0</v>
      </c>
      <c r="BL248" s="15" t="s">
        <v>163</v>
      </c>
      <c r="BM248" s="189" t="s">
        <v>494</v>
      </c>
    </row>
    <row r="249" s="2" customFormat="1" ht="21.75" customHeight="1">
      <c r="A249" s="34"/>
      <c r="B249" s="176"/>
      <c r="C249" s="177" t="s">
        <v>495</v>
      </c>
      <c r="D249" s="177" t="s">
        <v>159</v>
      </c>
      <c r="E249" s="178" t="s">
        <v>496</v>
      </c>
      <c r="F249" s="179" t="s">
        <v>497</v>
      </c>
      <c r="G249" s="180" t="s">
        <v>162</v>
      </c>
      <c r="H249" s="181">
        <v>734.255</v>
      </c>
      <c r="I249" s="182"/>
      <c r="J249" s="183">
        <f>ROUND(I249*H249,2)</f>
        <v>0</v>
      </c>
      <c r="K249" s="184"/>
      <c r="L249" s="35"/>
      <c r="M249" s="185" t="s">
        <v>1</v>
      </c>
      <c r="N249" s="186" t="s">
        <v>38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163</v>
      </c>
      <c r="AT249" s="189" t="s">
        <v>159</v>
      </c>
      <c r="AU249" s="189" t="s">
        <v>164</v>
      </c>
      <c r="AY249" s="15" t="s">
        <v>157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164</v>
      </c>
      <c r="BK249" s="190">
        <f>ROUND(I249*H249,2)</f>
        <v>0</v>
      </c>
      <c r="BL249" s="15" t="s">
        <v>163</v>
      </c>
      <c r="BM249" s="189" t="s">
        <v>498</v>
      </c>
    </row>
    <row r="250" s="2" customFormat="1" ht="24.15" customHeight="1">
      <c r="A250" s="34"/>
      <c r="B250" s="176"/>
      <c r="C250" s="177" t="s">
        <v>330</v>
      </c>
      <c r="D250" s="177" t="s">
        <v>159</v>
      </c>
      <c r="E250" s="178" t="s">
        <v>499</v>
      </c>
      <c r="F250" s="179" t="s">
        <v>500</v>
      </c>
      <c r="G250" s="180" t="s">
        <v>162</v>
      </c>
      <c r="H250" s="181">
        <v>476.733</v>
      </c>
      <c r="I250" s="182"/>
      <c r="J250" s="183">
        <f>ROUND(I250*H250,2)</f>
        <v>0</v>
      </c>
      <c r="K250" s="184"/>
      <c r="L250" s="35"/>
      <c r="M250" s="185" t="s">
        <v>1</v>
      </c>
      <c r="N250" s="186" t="s">
        <v>38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163</v>
      </c>
      <c r="AT250" s="189" t="s">
        <v>159</v>
      </c>
      <c r="AU250" s="189" t="s">
        <v>164</v>
      </c>
      <c r="AY250" s="15" t="s">
        <v>157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164</v>
      </c>
      <c r="BK250" s="190">
        <f>ROUND(I250*H250,2)</f>
        <v>0</v>
      </c>
      <c r="BL250" s="15" t="s">
        <v>163</v>
      </c>
      <c r="BM250" s="189" t="s">
        <v>501</v>
      </c>
    </row>
    <row r="251" s="2" customFormat="1" ht="24.15" customHeight="1">
      <c r="A251" s="34"/>
      <c r="B251" s="176"/>
      <c r="C251" s="177" t="s">
        <v>502</v>
      </c>
      <c r="D251" s="177" t="s">
        <v>159</v>
      </c>
      <c r="E251" s="178" t="s">
        <v>503</v>
      </c>
      <c r="F251" s="179" t="s">
        <v>504</v>
      </c>
      <c r="G251" s="180" t="s">
        <v>162</v>
      </c>
      <c r="H251" s="181">
        <v>385.25</v>
      </c>
      <c r="I251" s="182"/>
      <c r="J251" s="183">
        <f>ROUND(I251*H251,2)</f>
        <v>0</v>
      </c>
      <c r="K251" s="184"/>
      <c r="L251" s="35"/>
      <c r="M251" s="185" t="s">
        <v>1</v>
      </c>
      <c r="N251" s="186" t="s">
        <v>38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163</v>
      </c>
      <c r="AT251" s="189" t="s">
        <v>159</v>
      </c>
      <c r="AU251" s="189" t="s">
        <v>164</v>
      </c>
      <c r="AY251" s="15" t="s">
        <v>157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164</v>
      </c>
      <c r="BK251" s="190">
        <f>ROUND(I251*H251,2)</f>
        <v>0</v>
      </c>
      <c r="BL251" s="15" t="s">
        <v>163</v>
      </c>
      <c r="BM251" s="189" t="s">
        <v>505</v>
      </c>
    </row>
    <row r="252" s="2" customFormat="1" ht="24.15" customHeight="1">
      <c r="A252" s="34"/>
      <c r="B252" s="176"/>
      <c r="C252" s="177" t="s">
        <v>333</v>
      </c>
      <c r="D252" s="177" t="s">
        <v>159</v>
      </c>
      <c r="E252" s="178" t="s">
        <v>506</v>
      </c>
      <c r="F252" s="179" t="s">
        <v>507</v>
      </c>
      <c r="G252" s="180" t="s">
        <v>167</v>
      </c>
      <c r="H252" s="181">
        <v>6.2699999999999996</v>
      </c>
      <c r="I252" s="182"/>
      <c r="J252" s="183">
        <f>ROUND(I252*H252,2)</f>
        <v>0</v>
      </c>
      <c r="K252" s="184"/>
      <c r="L252" s="35"/>
      <c r="M252" s="185" t="s">
        <v>1</v>
      </c>
      <c r="N252" s="186" t="s">
        <v>38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163</v>
      </c>
      <c r="AT252" s="189" t="s">
        <v>159</v>
      </c>
      <c r="AU252" s="189" t="s">
        <v>164</v>
      </c>
      <c r="AY252" s="15" t="s">
        <v>157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164</v>
      </c>
      <c r="BK252" s="190">
        <f>ROUND(I252*H252,2)</f>
        <v>0</v>
      </c>
      <c r="BL252" s="15" t="s">
        <v>163</v>
      </c>
      <c r="BM252" s="189" t="s">
        <v>508</v>
      </c>
    </row>
    <row r="253" s="2" customFormat="1" ht="21.75" customHeight="1">
      <c r="A253" s="34"/>
      <c r="B253" s="176"/>
      <c r="C253" s="177" t="s">
        <v>509</v>
      </c>
      <c r="D253" s="177" t="s">
        <v>159</v>
      </c>
      <c r="E253" s="178" t="s">
        <v>510</v>
      </c>
      <c r="F253" s="179" t="s">
        <v>511</v>
      </c>
      <c r="G253" s="180" t="s">
        <v>162</v>
      </c>
      <c r="H253" s="181">
        <v>1300.5899999999999</v>
      </c>
      <c r="I253" s="182"/>
      <c r="J253" s="183">
        <f>ROUND(I253*H253,2)</f>
        <v>0</v>
      </c>
      <c r="K253" s="184"/>
      <c r="L253" s="35"/>
      <c r="M253" s="185" t="s">
        <v>1</v>
      </c>
      <c r="N253" s="186" t="s">
        <v>38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163</v>
      </c>
      <c r="AT253" s="189" t="s">
        <v>159</v>
      </c>
      <c r="AU253" s="189" t="s">
        <v>164</v>
      </c>
      <c r="AY253" s="15" t="s">
        <v>157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164</v>
      </c>
      <c r="BK253" s="190">
        <f>ROUND(I253*H253,2)</f>
        <v>0</v>
      </c>
      <c r="BL253" s="15" t="s">
        <v>163</v>
      </c>
      <c r="BM253" s="189" t="s">
        <v>512</v>
      </c>
    </row>
    <row r="254" s="2" customFormat="1" ht="24.15" customHeight="1">
      <c r="A254" s="34"/>
      <c r="B254" s="176"/>
      <c r="C254" s="177" t="s">
        <v>338</v>
      </c>
      <c r="D254" s="177" t="s">
        <v>159</v>
      </c>
      <c r="E254" s="178" t="s">
        <v>513</v>
      </c>
      <c r="F254" s="179" t="s">
        <v>514</v>
      </c>
      <c r="G254" s="180" t="s">
        <v>311</v>
      </c>
      <c r="H254" s="181">
        <v>144.30000000000001</v>
      </c>
      <c r="I254" s="182"/>
      <c r="J254" s="183">
        <f>ROUND(I254*H254,2)</f>
        <v>0</v>
      </c>
      <c r="K254" s="184"/>
      <c r="L254" s="35"/>
      <c r="M254" s="185" t="s">
        <v>1</v>
      </c>
      <c r="N254" s="186" t="s">
        <v>38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163</v>
      </c>
      <c r="AT254" s="189" t="s">
        <v>159</v>
      </c>
      <c r="AU254" s="189" t="s">
        <v>164</v>
      </c>
      <c r="AY254" s="15" t="s">
        <v>157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164</v>
      </c>
      <c r="BK254" s="190">
        <f>ROUND(I254*H254,2)</f>
        <v>0</v>
      </c>
      <c r="BL254" s="15" t="s">
        <v>163</v>
      </c>
      <c r="BM254" s="189" t="s">
        <v>515</v>
      </c>
    </row>
    <row r="255" s="2" customFormat="1" ht="24.15" customHeight="1">
      <c r="A255" s="34"/>
      <c r="B255" s="176"/>
      <c r="C255" s="191" t="s">
        <v>516</v>
      </c>
      <c r="D255" s="191" t="s">
        <v>276</v>
      </c>
      <c r="E255" s="192" t="s">
        <v>517</v>
      </c>
      <c r="F255" s="193" t="s">
        <v>518</v>
      </c>
      <c r="G255" s="194" t="s">
        <v>311</v>
      </c>
      <c r="H255" s="195">
        <v>165.94499999999999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38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174</v>
      </c>
      <c r="AT255" s="189" t="s">
        <v>276</v>
      </c>
      <c r="AU255" s="189" t="s">
        <v>164</v>
      </c>
      <c r="AY255" s="15" t="s">
        <v>157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164</v>
      </c>
      <c r="BK255" s="190">
        <f>ROUND(I255*H255,2)</f>
        <v>0</v>
      </c>
      <c r="BL255" s="15" t="s">
        <v>163</v>
      </c>
      <c r="BM255" s="189" t="s">
        <v>519</v>
      </c>
    </row>
    <row r="256" s="12" customFormat="1" ht="22.8" customHeight="1">
      <c r="A256" s="12"/>
      <c r="B256" s="163"/>
      <c r="C256" s="12"/>
      <c r="D256" s="164" t="s">
        <v>71</v>
      </c>
      <c r="E256" s="174" t="s">
        <v>189</v>
      </c>
      <c r="F256" s="174" t="s">
        <v>520</v>
      </c>
      <c r="G256" s="12"/>
      <c r="H256" s="12"/>
      <c r="I256" s="166"/>
      <c r="J256" s="175">
        <f>BK256</f>
        <v>0</v>
      </c>
      <c r="K256" s="12"/>
      <c r="L256" s="163"/>
      <c r="M256" s="168"/>
      <c r="N256" s="169"/>
      <c r="O256" s="169"/>
      <c r="P256" s="170">
        <f>SUM(P257:P303)</f>
        <v>0</v>
      </c>
      <c r="Q256" s="169"/>
      <c r="R256" s="170">
        <f>SUM(R257:R303)</f>
        <v>0</v>
      </c>
      <c r="S256" s="169"/>
      <c r="T256" s="171">
        <f>SUM(T257:T303)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4" t="s">
        <v>80</v>
      </c>
      <c r="AT256" s="172" t="s">
        <v>71</v>
      </c>
      <c r="AU256" s="172" t="s">
        <v>80</v>
      </c>
      <c r="AY256" s="164" t="s">
        <v>157</v>
      </c>
      <c r="BK256" s="173">
        <f>SUM(BK257:BK303)</f>
        <v>0</v>
      </c>
    </row>
    <row r="257" s="2" customFormat="1" ht="24.15" customHeight="1">
      <c r="A257" s="34"/>
      <c r="B257" s="176"/>
      <c r="C257" s="177" t="s">
        <v>341</v>
      </c>
      <c r="D257" s="177" t="s">
        <v>159</v>
      </c>
      <c r="E257" s="178" t="s">
        <v>521</v>
      </c>
      <c r="F257" s="179" t="s">
        <v>522</v>
      </c>
      <c r="G257" s="180" t="s">
        <v>162</v>
      </c>
      <c r="H257" s="181">
        <v>1764.9849999999999</v>
      </c>
      <c r="I257" s="182"/>
      <c r="J257" s="183">
        <f>ROUND(I257*H257,2)</f>
        <v>0</v>
      </c>
      <c r="K257" s="184"/>
      <c r="L257" s="35"/>
      <c r="M257" s="185" t="s">
        <v>1</v>
      </c>
      <c r="N257" s="186" t="s">
        <v>38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163</v>
      </c>
      <c r="AT257" s="189" t="s">
        <v>159</v>
      </c>
      <c r="AU257" s="189" t="s">
        <v>164</v>
      </c>
      <c r="AY257" s="15" t="s">
        <v>157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164</v>
      </c>
      <c r="BK257" s="190">
        <f>ROUND(I257*H257,2)</f>
        <v>0</v>
      </c>
      <c r="BL257" s="15" t="s">
        <v>163</v>
      </c>
      <c r="BM257" s="189" t="s">
        <v>523</v>
      </c>
    </row>
    <row r="258" s="2" customFormat="1" ht="24.15" customHeight="1">
      <c r="A258" s="34"/>
      <c r="B258" s="176"/>
      <c r="C258" s="177" t="s">
        <v>524</v>
      </c>
      <c r="D258" s="177" t="s">
        <v>159</v>
      </c>
      <c r="E258" s="178" t="s">
        <v>525</v>
      </c>
      <c r="F258" s="179" t="s">
        <v>526</v>
      </c>
      <c r="G258" s="180" t="s">
        <v>162</v>
      </c>
      <c r="H258" s="181">
        <v>5294.9549999999999</v>
      </c>
      <c r="I258" s="182"/>
      <c r="J258" s="183">
        <f>ROUND(I258*H258,2)</f>
        <v>0</v>
      </c>
      <c r="K258" s="184"/>
      <c r="L258" s="35"/>
      <c r="M258" s="185" t="s">
        <v>1</v>
      </c>
      <c r="N258" s="186" t="s">
        <v>38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163</v>
      </c>
      <c r="AT258" s="189" t="s">
        <v>159</v>
      </c>
      <c r="AU258" s="189" t="s">
        <v>164</v>
      </c>
      <c r="AY258" s="15" t="s">
        <v>157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164</v>
      </c>
      <c r="BK258" s="190">
        <f>ROUND(I258*H258,2)</f>
        <v>0</v>
      </c>
      <c r="BL258" s="15" t="s">
        <v>163</v>
      </c>
      <c r="BM258" s="189" t="s">
        <v>527</v>
      </c>
    </row>
    <row r="259" s="2" customFormat="1" ht="24.15" customHeight="1">
      <c r="A259" s="34"/>
      <c r="B259" s="176"/>
      <c r="C259" s="177" t="s">
        <v>345</v>
      </c>
      <c r="D259" s="177" t="s">
        <v>159</v>
      </c>
      <c r="E259" s="178" t="s">
        <v>528</v>
      </c>
      <c r="F259" s="179" t="s">
        <v>529</v>
      </c>
      <c r="G259" s="180" t="s">
        <v>162</v>
      </c>
      <c r="H259" s="181">
        <v>1764.9849999999999</v>
      </c>
      <c r="I259" s="182"/>
      <c r="J259" s="183">
        <f>ROUND(I259*H259,2)</f>
        <v>0</v>
      </c>
      <c r="K259" s="184"/>
      <c r="L259" s="35"/>
      <c r="M259" s="185" t="s">
        <v>1</v>
      </c>
      <c r="N259" s="186" t="s">
        <v>38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163</v>
      </c>
      <c r="AT259" s="189" t="s">
        <v>159</v>
      </c>
      <c r="AU259" s="189" t="s">
        <v>164</v>
      </c>
      <c r="AY259" s="15" t="s">
        <v>157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164</v>
      </c>
      <c r="BK259" s="190">
        <f>ROUND(I259*H259,2)</f>
        <v>0</v>
      </c>
      <c r="BL259" s="15" t="s">
        <v>163</v>
      </c>
      <c r="BM259" s="189" t="s">
        <v>530</v>
      </c>
    </row>
    <row r="260" s="2" customFormat="1" ht="21.75" customHeight="1">
      <c r="A260" s="34"/>
      <c r="B260" s="176"/>
      <c r="C260" s="177" t="s">
        <v>531</v>
      </c>
      <c r="D260" s="177" t="s">
        <v>159</v>
      </c>
      <c r="E260" s="178" t="s">
        <v>532</v>
      </c>
      <c r="F260" s="179" t="s">
        <v>533</v>
      </c>
      <c r="G260" s="180" t="s">
        <v>162</v>
      </c>
      <c r="H260" s="181">
        <v>1435.55</v>
      </c>
      <c r="I260" s="182"/>
      <c r="J260" s="183">
        <f>ROUND(I260*H260,2)</f>
        <v>0</v>
      </c>
      <c r="K260" s="184"/>
      <c r="L260" s="35"/>
      <c r="M260" s="185" t="s">
        <v>1</v>
      </c>
      <c r="N260" s="186" t="s">
        <v>38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163</v>
      </c>
      <c r="AT260" s="189" t="s">
        <v>159</v>
      </c>
      <c r="AU260" s="189" t="s">
        <v>164</v>
      </c>
      <c r="AY260" s="15" t="s">
        <v>157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164</v>
      </c>
      <c r="BK260" s="190">
        <f>ROUND(I260*H260,2)</f>
        <v>0</v>
      </c>
      <c r="BL260" s="15" t="s">
        <v>163</v>
      </c>
      <c r="BM260" s="189" t="s">
        <v>534</v>
      </c>
    </row>
    <row r="261" s="2" customFormat="1" ht="16.5" customHeight="1">
      <c r="A261" s="34"/>
      <c r="B261" s="176"/>
      <c r="C261" s="177" t="s">
        <v>348</v>
      </c>
      <c r="D261" s="177" t="s">
        <v>159</v>
      </c>
      <c r="E261" s="178" t="s">
        <v>535</v>
      </c>
      <c r="F261" s="179" t="s">
        <v>536</v>
      </c>
      <c r="G261" s="180" t="s">
        <v>162</v>
      </c>
      <c r="H261" s="181">
        <v>1764.9849999999999</v>
      </c>
      <c r="I261" s="182"/>
      <c r="J261" s="183">
        <f>ROUND(I261*H261,2)</f>
        <v>0</v>
      </c>
      <c r="K261" s="184"/>
      <c r="L261" s="35"/>
      <c r="M261" s="185" t="s">
        <v>1</v>
      </c>
      <c r="N261" s="186" t="s">
        <v>38</v>
      </c>
      <c r="O261" s="78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163</v>
      </c>
      <c r="AT261" s="189" t="s">
        <v>159</v>
      </c>
      <c r="AU261" s="189" t="s">
        <v>164</v>
      </c>
      <c r="AY261" s="15" t="s">
        <v>157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164</v>
      </c>
      <c r="BK261" s="190">
        <f>ROUND(I261*H261,2)</f>
        <v>0</v>
      </c>
      <c r="BL261" s="15" t="s">
        <v>163</v>
      </c>
      <c r="BM261" s="189" t="s">
        <v>537</v>
      </c>
    </row>
    <row r="262" s="2" customFormat="1" ht="16.5" customHeight="1">
      <c r="A262" s="34"/>
      <c r="B262" s="176"/>
      <c r="C262" s="177" t="s">
        <v>538</v>
      </c>
      <c r="D262" s="177" t="s">
        <v>159</v>
      </c>
      <c r="E262" s="178" t="s">
        <v>539</v>
      </c>
      <c r="F262" s="179" t="s">
        <v>540</v>
      </c>
      <c r="G262" s="180" t="s">
        <v>162</v>
      </c>
      <c r="H262" s="181">
        <v>1764.9849999999999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38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163</v>
      </c>
      <c r="AT262" s="189" t="s">
        <v>159</v>
      </c>
      <c r="AU262" s="189" t="s">
        <v>164</v>
      </c>
      <c r="AY262" s="15" t="s">
        <v>157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164</v>
      </c>
      <c r="BK262" s="190">
        <f>ROUND(I262*H262,2)</f>
        <v>0</v>
      </c>
      <c r="BL262" s="15" t="s">
        <v>163</v>
      </c>
      <c r="BM262" s="189" t="s">
        <v>541</v>
      </c>
    </row>
    <row r="263" s="2" customFormat="1" ht="24.15" customHeight="1">
      <c r="A263" s="34"/>
      <c r="B263" s="176"/>
      <c r="C263" s="177" t="s">
        <v>352</v>
      </c>
      <c r="D263" s="177" t="s">
        <v>159</v>
      </c>
      <c r="E263" s="178" t="s">
        <v>542</v>
      </c>
      <c r="F263" s="179" t="s">
        <v>543</v>
      </c>
      <c r="G263" s="180" t="s">
        <v>162</v>
      </c>
      <c r="H263" s="181">
        <v>1435.55</v>
      </c>
      <c r="I263" s="182"/>
      <c r="J263" s="183">
        <f>ROUND(I263*H263,2)</f>
        <v>0</v>
      </c>
      <c r="K263" s="184"/>
      <c r="L263" s="35"/>
      <c r="M263" s="185" t="s">
        <v>1</v>
      </c>
      <c r="N263" s="186" t="s">
        <v>38</v>
      </c>
      <c r="O263" s="78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163</v>
      </c>
      <c r="AT263" s="189" t="s">
        <v>159</v>
      </c>
      <c r="AU263" s="189" t="s">
        <v>164</v>
      </c>
      <c r="AY263" s="15" t="s">
        <v>157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164</v>
      </c>
      <c r="BK263" s="190">
        <f>ROUND(I263*H263,2)</f>
        <v>0</v>
      </c>
      <c r="BL263" s="15" t="s">
        <v>163</v>
      </c>
      <c r="BM263" s="189" t="s">
        <v>544</v>
      </c>
    </row>
    <row r="264" s="2" customFormat="1" ht="37.8" customHeight="1">
      <c r="A264" s="34"/>
      <c r="B264" s="176"/>
      <c r="C264" s="177" t="s">
        <v>545</v>
      </c>
      <c r="D264" s="177" t="s">
        <v>159</v>
      </c>
      <c r="E264" s="178" t="s">
        <v>546</v>
      </c>
      <c r="F264" s="179" t="s">
        <v>547</v>
      </c>
      <c r="G264" s="180" t="s">
        <v>300</v>
      </c>
      <c r="H264" s="181">
        <v>64</v>
      </c>
      <c r="I264" s="182"/>
      <c r="J264" s="183">
        <f>ROUND(I264*H264,2)</f>
        <v>0</v>
      </c>
      <c r="K264" s="184"/>
      <c r="L264" s="35"/>
      <c r="M264" s="185" t="s">
        <v>1</v>
      </c>
      <c r="N264" s="186" t="s">
        <v>38</v>
      </c>
      <c r="O264" s="78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163</v>
      </c>
      <c r="AT264" s="189" t="s">
        <v>159</v>
      </c>
      <c r="AU264" s="189" t="s">
        <v>164</v>
      </c>
      <c r="AY264" s="15" t="s">
        <v>157</v>
      </c>
      <c r="BE264" s="190">
        <f>IF(N264="základná",J264,0)</f>
        <v>0</v>
      </c>
      <c r="BF264" s="190">
        <f>IF(N264="znížená",J264,0)</f>
        <v>0</v>
      </c>
      <c r="BG264" s="190">
        <f>IF(N264="zákl. prenesená",J264,0)</f>
        <v>0</v>
      </c>
      <c r="BH264" s="190">
        <f>IF(N264="zníž. prenesená",J264,0)</f>
        <v>0</v>
      </c>
      <c r="BI264" s="190">
        <f>IF(N264="nulová",J264,0)</f>
        <v>0</v>
      </c>
      <c r="BJ264" s="15" t="s">
        <v>164</v>
      </c>
      <c r="BK264" s="190">
        <f>ROUND(I264*H264,2)</f>
        <v>0</v>
      </c>
      <c r="BL264" s="15" t="s">
        <v>163</v>
      </c>
      <c r="BM264" s="189" t="s">
        <v>548</v>
      </c>
    </row>
    <row r="265" s="2" customFormat="1" ht="37.8" customHeight="1">
      <c r="A265" s="34"/>
      <c r="B265" s="176"/>
      <c r="C265" s="177" t="s">
        <v>355</v>
      </c>
      <c r="D265" s="177" t="s">
        <v>159</v>
      </c>
      <c r="E265" s="178" t="s">
        <v>549</v>
      </c>
      <c r="F265" s="179" t="s">
        <v>550</v>
      </c>
      <c r="G265" s="180" t="s">
        <v>300</v>
      </c>
      <c r="H265" s="181">
        <v>64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38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163</v>
      </c>
      <c r="AT265" s="189" t="s">
        <v>159</v>
      </c>
      <c r="AU265" s="189" t="s">
        <v>164</v>
      </c>
      <c r="AY265" s="15" t="s">
        <v>157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164</v>
      </c>
      <c r="BK265" s="190">
        <f>ROUND(I265*H265,2)</f>
        <v>0</v>
      </c>
      <c r="BL265" s="15" t="s">
        <v>163</v>
      </c>
      <c r="BM265" s="189" t="s">
        <v>551</v>
      </c>
    </row>
    <row r="266" s="2" customFormat="1" ht="37.8" customHeight="1">
      <c r="A266" s="34"/>
      <c r="B266" s="176"/>
      <c r="C266" s="177" t="s">
        <v>552</v>
      </c>
      <c r="D266" s="177" t="s">
        <v>159</v>
      </c>
      <c r="E266" s="178" t="s">
        <v>553</v>
      </c>
      <c r="F266" s="179" t="s">
        <v>554</v>
      </c>
      <c r="G266" s="180" t="s">
        <v>162</v>
      </c>
      <c r="H266" s="181">
        <v>454.05700000000002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38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163</v>
      </c>
      <c r="AT266" s="189" t="s">
        <v>159</v>
      </c>
      <c r="AU266" s="189" t="s">
        <v>164</v>
      </c>
      <c r="AY266" s="15" t="s">
        <v>157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164</v>
      </c>
      <c r="BK266" s="190">
        <f>ROUND(I266*H266,2)</f>
        <v>0</v>
      </c>
      <c r="BL266" s="15" t="s">
        <v>163</v>
      </c>
      <c r="BM266" s="189" t="s">
        <v>555</v>
      </c>
    </row>
    <row r="267" s="2" customFormat="1" ht="24.15" customHeight="1">
      <c r="A267" s="34"/>
      <c r="B267" s="176"/>
      <c r="C267" s="177" t="s">
        <v>359</v>
      </c>
      <c r="D267" s="177" t="s">
        <v>159</v>
      </c>
      <c r="E267" s="178" t="s">
        <v>556</v>
      </c>
      <c r="F267" s="179" t="s">
        <v>557</v>
      </c>
      <c r="G267" s="180" t="s">
        <v>167</v>
      </c>
      <c r="H267" s="181">
        <v>5.4749999999999996</v>
      </c>
      <c r="I267" s="182"/>
      <c r="J267" s="183">
        <f>ROUND(I267*H267,2)</f>
        <v>0</v>
      </c>
      <c r="K267" s="184"/>
      <c r="L267" s="35"/>
      <c r="M267" s="185" t="s">
        <v>1</v>
      </c>
      <c r="N267" s="186" t="s">
        <v>38</v>
      </c>
      <c r="O267" s="78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163</v>
      </c>
      <c r="AT267" s="189" t="s">
        <v>159</v>
      </c>
      <c r="AU267" s="189" t="s">
        <v>164</v>
      </c>
      <c r="AY267" s="15" t="s">
        <v>157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5" t="s">
        <v>164</v>
      </c>
      <c r="BK267" s="190">
        <f>ROUND(I267*H267,2)</f>
        <v>0</v>
      </c>
      <c r="BL267" s="15" t="s">
        <v>163</v>
      </c>
      <c r="BM267" s="189" t="s">
        <v>558</v>
      </c>
    </row>
    <row r="268" s="2" customFormat="1" ht="24.15" customHeight="1">
      <c r="A268" s="34"/>
      <c r="B268" s="176"/>
      <c r="C268" s="177" t="s">
        <v>559</v>
      </c>
      <c r="D268" s="177" t="s">
        <v>159</v>
      </c>
      <c r="E268" s="178" t="s">
        <v>560</v>
      </c>
      <c r="F268" s="179" t="s">
        <v>561</v>
      </c>
      <c r="G268" s="180" t="s">
        <v>162</v>
      </c>
      <c r="H268" s="181">
        <v>33.880000000000003</v>
      </c>
      <c r="I268" s="182"/>
      <c r="J268" s="183">
        <f>ROUND(I268*H268,2)</f>
        <v>0</v>
      </c>
      <c r="K268" s="184"/>
      <c r="L268" s="35"/>
      <c r="M268" s="185" t="s">
        <v>1</v>
      </c>
      <c r="N268" s="186" t="s">
        <v>38</v>
      </c>
      <c r="O268" s="78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163</v>
      </c>
      <c r="AT268" s="189" t="s">
        <v>159</v>
      </c>
      <c r="AU268" s="189" t="s">
        <v>164</v>
      </c>
      <c r="AY268" s="15" t="s">
        <v>157</v>
      </c>
      <c r="BE268" s="190">
        <f>IF(N268="základná",J268,0)</f>
        <v>0</v>
      </c>
      <c r="BF268" s="190">
        <f>IF(N268="znížená",J268,0)</f>
        <v>0</v>
      </c>
      <c r="BG268" s="190">
        <f>IF(N268="zákl. prenesená",J268,0)</f>
        <v>0</v>
      </c>
      <c r="BH268" s="190">
        <f>IF(N268="zníž. prenesená",J268,0)</f>
        <v>0</v>
      </c>
      <c r="BI268" s="190">
        <f>IF(N268="nulová",J268,0)</f>
        <v>0</v>
      </c>
      <c r="BJ268" s="15" t="s">
        <v>164</v>
      </c>
      <c r="BK268" s="190">
        <f>ROUND(I268*H268,2)</f>
        <v>0</v>
      </c>
      <c r="BL268" s="15" t="s">
        <v>163</v>
      </c>
      <c r="BM268" s="189" t="s">
        <v>562</v>
      </c>
    </row>
    <row r="269" s="2" customFormat="1" ht="24.15" customHeight="1">
      <c r="A269" s="34"/>
      <c r="B269" s="176"/>
      <c r="C269" s="177" t="s">
        <v>362</v>
      </c>
      <c r="D269" s="177" t="s">
        <v>159</v>
      </c>
      <c r="E269" s="178" t="s">
        <v>563</v>
      </c>
      <c r="F269" s="179" t="s">
        <v>564</v>
      </c>
      <c r="G269" s="180" t="s">
        <v>167</v>
      </c>
      <c r="H269" s="181">
        <v>9.1940000000000008</v>
      </c>
      <c r="I269" s="182"/>
      <c r="J269" s="183">
        <f>ROUND(I269*H269,2)</f>
        <v>0</v>
      </c>
      <c r="K269" s="184"/>
      <c r="L269" s="35"/>
      <c r="M269" s="185" t="s">
        <v>1</v>
      </c>
      <c r="N269" s="186" t="s">
        <v>38</v>
      </c>
      <c r="O269" s="78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163</v>
      </c>
      <c r="AT269" s="189" t="s">
        <v>159</v>
      </c>
      <c r="AU269" s="189" t="s">
        <v>164</v>
      </c>
      <c r="AY269" s="15" t="s">
        <v>157</v>
      </c>
      <c r="BE269" s="190">
        <f>IF(N269="základná",J269,0)</f>
        <v>0</v>
      </c>
      <c r="BF269" s="190">
        <f>IF(N269="znížená",J269,0)</f>
        <v>0</v>
      </c>
      <c r="BG269" s="190">
        <f>IF(N269="zákl. prenesená",J269,0)</f>
        <v>0</v>
      </c>
      <c r="BH269" s="190">
        <f>IF(N269="zníž. prenesená",J269,0)</f>
        <v>0</v>
      </c>
      <c r="BI269" s="190">
        <f>IF(N269="nulová",J269,0)</f>
        <v>0</v>
      </c>
      <c r="BJ269" s="15" t="s">
        <v>164</v>
      </c>
      <c r="BK269" s="190">
        <f>ROUND(I269*H269,2)</f>
        <v>0</v>
      </c>
      <c r="BL269" s="15" t="s">
        <v>163</v>
      </c>
      <c r="BM269" s="189" t="s">
        <v>565</v>
      </c>
    </row>
    <row r="270" s="2" customFormat="1" ht="24.15" customHeight="1">
      <c r="A270" s="34"/>
      <c r="B270" s="176"/>
      <c r="C270" s="177" t="s">
        <v>566</v>
      </c>
      <c r="D270" s="177" t="s">
        <v>159</v>
      </c>
      <c r="E270" s="178" t="s">
        <v>567</v>
      </c>
      <c r="F270" s="179" t="s">
        <v>568</v>
      </c>
      <c r="G270" s="180" t="s">
        <v>162</v>
      </c>
      <c r="H270" s="181">
        <v>17.760000000000002</v>
      </c>
      <c r="I270" s="182"/>
      <c r="J270" s="183">
        <f>ROUND(I270*H270,2)</f>
        <v>0</v>
      </c>
      <c r="K270" s="184"/>
      <c r="L270" s="35"/>
      <c r="M270" s="185" t="s">
        <v>1</v>
      </c>
      <c r="N270" s="186" t="s">
        <v>38</v>
      </c>
      <c r="O270" s="78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163</v>
      </c>
      <c r="AT270" s="189" t="s">
        <v>159</v>
      </c>
      <c r="AU270" s="189" t="s">
        <v>164</v>
      </c>
      <c r="AY270" s="15" t="s">
        <v>157</v>
      </c>
      <c r="BE270" s="190">
        <f>IF(N270="základná",J270,0)</f>
        <v>0</v>
      </c>
      <c r="BF270" s="190">
        <f>IF(N270="znížená",J270,0)</f>
        <v>0</v>
      </c>
      <c r="BG270" s="190">
        <f>IF(N270="zákl. prenesená",J270,0)</f>
        <v>0</v>
      </c>
      <c r="BH270" s="190">
        <f>IF(N270="zníž. prenesená",J270,0)</f>
        <v>0</v>
      </c>
      <c r="BI270" s="190">
        <f>IF(N270="nulová",J270,0)</f>
        <v>0</v>
      </c>
      <c r="BJ270" s="15" t="s">
        <v>164</v>
      </c>
      <c r="BK270" s="190">
        <f>ROUND(I270*H270,2)</f>
        <v>0</v>
      </c>
      <c r="BL270" s="15" t="s">
        <v>163</v>
      </c>
      <c r="BM270" s="189" t="s">
        <v>569</v>
      </c>
    </row>
    <row r="271" s="2" customFormat="1" ht="24.15" customHeight="1">
      <c r="A271" s="34"/>
      <c r="B271" s="176"/>
      <c r="C271" s="177" t="s">
        <v>366</v>
      </c>
      <c r="D271" s="177" t="s">
        <v>159</v>
      </c>
      <c r="E271" s="178" t="s">
        <v>570</v>
      </c>
      <c r="F271" s="179" t="s">
        <v>571</v>
      </c>
      <c r="G271" s="180" t="s">
        <v>167</v>
      </c>
      <c r="H271" s="181">
        <v>77.819999999999993</v>
      </c>
      <c r="I271" s="182"/>
      <c r="J271" s="183">
        <f>ROUND(I271*H271,2)</f>
        <v>0</v>
      </c>
      <c r="K271" s="184"/>
      <c r="L271" s="35"/>
      <c r="M271" s="185" t="s">
        <v>1</v>
      </c>
      <c r="N271" s="186" t="s">
        <v>38</v>
      </c>
      <c r="O271" s="78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163</v>
      </c>
      <c r="AT271" s="189" t="s">
        <v>159</v>
      </c>
      <c r="AU271" s="189" t="s">
        <v>164</v>
      </c>
      <c r="AY271" s="15" t="s">
        <v>157</v>
      </c>
      <c r="BE271" s="190">
        <f>IF(N271="základná",J271,0)</f>
        <v>0</v>
      </c>
      <c r="BF271" s="190">
        <f>IF(N271="znížená",J271,0)</f>
        <v>0</v>
      </c>
      <c r="BG271" s="190">
        <f>IF(N271="zákl. prenesená",J271,0)</f>
        <v>0</v>
      </c>
      <c r="BH271" s="190">
        <f>IF(N271="zníž. prenesená",J271,0)</f>
        <v>0</v>
      </c>
      <c r="BI271" s="190">
        <f>IF(N271="nulová",J271,0)</f>
        <v>0</v>
      </c>
      <c r="BJ271" s="15" t="s">
        <v>164</v>
      </c>
      <c r="BK271" s="190">
        <f>ROUND(I271*H271,2)</f>
        <v>0</v>
      </c>
      <c r="BL271" s="15" t="s">
        <v>163</v>
      </c>
      <c r="BM271" s="189" t="s">
        <v>572</v>
      </c>
    </row>
    <row r="272" s="2" customFormat="1" ht="24.15" customHeight="1">
      <c r="A272" s="34"/>
      <c r="B272" s="176"/>
      <c r="C272" s="177" t="s">
        <v>573</v>
      </c>
      <c r="D272" s="177" t="s">
        <v>159</v>
      </c>
      <c r="E272" s="178" t="s">
        <v>574</v>
      </c>
      <c r="F272" s="179" t="s">
        <v>575</v>
      </c>
      <c r="G272" s="180" t="s">
        <v>167</v>
      </c>
      <c r="H272" s="181">
        <v>7.2720000000000002</v>
      </c>
      <c r="I272" s="182"/>
      <c r="J272" s="183">
        <f>ROUND(I272*H272,2)</f>
        <v>0</v>
      </c>
      <c r="K272" s="184"/>
      <c r="L272" s="35"/>
      <c r="M272" s="185" t="s">
        <v>1</v>
      </c>
      <c r="N272" s="186" t="s">
        <v>38</v>
      </c>
      <c r="O272" s="78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163</v>
      </c>
      <c r="AT272" s="189" t="s">
        <v>159</v>
      </c>
      <c r="AU272" s="189" t="s">
        <v>164</v>
      </c>
      <c r="AY272" s="15" t="s">
        <v>157</v>
      </c>
      <c r="BE272" s="190">
        <f>IF(N272="základná",J272,0)</f>
        <v>0</v>
      </c>
      <c r="BF272" s="190">
        <f>IF(N272="znížená",J272,0)</f>
        <v>0</v>
      </c>
      <c r="BG272" s="190">
        <f>IF(N272="zákl. prenesená",J272,0)</f>
        <v>0</v>
      </c>
      <c r="BH272" s="190">
        <f>IF(N272="zníž. prenesená",J272,0)</f>
        <v>0</v>
      </c>
      <c r="BI272" s="190">
        <f>IF(N272="nulová",J272,0)</f>
        <v>0</v>
      </c>
      <c r="BJ272" s="15" t="s">
        <v>164</v>
      </c>
      <c r="BK272" s="190">
        <f>ROUND(I272*H272,2)</f>
        <v>0</v>
      </c>
      <c r="BL272" s="15" t="s">
        <v>163</v>
      </c>
      <c r="BM272" s="189" t="s">
        <v>576</v>
      </c>
    </row>
    <row r="273" s="2" customFormat="1" ht="24.15" customHeight="1">
      <c r="A273" s="34"/>
      <c r="B273" s="176"/>
      <c r="C273" s="177" t="s">
        <v>369</v>
      </c>
      <c r="D273" s="177" t="s">
        <v>159</v>
      </c>
      <c r="E273" s="178" t="s">
        <v>577</v>
      </c>
      <c r="F273" s="179" t="s">
        <v>578</v>
      </c>
      <c r="G273" s="180" t="s">
        <v>167</v>
      </c>
      <c r="H273" s="181">
        <v>0.98699999999999999</v>
      </c>
      <c r="I273" s="182"/>
      <c r="J273" s="183">
        <f>ROUND(I273*H273,2)</f>
        <v>0</v>
      </c>
      <c r="K273" s="184"/>
      <c r="L273" s="35"/>
      <c r="M273" s="185" t="s">
        <v>1</v>
      </c>
      <c r="N273" s="186" t="s">
        <v>38</v>
      </c>
      <c r="O273" s="78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163</v>
      </c>
      <c r="AT273" s="189" t="s">
        <v>159</v>
      </c>
      <c r="AU273" s="189" t="s">
        <v>164</v>
      </c>
      <c r="AY273" s="15" t="s">
        <v>157</v>
      </c>
      <c r="BE273" s="190">
        <f>IF(N273="základná",J273,0)</f>
        <v>0</v>
      </c>
      <c r="BF273" s="190">
        <f>IF(N273="znížená",J273,0)</f>
        <v>0</v>
      </c>
      <c r="BG273" s="190">
        <f>IF(N273="zákl. prenesená",J273,0)</f>
        <v>0</v>
      </c>
      <c r="BH273" s="190">
        <f>IF(N273="zníž. prenesená",J273,0)</f>
        <v>0</v>
      </c>
      <c r="BI273" s="190">
        <f>IF(N273="nulová",J273,0)</f>
        <v>0</v>
      </c>
      <c r="BJ273" s="15" t="s">
        <v>164</v>
      </c>
      <c r="BK273" s="190">
        <f>ROUND(I273*H273,2)</f>
        <v>0</v>
      </c>
      <c r="BL273" s="15" t="s">
        <v>163</v>
      </c>
      <c r="BM273" s="189" t="s">
        <v>579</v>
      </c>
    </row>
    <row r="274" s="2" customFormat="1" ht="24.15" customHeight="1">
      <c r="A274" s="34"/>
      <c r="B274" s="176"/>
      <c r="C274" s="177" t="s">
        <v>580</v>
      </c>
      <c r="D274" s="177" t="s">
        <v>159</v>
      </c>
      <c r="E274" s="178" t="s">
        <v>581</v>
      </c>
      <c r="F274" s="179" t="s">
        <v>582</v>
      </c>
      <c r="G274" s="180" t="s">
        <v>162</v>
      </c>
      <c r="H274" s="181">
        <v>83.349999999999994</v>
      </c>
      <c r="I274" s="182"/>
      <c r="J274" s="183">
        <f>ROUND(I274*H274,2)</f>
        <v>0</v>
      </c>
      <c r="K274" s="184"/>
      <c r="L274" s="35"/>
      <c r="M274" s="185" t="s">
        <v>1</v>
      </c>
      <c r="N274" s="186" t="s">
        <v>38</v>
      </c>
      <c r="O274" s="78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163</v>
      </c>
      <c r="AT274" s="189" t="s">
        <v>159</v>
      </c>
      <c r="AU274" s="189" t="s">
        <v>164</v>
      </c>
      <c r="AY274" s="15" t="s">
        <v>157</v>
      </c>
      <c r="BE274" s="190">
        <f>IF(N274="základná",J274,0)</f>
        <v>0</v>
      </c>
      <c r="BF274" s="190">
        <f>IF(N274="znížená",J274,0)</f>
        <v>0</v>
      </c>
      <c r="BG274" s="190">
        <f>IF(N274="zákl. prenesená",J274,0)</f>
        <v>0</v>
      </c>
      <c r="BH274" s="190">
        <f>IF(N274="zníž. prenesená",J274,0)</f>
        <v>0</v>
      </c>
      <c r="BI274" s="190">
        <f>IF(N274="nulová",J274,0)</f>
        <v>0</v>
      </c>
      <c r="BJ274" s="15" t="s">
        <v>164</v>
      </c>
      <c r="BK274" s="190">
        <f>ROUND(I274*H274,2)</f>
        <v>0</v>
      </c>
      <c r="BL274" s="15" t="s">
        <v>163</v>
      </c>
      <c r="BM274" s="189" t="s">
        <v>583</v>
      </c>
    </row>
    <row r="275" s="2" customFormat="1" ht="33" customHeight="1">
      <c r="A275" s="34"/>
      <c r="B275" s="176"/>
      <c r="C275" s="177" t="s">
        <v>373</v>
      </c>
      <c r="D275" s="177" t="s">
        <v>159</v>
      </c>
      <c r="E275" s="178" t="s">
        <v>584</v>
      </c>
      <c r="F275" s="179" t="s">
        <v>585</v>
      </c>
      <c r="G275" s="180" t="s">
        <v>162</v>
      </c>
      <c r="H275" s="181">
        <v>236.25</v>
      </c>
      <c r="I275" s="182"/>
      <c r="J275" s="183">
        <f>ROUND(I275*H275,2)</f>
        <v>0</v>
      </c>
      <c r="K275" s="184"/>
      <c r="L275" s="35"/>
      <c r="M275" s="185" t="s">
        <v>1</v>
      </c>
      <c r="N275" s="186" t="s">
        <v>38</v>
      </c>
      <c r="O275" s="78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163</v>
      </c>
      <c r="AT275" s="189" t="s">
        <v>159</v>
      </c>
      <c r="AU275" s="189" t="s">
        <v>164</v>
      </c>
      <c r="AY275" s="15" t="s">
        <v>157</v>
      </c>
      <c r="BE275" s="190">
        <f>IF(N275="základná",J275,0)</f>
        <v>0</v>
      </c>
      <c r="BF275" s="190">
        <f>IF(N275="znížená",J275,0)</f>
        <v>0</v>
      </c>
      <c r="BG275" s="190">
        <f>IF(N275="zákl. prenesená",J275,0)</f>
        <v>0</v>
      </c>
      <c r="BH275" s="190">
        <f>IF(N275="zníž. prenesená",J275,0)</f>
        <v>0</v>
      </c>
      <c r="BI275" s="190">
        <f>IF(N275="nulová",J275,0)</f>
        <v>0</v>
      </c>
      <c r="BJ275" s="15" t="s">
        <v>164</v>
      </c>
      <c r="BK275" s="190">
        <f>ROUND(I275*H275,2)</f>
        <v>0</v>
      </c>
      <c r="BL275" s="15" t="s">
        <v>163</v>
      </c>
      <c r="BM275" s="189" t="s">
        <v>586</v>
      </c>
    </row>
    <row r="276" s="2" customFormat="1" ht="37.8" customHeight="1">
      <c r="A276" s="34"/>
      <c r="B276" s="176"/>
      <c r="C276" s="177" t="s">
        <v>587</v>
      </c>
      <c r="D276" s="177" t="s">
        <v>159</v>
      </c>
      <c r="E276" s="178" t="s">
        <v>588</v>
      </c>
      <c r="F276" s="179" t="s">
        <v>589</v>
      </c>
      <c r="G276" s="180" t="s">
        <v>162</v>
      </c>
      <c r="H276" s="181">
        <v>124.55</v>
      </c>
      <c r="I276" s="182"/>
      <c r="J276" s="183">
        <f>ROUND(I276*H276,2)</f>
        <v>0</v>
      </c>
      <c r="K276" s="184"/>
      <c r="L276" s="35"/>
      <c r="M276" s="185" t="s">
        <v>1</v>
      </c>
      <c r="N276" s="186" t="s">
        <v>38</v>
      </c>
      <c r="O276" s="78"/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163</v>
      </c>
      <c r="AT276" s="189" t="s">
        <v>159</v>
      </c>
      <c r="AU276" s="189" t="s">
        <v>164</v>
      </c>
      <c r="AY276" s="15" t="s">
        <v>157</v>
      </c>
      <c r="BE276" s="190">
        <f>IF(N276="základná",J276,0)</f>
        <v>0</v>
      </c>
      <c r="BF276" s="190">
        <f>IF(N276="znížená",J276,0)</f>
        <v>0</v>
      </c>
      <c r="BG276" s="190">
        <f>IF(N276="zákl. prenesená",J276,0)</f>
        <v>0</v>
      </c>
      <c r="BH276" s="190">
        <f>IF(N276="zníž. prenesená",J276,0)</f>
        <v>0</v>
      </c>
      <c r="BI276" s="190">
        <f>IF(N276="nulová",J276,0)</f>
        <v>0</v>
      </c>
      <c r="BJ276" s="15" t="s">
        <v>164</v>
      </c>
      <c r="BK276" s="190">
        <f>ROUND(I276*H276,2)</f>
        <v>0</v>
      </c>
      <c r="BL276" s="15" t="s">
        <v>163</v>
      </c>
      <c r="BM276" s="189" t="s">
        <v>590</v>
      </c>
    </row>
    <row r="277" s="2" customFormat="1" ht="33" customHeight="1">
      <c r="A277" s="34"/>
      <c r="B277" s="176"/>
      <c r="C277" s="177" t="s">
        <v>376</v>
      </c>
      <c r="D277" s="177" t="s">
        <v>159</v>
      </c>
      <c r="E277" s="178" t="s">
        <v>591</v>
      </c>
      <c r="F277" s="179" t="s">
        <v>592</v>
      </c>
      <c r="G277" s="180" t="s">
        <v>162</v>
      </c>
      <c r="H277" s="181">
        <v>232.01300000000001</v>
      </c>
      <c r="I277" s="182"/>
      <c r="J277" s="183">
        <f>ROUND(I277*H277,2)</f>
        <v>0</v>
      </c>
      <c r="K277" s="184"/>
      <c r="L277" s="35"/>
      <c r="M277" s="185" t="s">
        <v>1</v>
      </c>
      <c r="N277" s="186" t="s">
        <v>38</v>
      </c>
      <c r="O277" s="78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163</v>
      </c>
      <c r="AT277" s="189" t="s">
        <v>159</v>
      </c>
      <c r="AU277" s="189" t="s">
        <v>164</v>
      </c>
      <c r="AY277" s="15" t="s">
        <v>157</v>
      </c>
      <c r="BE277" s="190">
        <f>IF(N277="základná",J277,0)</f>
        <v>0</v>
      </c>
      <c r="BF277" s="190">
        <f>IF(N277="znížená",J277,0)</f>
        <v>0</v>
      </c>
      <c r="BG277" s="190">
        <f>IF(N277="zákl. prenesená",J277,0)</f>
        <v>0</v>
      </c>
      <c r="BH277" s="190">
        <f>IF(N277="zníž. prenesená",J277,0)</f>
        <v>0</v>
      </c>
      <c r="BI277" s="190">
        <f>IF(N277="nulová",J277,0)</f>
        <v>0</v>
      </c>
      <c r="BJ277" s="15" t="s">
        <v>164</v>
      </c>
      <c r="BK277" s="190">
        <f>ROUND(I277*H277,2)</f>
        <v>0</v>
      </c>
      <c r="BL277" s="15" t="s">
        <v>163</v>
      </c>
      <c r="BM277" s="189" t="s">
        <v>593</v>
      </c>
    </row>
    <row r="278" s="2" customFormat="1" ht="24.15" customHeight="1">
      <c r="A278" s="34"/>
      <c r="B278" s="176"/>
      <c r="C278" s="177" t="s">
        <v>594</v>
      </c>
      <c r="D278" s="177" t="s">
        <v>159</v>
      </c>
      <c r="E278" s="178" t="s">
        <v>595</v>
      </c>
      <c r="F278" s="179" t="s">
        <v>596</v>
      </c>
      <c r="G278" s="180" t="s">
        <v>597</v>
      </c>
      <c r="H278" s="181">
        <v>108</v>
      </c>
      <c r="I278" s="182"/>
      <c r="J278" s="183">
        <f>ROUND(I278*H278,2)</f>
        <v>0</v>
      </c>
      <c r="K278" s="184"/>
      <c r="L278" s="35"/>
      <c r="M278" s="185" t="s">
        <v>1</v>
      </c>
      <c r="N278" s="186" t="s">
        <v>38</v>
      </c>
      <c r="O278" s="78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163</v>
      </c>
      <c r="AT278" s="189" t="s">
        <v>159</v>
      </c>
      <c r="AU278" s="189" t="s">
        <v>164</v>
      </c>
      <c r="AY278" s="15" t="s">
        <v>157</v>
      </c>
      <c r="BE278" s="190">
        <f>IF(N278="základná",J278,0)</f>
        <v>0</v>
      </c>
      <c r="BF278" s="190">
        <f>IF(N278="znížená",J278,0)</f>
        <v>0</v>
      </c>
      <c r="BG278" s="190">
        <f>IF(N278="zákl. prenesená",J278,0)</f>
        <v>0</v>
      </c>
      <c r="BH278" s="190">
        <f>IF(N278="zníž. prenesená",J278,0)</f>
        <v>0</v>
      </c>
      <c r="BI278" s="190">
        <f>IF(N278="nulová",J278,0)</f>
        <v>0</v>
      </c>
      <c r="BJ278" s="15" t="s">
        <v>164</v>
      </c>
      <c r="BK278" s="190">
        <f>ROUND(I278*H278,2)</f>
        <v>0</v>
      </c>
      <c r="BL278" s="15" t="s">
        <v>163</v>
      </c>
      <c r="BM278" s="189" t="s">
        <v>598</v>
      </c>
    </row>
    <row r="279" s="2" customFormat="1" ht="24.15" customHeight="1">
      <c r="A279" s="34"/>
      <c r="B279" s="176"/>
      <c r="C279" s="177" t="s">
        <v>380</v>
      </c>
      <c r="D279" s="177" t="s">
        <v>159</v>
      </c>
      <c r="E279" s="178" t="s">
        <v>599</v>
      </c>
      <c r="F279" s="179" t="s">
        <v>600</v>
      </c>
      <c r="G279" s="180" t="s">
        <v>597</v>
      </c>
      <c r="H279" s="181">
        <v>72</v>
      </c>
      <c r="I279" s="182"/>
      <c r="J279" s="183">
        <f>ROUND(I279*H279,2)</f>
        <v>0</v>
      </c>
      <c r="K279" s="184"/>
      <c r="L279" s="35"/>
      <c r="M279" s="185" t="s">
        <v>1</v>
      </c>
      <c r="N279" s="186" t="s">
        <v>38</v>
      </c>
      <c r="O279" s="78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163</v>
      </c>
      <c r="AT279" s="189" t="s">
        <v>159</v>
      </c>
      <c r="AU279" s="189" t="s">
        <v>164</v>
      </c>
      <c r="AY279" s="15" t="s">
        <v>157</v>
      </c>
      <c r="BE279" s="190">
        <f>IF(N279="základná",J279,0)</f>
        <v>0</v>
      </c>
      <c r="BF279" s="190">
        <f>IF(N279="znížená",J279,0)</f>
        <v>0</v>
      </c>
      <c r="BG279" s="190">
        <f>IF(N279="zákl. prenesená",J279,0)</f>
        <v>0</v>
      </c>
      <c r="BH279" s="190">
        <f>IF(N279="zníž. prenesená",J279,0)</f>
        <v>0</v>
      </c>
      <c r="BI279" s="190">
        <f>IF(N279="nulová",J279,0)</f>
        <v>0</v>
      </c>
      <c r="BJ279" s="15" t="s">
        <v>164</v>
      </c>
      <c r="BK279" s="190">
        <f>ROUND(I279*H279,2)</f>
        <v>0</v>
      </c>
      <c r="BL279" s="15" t="s">
        <v>163</v>
      </c>
      <c r="BM279" s="189" t="s">
        <v>601</v>
      </c>
    </row>
    <row r="280" s="2" customFormat="1" ht="24.15" customHeight="1">
      <c r="A280" s="34"/>
      <c r="B280" s="176"/>
      <c r="C280" s="177" t="s">
        <v>602</v>
      </c>
      <c r="D280" s="177" t="s">
        <v>159</v>
      </c>
      <c r="E280" s="178" t="s">
        <v>603</v>
      </c>
      <c r="F280" s="179" t="s">
        <v>604</v>
      </c>
      <c r="G280" s="180" t="s">
        <v>597</v>
      </c>
      <c r="H280" s="181">
        <v>12</v>
      </c>
      <c r="I280" s="182"/>
      <c r="J280" s="183">
        <f>ROUND(I280*H280,2)</f>
        <v>0</v>
      </c>
      <c r="K280" s="184"/>
      <c r="L280" s="35"/>
      <c r="M280" s="185" t="s">
        <v>1</v>
      </c>
      <c r="N280" s="186" t="s">
        <v>38</v>
      </c>
      <c r="O280" s="78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163</v>
      </c>
      <c r="AT280" s="189" t="s">
        <v>159</v>
      </c>
      <c r="AU280" s="189" t="s">
        <v>164</v>
      </c>
      <c r="AY280" s="15" t="s">
        <v>157</v>
      </c>
      <c r="BE280" s="190">
        <f>IF(N280="základná",J280,0)</f>
        <v>0</v>
      </c>
      <c r="BF280" s="190">
        <f>IF(N280="znížená",J280,0)</f>
        <v>0</v>
      </c>
      <c r="BG280" s="190">
        <f>IF(N280="zákl. prenesená",J280,0)</f>
        <v>0</v>
      </c>
      <c r="BH280" s="190">
        <f>IF(N280="zníž. prenesená",J280,0)</f>
        <v>0</v>
      </c>
      <c r="BI280" s="190">
        <f>IF(N280="nulová",J280,0)</f>
        <v>0</v>
      </c>
      <c r="BJ280" s="15" t="s">
        <v>164</v>
      </c>
      <c r="BK280" s="190">
        <f>ROUND(I280*H280,2)</f>
        <v>0</v>
      </c>
      <c r="BL280" s="15" t="s">
        <v>163</v>
      </c>
      <c r="BM280" s="189" t="s">
        <v>605</v>
      </c>
    </row>
    <row r="281" s="2" customFormat="1" ht="24.15" customHeight="1">
      <c r="A281" s="34"/>
      <c r="B281" s="176"/>
      <c r="C281" s="177" t="s">
        <v>383</v>
      </c>
      <c r="D281" s="177" t="s">
        <v>159</v>
      </c>
      <c r="E281" s="178" t="s">
        <v>606</v>
      </c>
      <c r="F281" s="179" t="s">
        <v>607</v>
      </c>
      <c r="G281" s="180" t="s">
        <v>162</v>
      </c>
      <c r="H281" s="181">
        <v>14.220000000000001</v>
      </c>
      <c r="I281" s="182"/>
      <c r="J281" s="183">
        <f>ROUND(I281*H281,2)</f>
        <v>0</v>
      </c>
      <c r="K281" s="184"/>
      <c r="L281" s="35"/>
      <c r="M281" s="185" t="s">
        <v>1</v>
      </c>
      <c r="N281" s="186" t="s">
        <v>38</v>
      </c>
      <c r="O281" s="78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163</v>
      </c>
      <c r="AT281" s="189" t="s">
        <v>159</v>
      </c>
      <c r="AU281" s="189" t="s">
        <v>164</v>
      </c>
      <c r="AY281" s="15" t="s">
        <v>157</v>
      </c>
      <c r="BE281" s="190">
        <f>IF(N281="základná",J281,0)</f>
        <v>0</v>
      </c>
      <c r="BF281" s="190">
        <f>IF(N281="znížená",J281,0)</f>
        <v>0</v>
      </c>
      <c r="BG281" s="190">
        <f>IF(N281="zákl. prenesená",J281,0)</f>
        <v>0</v>
      </c>
      <c r="BH281" s="190">
        <f>IF(N281="zníž. prenesená",J281,0)</f>
        <v>0</v>
      </c>
      <c r="BI281" s="190">
        <f>IF(N281="nulová",J281,0)</f>
        <v>0</v>
      </c>
      <c r="BJ281" s="15" t="s">
        <v>164</v>
      </c>
      <c r="BK281" s="190">
        <f>ROUND(I281*H281,2)</f>
        <v>0</v>
      </c>
      <c r="BL281" s="15" t="s">
        <v>163</v>
      </c>
      <c r="BM281" s="189" t="s">
        <v>608</v>
      </c>
    </row>
    <row r="282" s="2" customFormat="1" ht="24.15" customHeight="1">
      <c r="A282" s="34"/>
      <c r="B282" s="176"/>
      <c r="C282" s="177" t="s">
        <v>609</v>
      </c>
      <c r="D282" s="177" t="s">
        <v>159</v>
      </c>
      <c r="E282" s="178" t="s">
        <v>610</v>
      </c>
      <c r="F282" s="179" t="s">
        <v>611</v>
      </c>
      <c r="G282" s="180" t="s">
        <v>162</v>
      </c>
      <c r="H282" s="181">
        <v>192.78</v>
      </c>
      <c r="I282" s="182"/>
      <c r="J282" s="183">
        <f>ROUND(I282*H282,2)</f>
        <v>0</v>
      </c>
      <c r="K282" s="184"/>
      <c r="L282" s="35"/>
      <c r="M282" s="185" t="s">
        <v>1</v>
      </c>
      <c r="N282" s="186" t="s">
        <v>38</v>
      </c>
      <c r="O282" s="78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163</v>
      </c>
      <c r="AT282" s="189" t="s">
        <v>159</v>
      </c>
      <c r="AU282" s="189" t="s">
        <v>164</v>
      </c>
      <c r="AY282" s="15" t="s">
        <v>157</v>
      </c>
      <c r="BE282" s="190">
        <f>IF(N282="základná",J282,0)</f>
        <v>0</v>
      </c>
      <c r="BF282" s="190">
        <f>IF(N282="znížená",J282,0)</f>
        <v>0</v>
      </c>
      <c r="BG282" s="190">
        <f>IF(N282="zákl. prenesená",J282,0)</f>
        <v>0</v>
      </c>
      <c r="BH282" s="190">
        <f>IF(N282="zníž. prenesená",J282,0)</f>
        <v>0</v>
      </c>
      <c r="BI282" s="190">
        <f>IF(N282="nulová",J282,0)</f>
        <v>0</v>
      </c>
      <c r="BJ282" s="15" t="s">
        <v>164</v>
      </c>
      <c r="BK282" s="190">
        <f>ROUND(I282*H282,2)</f>
        <v>0</v>
      </c>
      <c r="BL282" s="15" t="s">
        <v>163</v>
      </c>
      <c r="BM282" s="189" t="s">
        <v>612</v>
      </c>
    </row>
    <row r="283" s="2" customFormat="1" ht="24.15" customHeight="1">
      <c r="A283" s="34"/>
      <c r="B283" s="176"/>
      <c r="C283" s="177" t="s">
        <v>387</v>
      </c>
      <c r="D283" s="177" t="s">
        <v>159</v>
      </c>
      <c r="E283" s="178" t="s">
        <v>613</v>
      </c>
      <c r="F283" s="179" t="s">
        <v>614</v>
      </c>
      <c r="G283" s="180" t="s">
        <v>162</v>
      </c>
      <c r="H283" s="181">
        <v>37.340000000000003</v>
      </c>
      <c r="I283" s="182"/>
      <c r="J283" s="183">
        <f>ROUND(I283*H283,2)</f>
        <v>0</v>
      </c>
      <c r="K283" s="184"/>
      <c r="L283" s="35"/>
      <c r="M283" s="185" t="s">
        <v>1</v>
      </c>
      <c r="N283" s="186" t="s">
        <v>38</v>
      </c>
      <c r="O283" s="78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163</v>
      </c>
      <c r="AT283" s="189" t="s">
        <v>159</v>
      </c>
      <c r="AU283" s="189" t="s">
        <v>164</v>
      </c>
      <c r="AY283" s="15" t="s">
        <v>157</v>
      </c>
      <c r="BE283" s="190">
        <f>IF(N283="základná",J283,0)</f>
        <v>0</v>
      </c>
      <c r="BF283" s="190">
        <f>IF(N283="znížená",J283,0)</f>
        <v>0</v>
      </c>
      <c r="BG283" s="190">
        <f>IF(N283="zákl. prenesená",J283,0)</f>
        <v>0</v>
      </c>
      <c r="BH283" s="190">
        <f>IF(N283="zníž. prenesená",J283,0)</f>
        <v>0</v>
      </c>
      <c r="BI283" s="190">
        <f>IF(N283="nulová",J283,0)</f>
        <v>0</v>
      </c>
      <c r="BJ283" s="15" t="s">
        <v>164</v>
      </c>
      <c r="BK283" s="190">
        <f>ROUND(I283*H283,2)</f>
        <v>0</v>
      </c>
      <c r="BL283" s="15" t="s">
        <v>163</v>
      </c>
      <c r="BM283" s="189" t="s">
        <v>615</v>
      </c>
    </row>
    <row r="284" s="2" customFormat="1" ht="21.75" customHeight="1">
      <c r="A284" s="34"/>
      <c r="B284" s="176"/>
      <c r="C284" s="177" t="s">
        <v>616</v>
      </c>
      <c r="D284" s="177" t="s">
        <v>159</v>
      </c>
      <c r="E284" s="178" t="s">
        <v>617</v>
      </c>
      <c r="F284" s="179" t="s">
        <v>618</v>
      </c>
      <c r="G284" s="180" t="s">
        <v>162</v>
      </c>
      <c r="H284" s="181">
        <v>116.88</v>
      </c>
      <c r="I284" s="182"/>
      <c r="J284" s="183">
        <f>ROUND(I284*H284,2)</f>
        <v>0</v>
      </c>
      <c r="K284" s="184"/>
      <c r="L284" s="35"/>
      <c r="M284" s="185" t="s">
        <v>1</v>
      </c>
      <c r="N284" s="186" t="s">
        <v>38</v>
      </c>
      <c r="O284" s="78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163</v>
      </c>
      <c r="AT284" s="189" t="s">
        <v>159</v>
      </c>
      <c r="AU284" s="189" t="s">
        <v>164</v>
      </c>
      <c r="AY284" s="15" t="s">
        <v>157</v>
      </c>
      <c r="BE284" s="190">
        <f>IF(N284="základná",J284,0)</f>
        <v>0</v>
      </c>
      <c r="BF284" s="190">
        <f>IF(N284="znížená",J284,0)</f>
        <v>0</v>
      </c>
      <c r="BG284" s="190">
        <f>IF(N284="zákl. prenesená",J284,0)</f>
        <v>0</v>
      </c>
      <c r="BH284" s="190">
        <f>IF(N284="zníž. prenesená",J284,0)</f>
        <v>0</v>
      </c>
      <c r="BI284" s="190">
        <f>IF(N284="nulová",J284,0)</f>
        <v>0</v>
      </c>
      <c r="BJ284" s="15" t="s">
        <v>164</v>
      </c>
      <c r="BK284" s="190">
        <f>ROUND(I284*H284,2)</f>
        <v>0</v>
      </c>
      <c r="BL284" s="15" t="s">
        <v>163</v>
      </c>
      <c r="BM284" s="189" t="s">
        <v>619</v>
      </c>
    </row>
    <row r="285" s="2" customFormat="1" ht="24.15" customHeight="1">
      <c r="A285" s="34"/>
      <c r="B285" s="176"/>
      <c r="C285" s="177" t="s">
        <v>390</v>
      </c>
      <c r="D285" s="177" t="s">
        <v>159</v>
      </c>
      <c r="E285" s="178" t="s">
        <v>620</v>
      </c>
      <c r="F285" s="179" t="s">
        <v>621</v>
      </c>
      <c r="G285" s="180" t="s">
        <v>597</v>
      </c>
      <c r="H285" s="181">
        <v>6</v>
      </c>
      <c r="I285" s="182"/>
      <c r="J285" s="183">
        <f>ROUND(I285*H285,2)</f>
        <v>0</v>
      </c>
      <c r="K285" s="184"/>
      <c r="L285" s="35"/>
      <c r="M285" s="185" t="s">
        <v>1</v>
      </c>
      <c r="N285" s="186" t="s">
        <v>38</v>
      </c>
      <c r="O285" s="78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163</v>
      </c>
      <c r="AT285" s="189" t="s">
        <v>159</v>
      </c>
      <c r="AU285" s="189" t="s">
        <v>164</v>
      </c>
      <c r="AY285" s="15" t="s">
        <v>157</v>
      </c>
      <c r="BE285" s="190">
        <f>IF(N285="základná",J285,0)</f>
        <v>0</v>
      </c>
      <c r="BF285" s="190">
        <f>IF(N285="znížená",J285,0)</f>
        <v>0</v>
      </c>
      <c r="BG285" s="190">
        <f>IF(N285="zákl. prenesená",J285,0)</f>
        <v>0</v>
      </c>
      <c r="BH285" s="190">
        <f>IF(N285="zníž. prenesená",J285,0)</f>
        <v>0</v>
      </c>
      <c r="BI285" s="190">
        <f>IF(N285="nulová",J285,0)</f>
        <v>0</v>
      </c>
      <c r="BJ285" s="15" t="s">
        <v>164</v>
      </c>
      <c r="BK285" s="190">
        <f>ROUND(I285*H285,2)</f>
        <v>0</v>
      </c>
      <c r="BL285" s="15" t="s">
        <v>163</v>
      </c>
      <c r="BM285" s="189" t="s">
        <v>622</v>
      </c>
    </row>
    <row r="286" s="2" customFormat="1" ht="24.15" customHeight="1">
      <c r="A286" s="34"/>
      <c r="B286" s="176"/>
      <c r="C286" s="177" t="s">
        <v>623</v>
      </c>
      <c r="D286" s="177" t="s">
        <v>159</v>
      </c>
      <c r="E286" s="178" t="s">
        <v>624</v>
      </c>
      <c r="F286" s="179" t="s">
        <v>625</v>
      </c>
      <c r="G286" s="180" t="s">
        <v>167</v>
      </c>
      <c r="H286" s="181">
        <v>5.4720000000000004</v>
      </c>
      <c r="I286" s="182"/>
      <c r="J286" s="183">
        <f>ROUND(I286*H286,2)</f>
        <v>0</v>
      </c>
      <c r="K286" s="184"/>
      <c r="L286" s="35"/>
      <c r="M286" s="185" t="s">
        <v>1</v>
      </c>
      <c r="N286" s="186" t="s">
        <v>38</v>
      </c>
      <c r="O286" s="78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163</v>
      </c>
      <c r="AT286" s="189" t="s">
        <v>159</v>
      </c>
      <c r="AU286" s="189" t="s">
        <v>164</v>
      </c>
      <c r="AY286" s="15" t="s">
        <v>157</v>
      </c>
      <c r="BE286" s="190">
        <f>IF(N286="základná",J286,0)</f>
        <v>0</v>
      </c>
      <c r="BF286" s="190">
        <f>IF(N286="znížená",J286,0)</f>
        <v>0</v>
      </c>
      <c r="BG286" s="190">
        <f>IF(N286="zákl. prenesená",J286,0)</f>
        <v>0</v>
      </c>
      <c r="BH286" s="190">
        <f>IF(N286="zníž. prenesená",J286,0)</f>
        <v>0</v>
      </c>
      <c r="BI286" s="190">
        <f>IF(N286="nulová",J286,0)</f>
        <v>0</v>
      </c>
      <c r="BJ286" s="15" t="s">
        <v>164</v>
      </c>
      <c r="BK286" s="190">
        <f>ROUND(I286*H286,2)</f>
        <v>0</v>
      </c>
      <c r="BL286" s="15" t="s">
        <v>163</v>
      </c>
      <c r="BM286" s="189" t="s">
        <v>626</v>
      </c>
    </row>
    <row r="287" s="2" customFormat="1" ht="24.15" customHeight="1">
      <c r="A287" s="34"/>
      <c r="B287" s="176"/>
      <c r="C287" s="177" t="s">
        <v>394</v>
      </c>
      <c r="D287" s="177" t="s">
        <v>159</v>
      </c>
      <c r="E287" s="178" t="s">
        <v>627</v>
      </c>
      <c r="F287" s="179" t="s">
        <v>628</v>
      </c>
      <c r="G287" s="180" t="s">
        <v>167</v>
      </c>
      <c r="H287" s="181">
        <v>0.16200000000000001</v>
      </c>
      <c r="I287" s="182"/>
      <c r="J287" s="183">
        <f>ROUND(I287*H287,2)</f>
        <v>0</v>
      </c>
      <c r="K287" s="184"/>
      <c r="L287" s="35"/>
      <c r="M287" s="185" t="s">
        <v>1</v>
      </c>
      <c r="N287" s="186" t="s">
        <v>38</v>
      </c>
      <c r="O287" s="78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163</v>
      </c>
      <c r="AT287" s="189" t="s">
        <v>159</v>
      </c>
      <c r="AU287" s="189" t="s">
        <v>164</v>
      </c>
      <c r="AY287" s="15" t="s">
        <v>157</v>
      </c>
      <c r="BE287" s="190">
        <f>IF(N287="základná",J287,0)</f>
        <v>0</v>
      </c>
      <c r="BF287" s="190">
        <f>IF(N287="znížená",J287,0)</f>
        <v>0</v>
      </c>
      <c r="BG287" s="190">
        <f>IF(N287="zákl. prenesená",J287,0)</f>
        <v>0</v>
      </c>
      <c r="BH287" s="190">
        <f>IF(N287="zníž. prenesená",J287,0)</f>
        <v>0</v>
      </c>
      <c r="BI287" s="190">
        <f>IF(N287="nulová",J287,0)</f>
        <v>0</v>
      </c>
      <c r="BJ287" s="15" t="s">
        <v>164</v>
      </c>
      <c r="BK287" s="190">
        <f>ROUND(I287*H287,2)</f>
        <v>0</v>
      </c>
      <c r="BL287" s="15" t="s">
        <v>163</v>
      </c>
      <c r="BM287" s="189" t="s">
        <v>629</v>
      </c>
    </row>
    <row r="288" s="2" customFormat="1" ht="24.15" customHeight="1">
      <c r="A288" s="34"/>
      <c r="B288" s="176"/>
      <c r="C288" s="177" t="s">
        <v>630</v>
      </c>
      <c r="D288" s="177" t="s">
        <v>159</v>
      </c>
      <c r="E288" s="178" t="s">
        <v>631</v>
      </c>
      <c r="F288" s="179" t="s">
        <v>632</v>
      </c>
      <c r="G288" s="180" t="s">
        <v>167</v>
      </c>
      <c r="H288" s="181">
        <v>2.3380000000000001</v>
      </c>
      <c r="I288" s="182"/>
      <c r="J288" s="183">
        <f>ROUND(I288*H288,2)</f>
        <v>0</v>
      </c>
      <c r="K288" s="184"/>
      <c r="L288" s="35"/>
      <c r="M288" s="185" t="s">
        <v>1</v>
      </c>
      <c r="N288" s="186" t="s">
        <v>38</v>
      </c>
      <c r="O288" s="78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163</v>
      </c>
      <c r="AT288" s="189" t="s">
        <v>159</v>
      </c>
      <c r="AU288" s="189" t="s">
        <v>164</v>
      </c>
      <c r="AY288" s="15" t="s">
        <v>157</v>
      </c>
      <c r="BE288" s="190">
        <f>IF(N288="základná",J288,0)</f>
        <v>0</v>
      </c>
      <c r="BF288" s="190">
        <f>IF(N288="znížená",J288,0)</f>
        <v>0</v>
      </c>
      <c r="BG288" s="190">
        <f>IF(N288="zákl. prenesená",J288,0)</f>
        <v>0</v>
      </c>
      <c r="BH288" s="190">
        <f>IF(N288="zníž. prenesená",J288,0)</f>
        <v>0</v>
      </c>
      <c r="BI288" s="190">
        <f>IF(N288="nulová",J288,0)</f>
        <v>0</v>
      </c>
      <c r="BJ288" s="15" t="s">
        <v>164</v>
      </c>
      <c r="BK288" s="190">
        <f>ROUND(I288*H288,2)</f>
        <v>0</v>
      </c>
      <c r="BL288" s="15" t="s">
        <v>163</v>
      </c>
      <c r="BM288" s="189" t="s">
        <v>633</v>
      </c>
    </row>
    <row r="289" s="2" customFormat="1" ht="24.15" customHeight="1">
      <c r="A289" s="34"/>
      <c r="B289" s="176"/>
      <c r="C289" s="177" t="s">
        <v>397</v>
      </c>
      <c r="D289" s="177" t="s">
        <v>159</v>
      </c>
      <c r="E289" s="178" t="s">
        <v>634</v>
      </c>
      <c r="F289" s="179" t="s">
        <v>635</v>
      </c>
      <c r="G289" s="180" t="s">
        <v>167</v>
      </c>
      <c r="H289" s="181">
        <v>2.2679999999999998</v>
      </c>
      <c r="I289" s="182"/>
      <c r="J289" s="183">
        <f>ROUND(I289*H289,2)</f>
        <v>0</v>
      </c>
      <c r="K289" s="184"/>
      <c r="L289" s="35"/>
      <c r="M289" s="185" t="s">
        <v>1</v>
      </c>
      <c r="N289" s="186" t="s">
        <v>38</v>
      </c>
      <c r="O289" s="78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163</v>
      </c>
      <c r="AT289" s="189" t="s">
        <v>159</v>
      </c>
      <c r="AU289" s="189" t="s">
        <v>164</v>
      </c>
      <c r="AY289" s="15" t="s">
        <v>157</v>
      </c>
      <c r="BE289" s="190">
        <f>IF(N289="základná",J289,0)</f>
        <v>0</v>
      </c>
      <c r="BF289" s="190">
        <f>IF(N289="znížená",J289,0)</f>
        <v>0</v>
      </c>
      <c r="BG289" s="190">
        <f>IF(N289="zákl. prenesená",J289,0)</f>
        <v>0</v>
      </c>
      <c r="BH289" s="190">
        <f>IF(N289="zníž. prenesená",J289,0)</f>
        <v>0</v>
      </c>
      <c r="BI289" s="190">
        <f>IF(N289="nulová",J289,0)</f>
        <v>0</v>
      </c>
      <c r="BJ289" s="15" t="s">
        <v>164</v>
      </c>
      <c r="BK289" s="190">
        <f>ROUND(I289*H289,2)</f>
        <v>0</v>
      </c>
      <c r="BL289" s="15" t="s">
        <v>163</v>
      </c>
      <c r="BM289" s="189" t="s">
        <v>636</v>
      </c>
    </row>
    <row r="290" s="2" customFormat="1" ht="24.15" customHeight="1">
      <c r="A290" s="34"/>
      <c r="B290" s="176"/>
      <c r="C290" s="177" t="s">
        <v>637</v>
      </c>
      <c r="D290" s="177" t="s">
        <v>159</v>
      </c>
      <c r="E290" s="178" t="s">
        <v>638</v>
      </c>
      <c r="F290" s="179" t="s">
        <v>639</v>
      </c>
      <c r="G290" s="180" t="s">
        <v>311</v>
      </c>
      <c r="H290" s="181">
        <v>9.1999999999999993</v>
      </c>
      <c r="I290" s="182"/>
      <c r="J290" s="183">
        <f>ROUND(I290*H290,2)</f>
        <v>0</v>
      </c>
      <c r="K290" s="184"/>
      <c r="L290" s="35"/>
      <c r="M290" s="185" t="s">
        <v>1</v>
      </c>
      <c r="N290" s="186" t="s">
        <v>38</v>
      </c>
      <c r="O290" s="78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163</v>
      </c>
      <c r="AT290" s="189" t="s">
        <v>159</v>
      </c>
      <c r="AU290" s="189" t="s">
        <v>164</v>
      </c>
      <c r="AY290" s="15" t="s">
        <v>157</v>
      </c>
      <c r="BE290" s="190">
        <f>IF(N290="základná",J290,0)</f>
        <v>0</v>
      </c>
      <c r="BF290" s="190">
        <f>IF(N290="znížená",J290,0)</f>
        <v>0</v>
      </c>
      <c r="BG290" s="190">
        <f>IF(N290="zákl. prenesená",J290,0)</f>
        <v>0</v>
      </c>
      <c r="BH290" s="190">
        <f>IF(N290="zníž. prenesená",J290,0)</f>
        <v>0</v>
      </c>
      <c r="BI290" s="190">
        <f>IF(N290="nulová",J290,0)</f>
        <v>0</v>
      </c>
      <c r="BJ290" s="15" t="s">
        <v>164</v>
      </c>
      <c r="BK290" s="190">
        <f>ROUND(I290*H290,2)</f>
        <v>0</v>
      </c>
      <c r="BL290" s="15" t="s">
        <v>163</v>
      </c>
      <c r="BM290" s="189" t="s">
        <v>640</v>
      </c>
    </row>
    <row r="291" s="2" customFormat="1" ht="24.15" customHeight="1">
      <c r="A291" s="34"/>
      <c r="B291" s="176"/>
      <c r="C291" s="177" t="s">
        <v>401</v>
      </c>
      <c r="D291" s="177" t="s">
        <v>159</v>
      </c>
      <c r="E291" s="178" t="s">
        <v>641</v>
      </c>
      <c r="F291" s="179" t="s">
        <v>642</v>
      </c>
      <c r="G291" s="180" t="s">
        <v>311</v>
      </c>
      <c r="H291" s="181">
        <v>5.2000000000000002</v>
      </c>
      <c r="I291" s="182"/>
      <c r="J291" s="183">
        <f>ROUND(I291*H291,2)</f>
        <v>0</v>
      </c>
      <c r="K291" s="184"/>
      <c r="L291" s="35"/>
      <c r="M291" s="185" t="s">
        <v>1</v>
      </c>
      <c r="N291" s="186" t="s">
        <v>38</v>
      </c>
      <c r="O291" s="78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163</v>
      </c>
      <c r="AT291" s="189" t="s">
        <v>159</v>
      </c>
      <c r="AU291" s="189" t="s">
        <v>164</v>
      </c>
      <c r="AY291" s="15" t="s">
        <v>157</v>
      </c>
      <c r="BE291" s="190">
        <f>IF(N291="základná",J291,0)</f>
        <v>0</v>
      </c>
      <c r="BF291" s="190">
        <f>IF(N291="znížená",J291,0)</f>
        <v>0</v>
      </c>
      <c r="BG291" s="190">
        <f>IF(N291="zákl. prenesená",J291,0)</f>
        <v>0</v>
      </c>
      <c r="BH291" s="190">
        <f>IF(N291="zníž. prenesená",J291,0)</f>
        <v>0</v>
      </c>
      <c r="BI291" s="190">
        <f>IF(N291="nulová",J291,0)</f>
        <v>0</v>
      </c>
      <c r="BJ291" s="15" t="s">
        <v>164</v>
      </c>
      <c r="BK291" s="190">
        <f>ROUND(I291*H291,2)</f>
        <v>0</v>
      </c>
      <c r="BL291" s="15" t="s">
        <v>163</v>
      </c>
      <c r="BM291" s="189" t="s">
        <v>643</v>
      </c>
    </row>
    <row r="292" s="2" customFormat="1" ht="24.15" customHeight="1">
      <c r="A292" s="34"/>
      <c r="B292" s="176"/>
      <c r="C292" s="177" t="s">
        <v>644</v>
      </c>
      <c r="D292" s="177" t="s">
        <v>159</v>
      </c>
      <c r="E292" s="178" t="s">
        <v>645</v>
      </c>
      <c r="F292" s="179" t="s">
        <v>646</v>
      </c>
      <c r="G292" s="180" t="s">
        <v>311</v>
      </c>
      <c r="H292" s="181">
        <v>26.399999999999999</v>
      </c>
      <c r="I292" s="182"/>
      <c r="J292" s="183">
        <f>ROUND(I292*H292,2)</f>
        <v>0</v>
      </c>
      <c r="K292" s="184"/>
      <c r="L292" s="35"/>
      <c r="M292" s="185" t="s">
        <v>1</v>
      </c>
      <c r="N292" s="186" t="s">
        <v>38</v>
      </c>
      <c r="O292" s="78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163</v>
      </c>
      <c r="AT292" s="189" t="s">
        <v>159</v>
      </c>
      <c r="AU292" s="189" t="s">
        <v>164</v>
      </c>
      <c r="AY292" s="15" t="s">
        <v>157</v>
      </c>
      <c r="BE292" s="190">
        <f>IF(N292="základná",J292,0)</f>
        <v>0</v>
      </c>
      <c r="BF292" s="190">
        <f>IF(N292="znížená",J292,0)</f>
        <v>0</v>
      </c>
      <c r="BG292" s="190">
        <f>IF(N292="zákl. prenesená",J292,0)</f>
        <v>0</v>
      </c>
      <c r="BH292" s="190">
        <f>IF(N292="zníž. prenesená",J292,0)</f>
        <v>0</v>
      </c>
      <c r="BI292" s="190">
        <f>IF(N292="nulová",J292,0)</f>
        <v>0</v>
      </c>
      <c r="BJ292" s="15" t="s">
        <v>164</v>
      </c>
      <c r="BK292" s="190">
        <f>ROUND(I292*H292,2)</f>
        <v>0</v>
      </c>
      <c r="BL292" s="15" t="s">
        <v>163</v>
      </c>
      <c r="BM292" s="189" t="s">
        <v>647</v>
      </c>
    </row>
    <row r="293" s="2" customFormat="1" ht="21.75" customHeight="1">
      <c r="A293" s="34"/>
      <c r="B293" s="176"/>
      <c r="C293" s="177" t="s">
        <v>404</v>
      </c>
      <c r="D293" s="177" t="s">
        <v>159</v>
      </c>
      <c r="E293" s="178" t="s">
        <v>648</v>
      </c>
      <c r="F293" s="179" t="s">
        <v>649</v>
      </c>
      <c r="G293" s="180" t="s">
        <v>311</v>
      </c>
      <c r="H293" s="181">
        <v>54.75</v>
      </c>
      <c r="I293" s="182"/>
      <c r="J293" s="183">
        <f>ROUND(I293*H293,2)</f>
        <v>0</v>
      </c>
      <c r="K293" s="184"/>
      <c r="L293" s="35"/>
      <c r="M293" s="185" t="s">
        <v>1</v>
      </c>
      <c r="N293" s="186" t="s">
        <v>38</v>
      </c>
      <c r="O293" s="78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163</v>
      </c>
      <c r="AT293" s="189" t="s">
        <v>159</v>
      </c>
      <c r="AU293" s="189" t="s">
        <v>164</v>
      </c>
      <c r="AY293" s="15" t="s">
        <v>157</v>
      </c>
      <c r="BE293" s="190">
        <f>IF(N293="základná",J293,0)</f>
        <v>0</v>
      </c>
      <c r="BF293" s="190">
        <f>IF(N293="znížená",J293,0)</f>
        <v>0</v>
      </c>
      <c r="BG293" s="190">
        <f>IF(N293="zákl. prenesená",J293,0)</f>
        <v>0</v>
      </c>
      <c r="BH293" s="190">
        <f>IF(N293="zníž. prenesená",J293,0)</f>
        <v>0</v>
      </c>
      <c r="BI293" s="190">
        <f>IF(N293="nulová",J293,0)</f>
        <v>0</v>
      </c>
      <c r="BJ293" s="15" t="s">
        <v>164</v>
      </c>
      <c r="BK293" s="190">
        <f>ROUND(I293*H293,2)</f>
        <v>0</v>
      </c>
      <c r="BL293" s="15" t="s">
        <v>163</v>
      </c>
      <c r="BM293" s="189" t="s">
        <v>650</v>
      </c>
    </row>
    <row r="294" s="2" customFormat="1" ht="24.15" customHeight="1">
      <c r="A294" s="34"/>
      <c r="B294" s="176"/>
      <c r="C294" s="177" t="s">
        <v>651</v>
      </c>
      <c r="D294" s="177" t="s">
        <v>159</v>
      </c>
      <c r="E294" s="178" t="s">
        <v>652</v>
      </c>
      <c r="F294" s="179" t="s">
        <v>653</v>
      </c>
      <c r="G294" s="180" t="s">
        <v>162</v>
      </c>
      <c r="H294" s="181">
        <v>180.66999999999999</v>
      </c>
      <c r="I294" s="182"/>
      <c r="J294" s="183">
        <f>ROUND(I294*H294,2)</f>
        <v>0</v>
      </c>
      <c r="K294" s="184"/>
      <c r="L294" s="35"/>
      <c r="M294" s="185" t="s">
        <v>1</v>
      </c>
      <c r="N294" s="186" t="s">
        <v>38</v>
      </c>
      <c r="O294" s="78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163</v>
      </c>
      <c r="AT294" s="189" t="s">
        <v>159</v>
      </c>
      <c r="AU294" s="189" t="s">
        <v>164</v>
      </c>
      <c r="AY294" s="15" t="s">
        <v>157</v>
      </c>
      <c r="BE294" s="190">
        <f>IF(N294="základná",J294,0)</f>
        <v>0</v>
      </c>
      <c r="BF294" s="190">
        <f>IF(N294="znížená",J294,0)</f>
        <v>0</v>
      </c>
      <c r="BG294" s="190">
        <f>IF(N294="zákl. prenesená",J294,0)</f>
        <v>0</v>
      </c>
      <c r="BH294" s="190">
        <f>IF(N294="zníž. prenesená",J294,0)</f>
        <v>0</v>
      </c>
      <c r="BI294" s="190">
        <f>IF(N294="nulová",J294,0)</f>
        <v>0</v>
      </c>
      <c r="BJ294" s="15" t="s">
        <v>164</v>
      </c>
      <c r="BK294" s="190">
        <f>ROUND(I294*H294,2)</f>
        <v>0</v>
      </c>
      <c r="BL294" s="15" t="s">
        <v>163</v>
      </c>
      <c r="BM294" s="189" t="s">
        <v>654</v>
      </c>
    </row>
    <row r="295" s="2" customFormat="1" ht="24.15" customHeight="1">
      <c r="A295" s="34"/>
      <c r="B295" s="176"/>
      <c r="C295" s="177" t="s">
        <v>408</v>
      </c>
      <c r="D295" s="177" t="s">
        <v>159</v>
      </c>
      <c r="E295" s="178" t="s">
        <v>655</v>
      </c>
      <c r="F295" s="179" t="s">
        <v>656</v>
      </c>
      <c r="G295" s="180" t="s">
        <v>162</v>
      </c>
      <c r="H295" s="181">
        <v>101.509</v>
      </c>
      <c r="I295" s="182"/>
      <c r="J295" s="183">
        <f>ROUND(I295*H295,2)</f>
        <v>0</v>
      </c>
      <c r="K295" s="184"/>
      <c r="L295" s="35"/>
      <c r="M295" s="185" t="s">
        <v>1</v>
      </c>
      <c r="N295" s="186" t="s">
        <v>38</v>
      </c>
      <c r="O295" s="78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163</v>
      </c>
      <c r="AT295" s="189" t="s">
        <v>159</v>
      </c>
      <c r="AU295" s="189" t="s">
        <v>164</v>
      </c>
      <c r="AY295" s="15" t="s">
        <v>157</v>
      </c>
      <c r="BE295" s="190">
        <f>IF(N295="základná",J295,0)</f>
        <v>0</v>
      </c>
      <c r="BF295" s="190">
        <f>IF(N295="znížená",J295,0)</f>
        <v>0</v>
      </c>
      <c r="BG295" s="190">
        <f>IF(N295="zákl. prenesená",J295,0)</f>
        <v>0</v>
      </c>
      <c r="BH295" s="190">
        <f>IF(N295="zníž. prenesená",J295,0)</f>
        <v>0</v>
      </c>
      <c r="BI295" s="190">
        <f>IF(N295="nulová",J295,0)</f>
        <v>0</v>
      </c>
      <c r="BJ295" s="15" t="s">
        <v>164</v>
      </c>
      <c r="BK295" s="190">
        <f>ROUND(I295*H295,2)</f>
        <v>0</v>
      </c>
      <c r="BL295" s="15" t="s">
        <v>163</v>
      </c>
      <c r="BM295" s="189" t="s">
        <v>657</v>
      </c>
    </row>
    <row r="296" s="2" customFormat="1" ht="44.25" customHeight="1">
      <c r="A296" s="34"/>
      <c r="B296" s="176"/>
      <c r="C296" s="177" t="s">
        <v>658</v>
      </c>
      <c r="D296" s="177" t="s">
        <v>159</v>
      </c>
      <c r="E296" s="178" t="s">
        <v>659</v>
      </c>
      <c r="F296" s="179" t="s">
        <v>660</v>
      </c>
      <c r="G296" s="180" t="s">
        <v>661</v>
      </c>
      <c r="H296" s="181">
        <v>72</v>
      </c>
      <c r="I296" s="182"/>
      <c r="J296" s="183">
        <f>ROUND(I296*H296,2)</f>
        <v>0</v>
      </c>
      <c r="K296" s="184"/>
      <c r="L296" s="35"/>
      <c r="M296" s="185" t="s">
        <v>1</v>
      </c>
      <c r="N296" s="186" t="s">
        <v>38</v>
      </c>
      <c r="O296" s="78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163</v>
      </c>
      <c r="AT296" s="189" t="s">
        <v>159</v>
      </c>
      <c r="AU296" s="189" t="s">
        <v>164</v>
      </c>
      <c r="AY296" s="15" t="s">
        <v>157</v>
      </c>
      <c r="BE296" s="190">
        <f>IF(N296="základná",J296,0)</f>
        <v>0</v>
      </c>
      <c r="BF296" s="190">
        <f>IF(N296="znížená",J296,0)</f>
        <v>0</v>
      </c>
      <c r="BG296" s="190">
        <f>IF(N296="zákl. prenesená",J296,0)</f>
        <v>0</v>
      </c>
      <c r="BH296" s="190">
        <f>IF(N296="zníž. prenesená",J296,0)</f>
        <v>0</v>
      </c>
      <c r="BI296" s="190">
        <f>IF(N296="nulová",J296,0)</f>
        <v>0</v>
      </c>
      <c r="BJ296" s="15" t="s">
        <v>164</v>
      </c>
      <c r="BK296" s="190">
        <f>ROUND(I296*H296,2)</f>
        <v>0</v>
      </c>
      <c r="BL296" s="15" t="s">
        <v>163</v>
      </c>
      <c r="BM296" s="189" t="s">
        <v>662</v>
      </c>
    </row>
    <row r="297" s="2" customFormat="1" ht="24.15" customHeight="1">
      <c r="A297" s="34"/>
      <c r="B297" s="176"/>
      <c r="C297" s="177" t="s">
        <v>663</v>
      </c>
      <c r="D297" s="177" t="s">
        <v>159</v>
      </c>
      <c r="E297" s="178" t="s">
        <v>664</v>
      </c>
      <c r="F297" s="179" t="s">
        <v>665</v>
      </c>
      <c r="G297" s="180" t="s">
        <v>206</v>
      </c>
      <c r="H297" s="181">
        <v>528.76900000000001</v>
      </c>
      <c r="I297" s="182"/>
      <c r="J297" s="183">
        <f>ROUND(I297*H297,2)</f>
        <v>0</v>
      </c>
      <c r="K297" s="184"/>
      <c r="L297" s="35"/>
      <c r="M297" s="185" t="s">
        <v>1</v>
      </c>
      <c r="N297" s="186" t="s">
        <v>38</v>
      </c>
      <c r="O297" s="78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163</v>
      </c>
      <c r="AT297" s="189" t="s">
        <v>159</v>
      </c>
      <c r="AU297" s="189" t="s">
        <v>164</v>
      </c>
      <c r="AY297" s="15" t="s">
        <v>157</v>
      </c>
      <c r="BE297" s="190">
        <f>IF(N297="základná",J297,0)</f>
        <v>0</v>
      </c>
      <c r="BF297" s="190">
        <f>IF(N297="znížená",J297,0)</f>
        <v>0</v>
      </c>
      <c r="BG297" s="190">
        <f>IF(N297="zákl. prenesená",J297,0)</f>
        <v>0</v>
      </c>
      <c r="BH297" s="190">
        <f>IF(N297="zníž. prenesená",J297,0)</f>
        <v>0</v>
      </c>
      <c r="BI297" s="190">
        <f>IF(N297="nulová",J297,0)</f>
        <v>0</v>
      </c>
      <c r="BJ297" s="15" t="s">
        <v>164</v>
      </c>
      <c r="BK297" s="190">
        <f>ROUND(I297*H297,2)</f>
        <v>0</v>
      </c>
      <c r="BL297" s="15" t="s">
        <v>163</v>
      </c>
      <c r="BM297" s="189" t="s">
        <v>666</v>
      </c>
    </row>
    <row r="298" s="2" customFormat="1" ht="21.75" customHeight="1">
      <c r="A298" s="34"/>
      <c r="B298" s="176"/>
      <c r="C298" s="177" t="s">
        <v>411</v>
      </c>
      <c r="D298" s="177" t="s">
        <v>159</v>
      </c>
      <c r="E298" s="178" t="s">
        <v>667</v>
      </c>
      <c r="F298" s="179" t="s">
        <v>668</v>
      </c>
      <c r="G298" s="180" t="s">
        <v>206</v>
      </c>
      <c r="H298" s="181">
        <v>528.76900000000001</v>
      </c>
      <c r="I298" s="182"/>
      <c r="J298" s="183">
        <f>ROUND(I298*H298,2)</f>
        <v>0</v>
      </c>
      <c r="K298" s="184"/>
      <c r="L298" s="35"/>
      <c r="M298" s="185" t="s">
        <v>1</v>
      </c>
      <c r="N298" s="186" t="s">
        <v>38</v>
      </c>
      <c r="O298" s="78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163</v>
      </c>
      <c r="AT298" s="189" t="s">
        <v>159</v>
      </c>
      <c r="AU298" s="189" t="s">
        <v>164</v>
      </c>
      <c r="AY298" s="15" t="s">
        <v>157</v>
      </c>
      <c r="BE298" s="190">
        <f>IF(N298="základná",J298,0)</f>
        <v>0</v>
      </c>
      <c r="BF298" s="190">
        <f>IF(N298="znížená",J298,0)</f>
        <v>0</v>
      </c>
      <c r="BG298" s="190">
        <f>IF(N298="zákl. prenesená",J298,0)</f>
        <v>0</v>
      </c>
      <c r="BH298" s="190">
        <f>IF(N298="zníž. prenesená",J298,0)</f>
        <v>0</v>
      </c>
      <c r="BI298" s="190">
        <f>IF(N298="nulová",J298,0)</f>
        <v>0</v>
      </c>
      <c r="BJ298" s="15" t="s">
        <v>164</v>
      </c>
      <c r="BK298" s="190">
        <f>ROUND(I298*H298,2)</f>
        <v>0</v>
      </c>
      <c r="BL298" s="15" t="s">
        <v>163</v>
      </c>
      <c r="BM298" s="189" t="s">
        <v>669</v>
      </c>
    </row>
    <row r="299" s="2" customFormat="1" ht="24.15" customHeight="1">
      <c r="A299" s="34"/>
      <c r="B299" s="176"/>
      <c r="C299" s="177" t="s">
        <v>670</v>
      </c>
      <c r="D299" s="177" t="s">
        <v>159</v>
      </c>
      <c r="E299" s="178" t="s">
        <v>671</v>
      </c>
      <c r="F299" s="179" t="s">
        <v>672</v>
      </c>
      <c r="G299" s="180" t="s">
        <v>206</v>
      </c>
      <c r="H299" s="181">
        <v>10046.535</v>
      </c>
      <c r="I299" s="182"/>
      <c r="J299" s="183">
        <f>ROUND(I299*H299,2)</f>
        <v>0</v>
      </c>
      <c r="K299" s="184"/>
      <c r="L299" s="35"/>
      <c r="M299" s="185" t="s">
        <v>1</v>
      </c>
      <c r="N299" s="186" t="s">
        <v>38</v>
      </c>
      <c r="O299" s="78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163</v>
      </c>
      <c r="AT299" s="189" t="s">
        <v>159</v>
      </c>
      <c r="AU299" s="189" t="s">
        <v>164</v>
      </c>
      <c r="AY299" s="15" t="s">
        <v>157</v>
      </c>
      <c r="BE299" s="190">
        <f>IF(N299="základná",J299,0)</f>
        <v>0</v>
      </c>
      <c r="BF299" s="190">
        <f>IF(N299="znížená",J299,0)</f>
        <v>0</v>
      </c>
      <c r="BG299" s="190">
        <f>IF(N299="zákl. prenesená",J299,0)</f>
        <v>0</v>
      </c>
      <c r="BH299" s="190">
        <f>IF(N299="zníž. prenesená",J299,0)</f>
        <v>0</v>
      </c>
      <c r="BI299" s="190">
        <f>IF(N299="nulová",J299,0)</f>
        <v>0</v>
      </c>
      <c r="BJ299" s="15" t="s">
        <v>164</v>
      </c>
      <c r="BK299" s="190">
        <f>ROUND(I299*H299,2)</f>
        <v>0</v>
      </c>
      <c r="BL299" s="15" t="s">
        <v>163</v>
      </c>
      <c r="BM299" s="189" t="s">
        <v>673</v>
      </c>
    </row>
    <row r="300" s="2" customFormat="1" ht="24.15" customHeight="1">
      <c r="A300" s="34"/>
      <c r="B300" s="176"/>
      <c r="C300" s="177" t="s">
        <v>415</v>
      </c>
      <c r="D300" s="177" t="s">
        <v>159</v>
      </c>
      <c r="E300" s="178" t="s">
        <v>674</v>
      </c>
      <c r="F300" s="179" t="s">
        <v>675</v>
      </c>
      <c r="G300" s="180" t="s">
        <v>206</v>
      </c>
      <c r="H300" s="181">
        <v>528.76900000000001</v>
      </c>
      <c r="I300" s="182"/>
      <c r="J300" s="183">
        <f>ROUND(I300*H300,2)</f>
        <v>0</v>
      </c>
      <c r="K300" s="184"/>
      <c r="L300" s="35"/>
      <c r="M300" s="185" t="s">
        <v>1</v>
      </c>
      <c r="N300" s="186" t="s">
        <v>38</v>
      </c>
      <c r="O300" s="78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163</v>
      </c>
      <c r="AT300" s="189" t="s">
        <v>159</v>
      </c>
      <c r="AU300" s="189" t="s">
        <v>164</v>
      </c>
      <c r="AY300" s="15" t="s">
        <v>157</v>
      </c>
      <c r="BE300" s="190">
        <f>IF(N300="základná",J300,0)</f>
        <v>0</v>
      </c>
      <c r="BF300" s="190">
        <f>IF(N300="znížená",J300,0)</f>
        <v>0</v>
      </c>
      <c r="BG300" s="190">
        <f>IF(N300="zákl. prenesená",J300,0)</f>
        <v>0</v>
      </c>
      <c r="BH300" s="190">
        <f>IF(N300="zníž. prenesená",J300,0)</f>
        <v>0</v>
      </c>
      <c r="BI300" s="190">
        <f>IF(N300="nulová",J300,0)</f>
        <v>0</v>
      </c>
      <c r="BJ300" s="15" t="s">
        <v>164</v>
      </c>
      <c r="BK300" s="190">
        <f>ROUND(I300*H300,2)</f>
        <v>0</v>
      </c>
      <c r="BL300" s="15" t="s">
        <v>163</v>
      </c>
      <c r="BM300" s="189" t="s">
        <v>676</v>
      </c>
    </row>
    <row r="301" s="2" customFormat="1" ht="24.15" customHeight="1">
      <c r="A301" s="34"/>
      <c r="B301" s="176"/>
      <c r="C301" s="177" t="s">
        <v>677</v>
      </c>
      <c r="D301" s="177" t="s">
        <v>159</v>
      </c>
      <c r="E301" s="178" t="s">
        <v>678</v>
      </c>
      <c r="F301" s="179" t="s">
        <v>679</v>
      </c>
      <c r="G301" s="180" t="s">
        <v>206</v>
      </c>
      <c r="H301" s="181">
        <v>5287.6499999999996</v>
      </c>
      <c r="I301" s="182"/>
      <c r="J301" s="183">
        <f>ROUND(I301*H301,2)</f>
        <v>0</v>
      </c>
      <c r="K301" s="184"/>
      <c r="L301" s="35"/>
      <c r="M301" s="185" t="s">
        <v>1</v>
      </c>
      <c r="N301" s="186" t="s">
        <v>38</v>
      </c>
      <c r="O301" s="78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163</v>
      </c>
      <c r="AT301" s="189" t="s">
        <v>159</v>
      </c>
      <c r="AU301" s="189" t="s">
        <v>164</v>
      </c>
      <c r="AY301" s="15" t="s">
        <v>157</v>
      </c>
      <c r="BE301" s="190">
        <f>IF(N301="základná",J301,0)</f>
        <v>0</v>
      </c>
      <c r="BF301" s="190">
        <f>IF(N301="znížená",J301,0)</f>
        <v>0</v>
      </c>
      <c r="BG301" s="190">
        <f>IF(N301="zákl. prenesená",J301,0)</f>
        <v>0</v>
      </c>
      <c r="BH301" s="190">
        <f>IF(N301="zníž. prenesená",J301,0)</f>
        <v>0</v>
      </c>
      <c r="BI301" s="190">
        <f>IF(N301="nulová",J301,0)</f>
        <v>0</v>
      </c>
      <c r="BJ301" s="15" t="s">
        <v>164</v>
      </c>
      <c r="BK301" s="190">
        <f>ROUND(I301*H301,2)</f>
        <v>0</v>
      </c>
      <c r="BL301" s="15" t="s">
        <v>163</v>
      </c>
      <c r="BM301" s="189" t="s">
        <v>658</v>
      </c>
    </row>
    <row r="302" s="2" customFormat="1" ht="24.15" customHeight="1">
      <c r="A302" s="34"/>
      <c r="B302" s="176"/>
      <c r="C302" s="177" t="s">
        <v>419</v>
      </c>
      <c r="D302" s="177" t="s">
        <v>159</v>
      </c>
      <c r="E302" s="178" t="s">
        <v>680</v>
      </c>
      <c r="F302" s="179" t="s">
        <v>681</v>
      </c>
      <c r="G302" s="180" t="s">
        <v>206</v>
      </c>
      <c r="H302" s="181">
        <v>528.76900000000001</v>
      </c>
      <c r="I302" s="182"/>
      <c r="J302" s="183">
        <f>ROUND(I302*H302,2)</f>
        <v>0</v>
      </c>
      <c r="K302" s="184"/>
      <c r="L302" s="35"/>
      <c r="M302" s="185" t="s">
        <v>1</v>
      </c>
      <c r="N302" s="186" t="s">
        <v>38</v>
      </c>
      <c r="O302" s="78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163</v>
      </c>
      <c r="AT302" s="189" t="s">
        <v>159</v>
      </c>
      <c r="AU302" s="189" t="s">
        <v>164</v>
      </c>
      <c r="AY302" s="15" t="s">
        <v>157</v>
      </c>
      <c r="BE302" s="190">
        <f>IF(N302="základná",J302,0)</f>
        <v>0</v>
      </c>
      <c r="BF302" s="190">
        <f>IF(N302="znížená",J302,0)</f>
        <v>0</v>
      </c>
      <c r="BG302" s="190">
        <f>IF(N302="zákl. prenesená",J302,0)</f>
        <v>0</v>
      </c>
      <c r="BH302" s="190">
        <f>IF(N302="zníž. prenesená",J302,0)</f>
        <v>0</v>
      </c>
      <c r="BI302" s="190">
        <f>IF(N302="nulová",J302,0)</f>
        <v>0</v>
      </c>
      <c r="BJ302" s="15" t="s">
        <v>164</v>
      </c>
      <c r="BK302" s="190">
        <f>ROUND(I302*H302,2)</f>
        <v>0</v>
      </c>
      <c r="BL302" s="15" t="s">
        <v>163</v>
      </c>
      <c r="BM302" s="189" t="s">
        <v>682</v>
      </c>
    </row>
    <row r="303" s="2" customFormat="1" ht="16.5" customHeight="1">
      <c r="A303" s="34"/>
      <c r="B303" s="176"/>
      <c r="C303" s="177" t="s">
        <v>683</v>
      </c>
      <c r="D303" s="177" t="s">
        <v>159</v>
      </c>
      <c r="E303" s="178" t="s">
        <v>684</v>
      </c>
      <c r="F303" s="179" t="s">
        <v>685</v>
      </c>
      <c r="G303" s="180" t="s">
        <v>300</v>
      </c>
      <c r="H303" s="181">
        <v>52</v>
      </c>
      <c r="I303" s="182"/>
      <c r="J303" s="183">
        <f>ROUND(I303*H303,2)</f>
        <v>0</v>
      </c>
      <c r="K303" s="184"/>
      <c r="L303" s="35"/>
      <c r="M303" s="185" t="s">
        <v>1</v>
      </c>
      <c r="N303" s="186" t="s">
        <v>38</v>
      </c>
      <c r="O303" s="78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163</v>
      </c>
      <c r="AT303" s="189" t="s">
        <v>159</v>
      </c>
      <c r="AU303" s="189" t="s">
        <v>164</v>
      </c>
      <c r="AY303" s="15" t="s">
        <v>157</v>
      </c>
      <c r="BE303" s="190">
        <f>IF(N303="základná",J303,0)</f>
        <v>0</v>
      </c>
      <c r="BF303" s="190">
        <f>IF(N303="znížená",J303,0)</f>
        <v>0</v>
      </c>
      <c r="BG303" s="190">
        <f>IF(N303="zákl. prenesená",J303,0)</f>
        <v>0</v>
      </c>
      <c r="BH303" s="190">
        <f>IF(N303="zníž. prenesená",J303,0)</f>
        <v>0</v>
      </c>
      <c r="BI303" s="190">
        <f>IF(N303="nulová",J303,0)</f>
        <v>0</v>
      </c>
      <c r="BJ303" s="15" t="s">
        <v>164</v>
      </c>
      <c r="BK303" s="190">
        <f>ROUND(I303*H303,2)</f>
        <v>0</v>
      </c>
      <c r="BL303" s="15" t="s">
        <v>163</v>
      </c>
      <c r="BM303" s="189" t="s">
        <v>686</v>
      </c>
    </row>
    <row r="304" s="12" customFormat="1" ht="22.8" customHeight="1">
      <c r="A304" s="12"/>
      <c r="B304" s="163"/>
      <c r="C304" s="12"/>
      <c r="D304" s="164" t="s">
        <v>71</v>
      </c>
      <c r="E304" s="174" t="s">
        <v>516</v>
      </c>
      <c r="F304" s="174" t="s">
        <v>687</v>
      </c>
      <c r="G304" s="12"/>
      <c r="H304" s="12"/>
      <c r="I304" s="166"/>
      <c r="J304" s="175">
        <f>BK304</f>
        <v>0</v>
      </c>
      <c r="K304" s="12"/>
      <c r="L304" s="163"/>
      <c r="M304" s="168"/>
      <c r="N304" s="169"/>
      <c r="O304" s="169"/>
      <c r="P304" s="170">
        <f>P305</f>
        <v>0</v>
      </c>
      <c r="Q304" s="169"/>
      <c r="R304" s="170">
        <f>R305</f>
        <v>0</v>
      </c>
      <c r="S304" s="169"/>
      <c r="T304" s="171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64" t="s">
        <v>80</v>
      </c>
      <c r="AT304" s="172" t="s">
        <v>71</v>
      </c>
      <c r="AU304" s="172" t="s">
        <v>80</v>
      </c>
      <c r="AY304" s="164" t="s">
        <v>157</v>
      </c>
      <c r="BK304" s="173">
        <f>BK305</f>
        <v>0</v>
      </c>
    </row>
    <row r="305" s="2" customFormat="1" ht="24.15" customHeight="1">
      <c r="A305" s="34"/>
      <c r="B305" s="176"/>
      <c r="C305" s="177" t="s">
        <v>423</v>
      </c>
      <c r="D305" s="177" t="s">
        <v>159</v>
      </c>
      <c r="E305" s="178" t="s">
        <v>688</v>
      </c>
      <c r="F305" s="179" t="s">
        <v>689</v>
      </c>
      <c r="G305" s="180" t="s">
        <v>206</v>
      </c>
      <c r="H305" s="181">
        <v>983.30999999999995</v>
      </c>
      <c r="I305" s="182"/>
      <c r="J305" s="183">
        <f>ROUND(I305*H305,2)</f>
        <v>0</v>
      </c>
      <c r="K305" s="184"/>
      <c r="L305" s="35"/>
      <c r="M305" s="185" t="s">
        <v>1</v>
      </c>
      <c r="N305" s="186" t="s">
        <v>38</v>
      </c>
      <c r="O305" s="78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163</v>
      </c>
      <c r="AT305" s="189" t="s">
        <v>159</v>
      </c>
      <c r="AU305" s="189" t="s">
        <v>164</v>
      </c>
      <c r="AY305" s="15" t="s">
        <v>157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5" t="s">
        <v>164</v>
      </c>
      <c r="BK305" s="190">
        <f>ROUND(I305*H305,2)</f>
        <v>0</v>
      </c>
      <c r="BL305" s="15" t="s">
        <v>163</v>
      </c>
      <c r="BM305" s="189" t="s">
        <v>690</v>
      </c>
    </row>
    <row r="306" s="12" customFormat="1" ht="22.8" customHeight="1">
      <c r="A306" s="12"/>
      <c r="B306" s="163"/>
      <c r="C306" s="12"/>
      <c r="D306" s="164" t="s">
        <v>71</v>
      </c>
      <c r="E306" s="174" t="s">
        <v>691</v>
      </c>
      <c r="F306" s="174" t="s">
        <v>692</v>
      </c>
      <c r="G306" s="12"/>
      <c r="H306" s="12"/>
      <c r="I306" s="166"/>
      <c r="J306" s="175">
        <f>BK306</f>
        <v>0</v>
      </c>
      <c r="K306" s="12"/>
      <c r="L306" s="163"/>
      <c r="M306" s="168"/>
      <c r="N306" s="169"/>
      <c r="O306" s="169"/>
      <c r="P306" s="170">
        <v>0</v>
      </c>
      <c r="Q306" s="169"/>
      <c r="R306" s="170">
        <v>0</v>
      </c>
      <c r="S306" s="169"/>
      <c r="T306" s="171"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4" t="s">
        <v>80</v>
      </c>
      <c r="AT306" s="172" t="s">
        <v>71</v>
      </c>
      <c r="AU306" s="172" t="s">
        <v>80</v>
      </c>
      <c r="AY306" s="164" t="s">
        <v>157</v>
      </c>
      <c r="BK306" s="173">
        <v>0</v>
      </c>
    </row>
    <row r="307" s="12" customFormat="1" ht="22.8" customHeight="1">
      <c r="A307" s="12"/>
      <c r="B307" s="163"/>
      <c r="C307" s="12"/>
      <c r="D307" s="164" t="s">
        <v>71</v>
      </c>
      <c r="E307" s="174" t="s">
        <v>693</v>
      </c>
      <c r="F307" s="174" t="s">
        <v>694</v>
      </c>
      <c r="G307" s="12"/>
      <c r="H307" s="12"/>
      <c r="I307" s="166"/>
      <c r="J307" s="175">
        <f>BK307</f>
        <v>0</v>
      </c>
      <c r="K307" s="12"/>
      <c r="L307" s="163"/>
      <c r="M307" s="168"/>
      <c r="N307" s="169"/>
      <c r="O307" s="169"/>
      <c r="P307" s="170">
        <f>SUM(P308:P317)</f>
        <v>0</v>
      </c>
      <c r="Q307" s="169"/>
      <c r="R307" s="170">
        <f>SUM(R308:R317)</f>
        <v>0</v>
      </c>
      <c r="S307" s="169"/>
      <c r="T307" s="171">
        <f>SUM(T308:T317)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64" t="s">
        <v>164</v>
      </c>
      <c r="AT307" s="172" t="s">
        <v>71</v>
      </c>
      <c r="AU307" s="172" t="s">
        <v>80</v>
      </c>
      <c r="AY307" s="164" t="s">
        <v>157</v>
      </c>
      <c r="BK307" s="173">
        <f>SUM(BK308:BK317)</f>
        <v>0</v>
      </c>
    </row>
    <row r="308" s="2" customFormat="1" ht="24.15" customHeight="1">
      <c r="A308" s="34"/>
      <c r="B308" s="176"/>
      <c r="C308" s="177" t="s">
        <v>695</v>
      </c>
      <c r="D308" s="177" t="s">
        <v>159</v>
      </c>
      <c r="E308" s="178" t="s">
        <v>696</v>
      </c>
      <c r="F308" s="179" t="s">
        <v>697</v>
      </c>
      <c r="G308" s="180" t="s">
        <v>162</v>
      </c>
      <c r="H308" s="181">
        <v>72.219999999999999</v>
      </c>
      <c r="I308" s="182"/>
      <c r="J308" s="183">
        <f>ROUND(I308*H308,2)</f>
        <v>0</v>
      </c>
      <c r="K308" s="184"/>
      <c r="L308" s="35"/>
      <c r="M308" s="185" t="s">
        <v>1</v>
      </c>
      <c r="N308" s="186" t="s">
        <v>38</v>
      </c>
      <c r="O308" s="78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188</v>
      </c>
      <c r="AT308" s="189" t="s">
        <v>159</v>
      </c>
      <c r="AU308" s="189" t="s">
        <v>164</v>
      </c>
      <c r="AY308" s="15" t="s">
        <v>157</v>
      </c>
      <c r="BE308" s="190">
        <f>IF(N308="základná",J308,0)</f>
        <v>0</v>
      </c>
      <c r="BF308" s="190">
        <f>IF(N308="znížená",J308,0)</f>
        <v>0</v>
      </c>
      <c r="BG308" s="190">
        <f>IF(N308="zákl. prenesená",J308,0)</f>
        <v>0</v>
      </c>
      <c r="BH308" s="190">
        <f>IF(N308="zníž. prenesená",J308,0)</f>
        <v>0</v>
      </c>
      <c r="BI308" s="190">
        <f>IF(N308="nulová",J308,0)</f>
        <v>0</v>
      </c>
      <c r="BJ308" s="15" t="s">
        <v>164</v>
      </c>
      <c r="BK308" s="190">
        <f>ROUND(I308*H308,2)</f>
        <v>0</v>
      </c>
      <c r="BL308" s="15" t="s">
        <v>188</v>
      </c>
      <c r="BM308" s="189" t="s">
        <v>698</v>
      </c>
    </row>
    <row r="309" s="2" customFormat="1" ht="37.8" customHeight="1">
      <c r="A309" s="34"/>
      <c r="B309" s="176"/>
      <c r="C309" s="191" t="s">
        <v>426</v>
      </c>
      <c r="D309" s="191" t="s">
        <v>276</v>
      </c>
      <c r="E309" s="192" t="s">
        <v>699</v>
      </c>
      <c r="F309" s="193" t="s">
        <v>700</v>
      </c>
      <c r="G309" s="194" t="s">
        <v>162</v>
      </c>
      <c r="H309" s="195">
        <v>83.052999999999997</v>
      </c>
      <c r="I309" s="196"/>
      <c r="J309" s="197">
        <f>ROUND(I309*H309,2)</f>
        <v>0</v>
      </c>
      <c r="K309" s="198"/>
      <c r="L309" s="199"/>
      <c r="M309" s="200" t="s">
        <v>1</v>
      </c>
      <c r="N309" s="201" t="s">
        <v>38</v>
      </c>
      <c r="O309" s="78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218</v>
      </c>
      <c r="AT309" s="189" t="s">
        <v>276</v>
      </c>
      <c r="AU309" s="189" t="s">
        <v>164</v>
      </c>
      <c r="AY309" s="15" t="s">
        <v>157</v>
      </c>
      <c r="BE309" s="190">
        <f>IF(N309="základná",J309,0)</f>
        <v>0</v>
      </c>
      <c r="BF309" s="190">
        <f>IF(N309="znížená",J309,0)</f>
        <v>0</v>
      </c>
      <c r="BG309" s="190">
        <f>IF(N309="zákl. prenesená",J309,0)</f>
        <v>0</v>
      </c>
      <c r="BH309" s="190">
        <f>IF(N309="zníž. prenesená",J309,0)</f>
        <v>0</v>
      </c>
      <c r="BI309" s="190">
        <f>IF(N309="nulová",J309,0)</f>
        <v>0</v>
      </c>
      <c r="BJ309" s="15" t="s">
        <v>164</v>
      </c>
      <c r="BK309" s="190">
        <f>ROUND(I309*H309,2)</f>
        <v>0</v>
      </c>
      <c r="BL309" s="15" t="s">
        <v>188</v>
      </c>
      <c r="BM309" s="189" t="s">
        <v>701</v>
      </c>
    </row>
    <row r="310" s="2" customFormat="1" ht="37.8" customHeight="1">
      <c r="A310" s="34"/>
      <c r="B310" s="176"/>
      <c r="C310" s="177" t="s">
        <v>702</v>
      </c>
      <c r="D310" s="177" t="s">
        <v>159</v>
      </c>
      <c r="E310" s="178" t="s">
        <v>703</v>
      </c>
      <c r="F310" s="179" t="s">
        <v>704</v>
      </c>
      <c r="G310" s="180" t="s">
        <v>162</v>
      </c>
      <c r="H310" s="181">
        <v>76.329999999999998</v>
      </c>
      <c r="I310" s="182"/>
      <c r="J310" s="183">
        <f>ROUND(I310*H310,2)</f>
        <v>0</v>
      </c>
      <c r="K310" s="184"/>
      <c r="L310" s="35"/>
      <c r="M310" s="185" t="s">
        <v>1</v>
      </c>
      <c r="N310" s="186" t="s">
        <v>38</v>
      </c>
      <c r="O310" s="78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188</v>
      </c>
      <c r="AT310" s="189" t="s">
        <v>159</v>
      </c>
      <c r="AU310" s="189" t="s">
        <v>164</v>
      </c>
      <c r="AY310" s="15" t="s">
        <v>157</v>
      </c>
      <c r="BE310" s="190">
        <f>IF(N310="základná",J310,0)</f>
        <v>0</v>
      </c>
      <c r="BF310" s="190">
        <f>IF(N310="znížená",J310,0)</f>
        <v>0</v>
      </c>
      <c r="BG310" s="190">
        <f>IF(N310="zákl. prenesená",J310,0)</f>
        <v>0</v>
      </c>
      <c r="BH310" s="190">
        <f>IF(N310="zníž. prenesená",J310,0)</f>
        <v>0</v>
      </c>
      <c r="BI310" s="190">
        <f>IF(N310="nulová",J310,0)</f>
        <v>0</v>
      </c>
      <c r="BJ310" s="15" t="s">
        <v>164</v>
      </c>
      <c r="BK310" s="190">
        <f>ROUND(I310*H310,2)</f>
        <v>0</v>
      </c>
      <c r="BL310" s="15" t="s">
        <v>188</v>
      </c>
      <c r="BM310" s="189" t="s">
        <v>705</v>
      </c>
    </row>
    <row r="311" s="2" customFormat="1" ht="33" customHeight="1">
      <c r="A311" s="34"/>
      <c r="B311" s="176"/>
      <c r="C311" s="177" t="s">
        <v>430</v>
      </c>
      <c r="D311" s="177" t="s">
        <v>159</v>
      </c>
      <c r="E311" s="178" t="s">
        <v>706</v>
      </c>
      <c r="F311" s="179" t="s">
        <v>707</v>
      </c>
      <c r="G311" s="180" t="s">
        <v>162</v>
      </c>
      <c r="H311" s="181">
        <v>9.0999999999999996</v>
      </c>
      <c r="I311" s="182"/>
      <c r="J311" s="183">
        <f>ROUND(I311*H311,2)</f>
        <v>0</v>
      </c>
      <c r="K311" s="184"/>
      <c r="L311" s="35"/>
      <c r="M311" s="185" t="s">
        <v>1</v>
      </c>
      <c r="N311" s="186" t="s">
        <v>38</v>
      </c>
      <c r="O311" s="78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188</v>
      </c>
      <c r="AT311" s="189" t="s">
        <v>159</v>
      </c>
      <c r="AU311" s="189" t="s">
        <v>164</v>
      </c>
      <c r="AY311" s="15" t="s">
        <v>157</v>
      </c>
      <c r="BE311" s="190">
        <f>IF(N311="základná",J311,0)</f>
        <v>0</v>
      </c>
      <c r="BF311" s="190">
        <f>IF(N311="znížená",J311,0)</f>
        <v>0</v>
      </c>
      <c r="BG311" s="190">
        <f>IF(N311="zákl. prenesená",J311,0)</f>
        <v>0</v>
      </c>
      <c r="BH311" s="190">
        <f>IF(N311="zníž. prenesená",J311,0)</f>
        <v>0</v>
      </c>
      <c r="BI311" s="190">
        <f>IF(N311="nulová",J311,0)</f>
        <v>0</v>
      </c>
      <c r="BJ311" s="15" t="s">
        <v>164</v>
      </c>
      <c r="BK311" s="190">
        <f>ROUND(I311*H311,2)</f>
        <v>0</v>
      </c>
      <c r="BL311" s="15" t="s">
        <v>188</v>
      </c>
      <c r="BM311" s="189" t="s">
        <v>708</v>
      </c>
    </row>
    <row r="312" s="2" customFormat="1" ht="33" customHeight="1">
      <c r="A312" s="34"/>
      <c r="B312" s="176"/>
      <c r="C312" s="191" t="s">
        <v>709</v>
      </c>
      <c r="D312" s="191" t="s">
        <v>276</v>
      </c>
      <c r="E312" s="192" t="s">
        <v>710</v>
      </c>
      <c r="F312" s="193" t="s">
        <v>711</v>
      </c>
      <c r="G312" s="194" t="s">
        <v>162</v>
      </c>
      <c r="H312" s="195">
        <v>98.245000000000005</v>
      </c>
      <c r="I312" s="196"/>
      <c r="J312" s="197">
        <f>ROUND(I312*H312,2)</f>
        <v>0</v>
      </c>
      <c r="K312" s="198"/>
      <c r="L312" s="199"/>
      <c r="M312" s="200" t="s">
        <v>1</v>
      </c>
      <c r="N312" s="201" t="s">
        <v>38</v>
      </c>
      <c r="O312" s="78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218</v>
      </c>
      <c r="AT312" s="189" t="s">
        <v>276</v>
      </c>
      <c r="AU312" s="189" t="s">
        <v>164</v>
      </c>
      <c r="AY312" s="15" t="s">
        <v>157</v>
      </c>
      <c r="BE312" s="190">
        <f>IF(N312="základná",J312,0)</f>
        <v>0</v>
      </c>
      <c r="BF312" s="190">
        <f>IF(N312="znížená",J312,0)</f>
        <v>0</v>
      </c>
      <c r="BG312" s="190">
        <f>IF(N312="zákl. prenesená",J312,0)</f>
        <v>0</v>
      </c>
      <c r="BH312" s="190">
        <f>IF(N312="zníž. prenesená",J312,0)</f>
        <v>0</v>
      </c>
      <c r="BI312" s="190">
        <f>IF(N312="nulová",J312,0)</f>
        <v>0</v>
      </c>
      <c r="BJ312" s="15" t="s">
        <v>164</v>
      </c>
      <c r="BK312" s="190">
        <f>ROUND(I312*H312,2)</f>
        <v>0</v>
      </c>
      <c r="BL312" s="15" t="s">
        <v>188</v>
      </c>
      <c r="BM312" s="189" t="s">
        <v>712</v>
      </c>
    </row>
    <row r="313" s="2" customFormat="1" ht="37.8" customHeight="1">
      <c r="A313" s="34"/>
      <c r="B313" s="176"/>
      <c r="C313" s="177" t="s">
        <v>434</v>
      </c>
      <c r="D313" s="177" t="s">
        <v>159</v>
      </c>
      <c r="E313" s="178" t="s">
        <v>713</v>
      </c>
      <c r="F313" s="179" t="s">
        <v>714</v>
      </c>
      <c r="G313" s="180" t="s">
        <v>162</v>
      </c>
      <c r="H313" s="181">
        <v>85.430000000000007</v>
      </c>
      <c r="I313" s="182"/>
      <c r="J313" s="183">
        <f>ROUND(I313*H313,2)</f>
        <v>0</v>
      </c>
      <c r="K313" s="184"/>
      <c r="L313" s="35"/>
      <c r="M313" s="185" t="s">
        <v>1</v>
      </c>
      <c r="N313" s="186" t="s">
        <v>38</v>
      </c>
      <c r="O313" s="78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188</v>
      </c>
      <c r="AT313" s="189" t="s">
        <v>159</v>
      </c>
      <c r="AU313" s="189" t="s">
        <v>164</v>
      </c>
      <c r="AY313" s="15" t="s">
        <v>157</v>
      </c>
      <c r="BE313" s="190">
        <f>IF(N313="základná",J313,0)</f>
        <v>0</v>
      </c>
      <c r="BF313" s="190">
        <f>IF(N313="znížená",J313,0)</f>
        <v>0</v>
      </c>
      <c r="BG313" s="190">
        <f>IF(N313="zákl. prenesená",J313,0)</f>
        <v>0</v>
      </c>
      <c r="BH313" s="190">
        <f>IF(N313="zníž. prenesená",J313,0)</f>
        <v>0</v>
      </c>
      <c r="BI313" s="190">
        <f>IF(N313="nulová",J313,0)</f>
        <v>0</v>
      </c>
      <c r="BJ313" s="15" t="s">
        <v>164</v>
      </c>
      <c r="BK313" s="190">
        <f>ROUND(I313*H313,2)</f>
        <v>0</v>
      </c>
      <c r="BL313" s="15" t="s">
        <v>188</v>
      </c>
      <c r="BM313" s="189" t="s">
        <v>715</v>
      </c>
    </row>
    <row r="314" s="2" customFormat="1" ht="16.5" customHeight="1">
      <c r="A314" s="34"/>
      <c r="B314" s="176"/>
      <c r="C314" s="191" t="s">
        <v>716</v>
      </c>
      <c r="D314" s="191" t="s">
        <v>276</v>
      </c>
      <c r="E314" s="192" t="s">
        <v>717</v>
      </c>
      <c r="F314" s="193" t="s">
        <v>718</v>
      </c>
      <c r="G314" s="194" t="s">
        <v>162</v>
      </c>
      <c r="H314" s="195">
        <v>98.245000000000005</v>
      </c>
      <c r="I314" s="196"/>
      <c r="J314" s="197">
        <f>ROUND(I314*H314,2)</f>
        <v>0</v>
      </c>
      <c r="K314" s="198"/>
      <c r="L314" s="199"/>
      <c r="M314" s="200" t="s">
        <v>1</v>
      </c>
      <c r="N314" s="201" t="s">
        <v>38</v>
      </c>
      <c r="O314" s="78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218</v>
      </c>
      <c r="AT314" s="189" t="s">
        <v>276</v>
      </c>
      <c r="AU314" s="189" t="s">
        <v>164</v>
      </c>
      <c r="AY314" s="15" t="s">
        <v>157</v>
      </c>
      <c r="BE314" s="190">
        <f>IF(N314="základná",J314,0)</f>
        <v>0</v>
      </c>
      <c r="BF314" s="190">
        <f>IF(N314="znížená",J314,0)</f>
        <v>0</v>
      </c>
      <c r="BG314" s="190">
        <f>IF(N314="zákl. prenesená",J314,0)</f>
        <v>0</v>
      </c>
      <c r="BH314" s="190">
        <f>IF(N314="zníž. prenesená",J314,0)</f>
        <v>0</v>
      </c>
      <c r="BI314" s="190">
        <f>IF(N314="nulová",J314,0)</f>
        <v>0</v>
      </c>
      <c r="BJ314" s="15" t="s">
        <v>164</v>
      </c>
      <c r="BK314" s="190">
        <f>ROUND(I314*H314,2)</f>
        <v>0</v>
      </c>
      <c r="BL314" s="15" t="s">
        <v>188</v>
      </c>
      <c r="BM314" s="189" t="s">
        <v>719</v>
      </c>
    </row>
    <row r="315" s="2" customFormat="1" ht="37.8" customHeight="1">
      <c r="A315" s="34"/>
      <c r="B315" s="176"/>
      <c r="C315" s="177" t="s">
        <v>438</v>
      </c>
      <c r="D315" s="177" t="s">
        <v>159</v>
      </c>
      <c r="E315" s="178" t="s">
        <v>720</v>
      </c>
      <c r="F315" s="179" t="s">
        <v>721</v>
      </c>
      <c r="G315" s="180" t="s">
        <v>162</v>
      </c>
      <c r="H315" s="181">
        <v>85.430000000000007</v>
      </c>
      <c r="I315" s="182"/>
      <c r="J315" s="183">
        <f>ROUND(I315*H315,2)</f>
        <v>0</v>
      </c>
      <c r="K315" s="184"/>
      <c r="L315" s="35"/>
      <c r="M315" s="185" t="s">
        <v>1</v>
      </c>
      <c r="N315" s="186" t="s">
        <v>38</v>
      </c>
      <c r="O315" s="78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188</v>
      </c>
      <c r="AT315" s="189" t="s">
        <v>159</v>
      </c>
      <c r="AU315" s="189" t="s">
        <v>164</v>
      </c>
      <c r="AY315" s="15" t="s">
        <v>157</v>
      </c>
      <c r="BE315" s="190">
        <f>IF(N315="základná",J315,0)</f>
        <v>0</v>
      </c>
      <c r="BF315" s="190">
        <f>IF(N315="znížená",J315,0)</f>
        <v>0</v>
      </c>
      <c r="BG315" s="190">
        <f>IF(N315="zákl. prenesená",J315,0)</f>
        <v>0</v>
      </c>
      <c r="BH315" s="190">
        <f>IF(N315="zníž. prenesená",J315,0)</f>
        <v>0</v>
      </c>
      <c r="BI315" s="190">
        <f>IF(N315="nulová",J315,0)</f>
        <v>0</v>
      </c>
      <c r="BJ315" s="15" t="s">
        <v>164</v>
      </c>
      <c r="BK315" s="190">
        <f>ROUND(I315*H315,2)</f>
        <v>0</v>
      </c>
      <c r="BL315" s="15" t="s">
        <v>188</v>
      </c>
      <c r="BM315" s="189" t="s">
        <v>722</v>
      </c>
    </row>
    <row r="316" s="2" customFormat="1" ht="16.5" customHeight="1">
      <c r="A316" s="34"/>
      <c r="B316" s="176"/>
      <c r="C316" s="191" t="s">
        <v>723</v>
      </c>
      <c r="D316" s="191" t="s">
        <v>276</v>
      </c>
      <c r="E316" s="192" t="s">
        <v>717</v>
      </c>
      <c r="F316" s="193" t="s">
        <v>718</v>
      </c>
      <c r="G316" s="194" t="s">
        <v>162</v>
      </c>
      <c r="H316" s="195">
        <v>98.245000000000005</v>
      </c>
      <c r="I316" s="196"/>
      <c r="J316" s="197">
        <f>ROUND(I316*H316,2)</f>
        <v>0</v>
      </c>
      <c r="K316" s="198"/>
      <c r="L316" s="199"/>
      <c r="M316" s="200" t="s">
        <v>1</v>
      </c>
      <c r="N316" s="201" t="s">
        <v>38</v>
      </c>
      <c r="O316" s="78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218</v>
      </c>
      <c r="AT316" s="189" t="s">
        <v>276</v>
      </c>
      <c r="AU316" s="189" t="s">
        <v>164</v>
      </c>
      <c r="AY316" s="15" t="s">
        <v>157</v>
      </c>
      <c r="BE316" s="190">
        <f>IF(N316="základná",J316,0)</f>
        <v>0</v>
      </c>
      <c r="BF316" s="190">
        <f>IF(N316="znížená",J316,0)</f>
        <v>0</v>
      </c>
      <c r="BG316" s="190">
        <f>IF(N316="zákl. prenesená",J316,0)</f>
        <v>0</v>
      </c>
      <c r="BH316" s="190">
        <f>IF(N316="zníž. prenesená",J316,0)</f>
        <v>0</v>
      </c>
      <c r="BI316" s="190">
        <f>IF(N316="nulová",J316,0)</f>
        <v>0</v>
      </c>
      <c r="BJ316" s="15" t="s">
        <v>164</v>
      </c>
      <c r="BK316" s="190">
        <f>ROUND(I316*H316,2)</f>
        <v>0</v>
      </c>
      <c r="BL316" s="15" t="s">
        <v>188</v>
      </c>
      <c r="BM316" s="189" t="s">
        <v>724</v>
      </c>
    </row>
    <row r="317" s="2" customFormat="1" ht="24.15" customHeight="1">
      <c r="A317" s="34"/>
      <c r="B317" s="176"/>
      <c r="C317" s="177" t="s">
        <v>441</v>
      </c>
      <c r="D317" s="177" t="s">
        <v>159</v>
      </c>
      <c r="E317" s="178" t="s">
        <v>725</v>
      </c>
      <c r="F317" s="179" t="s">
        <v>726</v>
      </c>
      <c r="G317" s="180" t="s">
        <v>727</v>
      </c>
      <c r="H317" s="202"/>
      <c r="I317" s="182"/>
      <c r="J317" s="183">
        <f>ROUND(I317*H317,2)</f>
        <v>0</v>
      </c>
      <c r="K317" s="184"/>
      <c r="L317" s="35"/>
      <c r="M317" s="185" t="s">
        <v>1</v>
      </c>
      <c r="N317" s="186" t="s">
        <v>38</v>
      </c>
      <c r="O317" s="78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188</v>
      </c>
      <c r="AT317" s="189" t="s">
        <v>159</v>
      </c>
      <c r="AU317" s="189" t="s">
        <v>164</v>
      </c>
      <c r="AY317" s="15" t="s">
        <v>157</v>
      </c>
      <c r="BE317" s="190">
        <f>IF(N317="základná",J317,0)</f>
        <v>0</v>
      </c>
      <c r="BF317" s="190">
        <f>IF(N317="znížená",J317,0)</f>
        <v>0</v>
      </c>
      <c r="BG317" s="190">
        <f>IF(N317="zákl. prenesená",J317,0)</f>
        <v>0</v>
      </c>
      <c r="BH317" s="190">
        <f>IF(N317="zníž. prenesená",J317,0)</f>
        <v>0</v>
      </c>
      <c r="BI317" s="190">
        <f>IF(N317="nulová",J317,0)</f>
        <v>0</v>
      </c>
      <c r="BJ317" s="15" t="s">
        <v>164</v>
      </c>
      <c r="BK317" s="190">
        <f>ROUND(I317*H317,2)</f>
        <v>0</v>
      </c>
      <c r="BL317" s="15" t="s">
        <v>188</v>
      </c>
      <c r="BM317" s="189" t="s">
        <v>728</v>
      </c>
    </row>
    <row r="318" s="12" customFormat="1" ht="22.8" customHeight="1">
      <c r="A318" s="12"/>
      <c r="B318" s="163"/>
      <c r="C318" s="12"/>
      <c r="D318" s="164" t="s">
        <v>71</v>
      </c>
      <c r="E318" s="174" t="s">
        <v>729</v>
      </c>
      <c r="F318" s="174" t="s">
        <v>730</v>
      </c>
      <c r="G318" s="12"/>
      <c r="H318" s="12"/>
      <c r="I318" s="166"/>
      <c r="J318" s="175">
        <f>BK318</f>
        <v>0</v>
      </c>
      <c r="K318" s="12"/>
      <c r="L318" s="163"/>
      <c r="M318" s="168"/>
      <c r="N318" s="169"/>
      <c r="O318" s="169"/>
      <c r="P318" s="170">
        <f>SUM(P319:P329)</f>
        <v>0</v>
      </c>
      <c r="Q318" s="169"/>
      <c r="R318" s="170">
        <f>SUM(R319:R329)</f>
        <v>0</v>
      </c>
      <c r="S318" s="169"/>
      <c r="T318" s="171">
        <f>SUM(T319:T329)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64" t="s">
        <v>164</v>
      </c>
      <c r="AT318" s="172" t="s">
        <v>71</v>
      </c>
      <c r="AU318" s="172" t="s">
        <v>80</v>
      </c>
      <c r="AY318" s="164" t="s">
        <v>157</v>
      </c>
      <c r="BK318" s="173">
        <f>SUM(BK319:BK329)</f>
        <v>0</v>
      </c>
    </row>
    <row r="319" s="2" customFormat="1" ht="24.15" customHeight="1">
      <c r="A319" s="34"/>
      <c r="B319" s="176"/>
      <c r="C319" s="177" t="s">
        <v>731</v>
      </c>
      <c r="D319" s="177" t="s">
        <v>159</v>
      </c>
      <c r="E319" s="178" t="s">
        <v>732</v>
      </c>
      <c r="F319" s="179" t="s">
        <v>733</v>
      </c>
      <c r="G319" s="180" t="s">
        <v>162</v>
      </c>
      <c r="H319" s="181">
        <v>484.48000000000002</v>
      </c>
      <c r="I319" s="182"/>
      <c r="J319" s="183">
        <f>ROUND(I319*H319,2)</f>
        <v>0</v>
      </c>
      <c r="K319" s="184"/>
      <c r="L319" s="35"/>
      <c r="M319" s="185" t="s">
        <v>1</v>
      </c>
      <c r="N319" s="186" t="s">
        <v>38</v>
      </c>
      <c r="O319" s="78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188</v>
      </c>
      <c r="AT319" s="189" t="s">
        <v>159</v>
      </c>
      <c r="AU319" s="189" t="s">
        <v>164</v>
      </c>
      <c r="AY319" s="15" t="s">
        <v>157</v>
      </c>
      <c r="BE319" s="190">
        <f>IF(N319="základná",J319,0)</f>
        <v>0</v>
      </c>
      <c r="BF319" s="190">
        <f>IF(N319="znížená",J319,0)</f>
        <v>0</v>
      </c>
      <c r="BG319" s="190">
        <f>IF(N319="zákl. prenesená",J319,0)</f>
        <v>0</v>
      </c>
      <c r="BH319" s="190">
        <f>IF(N319="zníž. prenesená",J319,0)</f>
        <v>0</v>
      </c>
      <c r="BI319" s="190">
        <f>IF(N319="nulová",J319,0)</f>
        <v>0</v>
      </c>
      <c r="BJ319" s="15" t="s">
        <v>164</v>
      </c>
      <c r="BK319" s="190">
        <f>ROUND(I319*H319,2)</f>
        <v>0</v>
      </c>
      <c r="BL319" s="15" t="s">
        <v>188</v>
      </c>
      <c r="BM319" s="189" t="s">
        <v>734</v>
      </c>
    </row>
    <row r="320" s="2" customFormat="1" ht="24.15" customHeight="1">
      <c r="A320" s="34"/>
      <c r="B320" s="176"/>
      <c r="C320" s="177" t="s">
        <v>445</v>
      </c>
      <c r="D320" s="177" t="s">
        <v>159</v>
      </c>
      <c r="E320" s="178" t="s">
        <v>735</v>
      </c>
      <c r="F320" s="179" t="s">
        <v>736</v>
      </c>
      <c r="G320" s="180" t="s">
        <v>162</v>
      </c>
      <c r="H320" s="181">
        <v>484.48000000000002</v>
      </c>
      <c r="I320" s="182"/>
      <c r="J320" s="183">
        <f>ROUND(I320*H320,2)</f>
        <v>0</v>
      </c>
      <c r="K320" s="184"/>
      <c r="L320" s="35"/>
      <c r="M320" s="185" t="s">
        <v>1</v>
      </c>
      <c r="N320" s="186" t="s">
        <v>38</v>
      </c>
      <c r="O320" s="78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188</v>
      </c>
      <c r="AT320" s="189" t="s">
        <v>159</v>
      </c>
      <c r="AU320" s="189" t="s">
        <v>164</v>
      </c>
      <c r="AY320" s="15" t="s">
        <v>157</v>
      </c>
      <c r="BE320" s="190">
        <f>IF(N320="základná",J320,0)</f>
        <v>0</v>
      </c>
      <c r="BF320" s="190">
        <f>IF(N320="znížená",J320,0)</f>
        <v>0</v>
      </c>
      <c r="BG320" s="190">
        <f>IF(N320="zákl. prenesená",J320,0)</f>
        <v>0</v>
      </c>
      <c r="BH320" s="190">
        <f>IF(N320="zníž. prenesená",J320,0)</f>
        <v>0</v>
      </c>
      <c r="BI320" s="190">
        <f>IF(N320="nulová",J320,0)</f>
        <v>0</v>
      </c>
      <c r="BJ320" s="15" t="s">
        <v>164</v>
      </c>
      <c r="BK320" s="190">
        <f>ROUND(I320*H320,2)</f>
        <v>0</v>
      </c>
      <c r="BL320" s="15" t="s">
        <v>188</v>
      </c>
      <c r="BM320" s="189" t="s">
        <v>737</v>
      </c>
    </row>
    <row r="321" s="2" customFormat="1" ht="37.8" customHeight="1">
      <c r="A321" s="34"/>
      <c r="B321" s="176"/>
      <c r="C321" s="177" t="s">
        <v>738</v>
      </c>
      <c r="D321" s="177" t="s">
        <v>159</v>
      </c>
      <c r="E321" s="178" t="s">
        <v>739</v>
      </c>
      <c r="F321" s="179" t="s">
        <v>740</v>
      </c>
      <c r="G321" s="180" t="s">
        <v>162</v>
      </c>
      <c r="H321" s="181">
        <v>490.48599999999999</v>
      </c>
      <c r="I321" s="182"/>
      <c r="J321" s="183">
        <f>ROUND(I321*H321,2)</f>
        <v>0</v>
      </c>
      <c r="K321" s="184"/>
      <c r="L321" s="35"/>
      <c r="M321" s="185" t="s">
        <v>1</v>
      </c>
      <c r="N321" s="186" t="s">
        <v>38</v>
      </c>
      <c r="O321" s="78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188</v>
      </c>
      <c r="AT321" s="189" t="s">
        <v>159</v>
      </c>
      <c r="AU321" s="189" t="s">
        <v>164</v>
      </c>
      <c r="AY321" s="15" t="s">
        <v>157</v>
      </c>
      <c r="BE321" s="190">
        <f>IF(N321="základná",J321,0)</f>
        <v>0</v>
      </c>
      <c r="BF321" s="190">
        <f>IF(N321="znížená",J321,0)</f>
        <v>0</v>
      </c>
      <c r="BG321" s="190">
        <f>IF(N321="zákl. prenesená",J321,0)</f>
        <v>0</v>
      </c>
      <c r="BH321" s="190">
        <f>IF(N321="zníž. prenesená",J321,0)</f>
        <v>0</v>
      </c>
      <c r="BI321" s="190">
        <f>IF(N321="nulová",J321,0)</f>
        <v>0</v>
      </c>
      <c r="BJ321" s="15" t="s">
        <v>164</v>
      </c>
      <c r="BK321" s="190">
        <f>ROUND(I321*H321,2)</f>
        <v>0</v>
      </c>
      <c r="BL321" s="15" t="s">
        <v>188</v>
      </c>
      <c r="BM321" s="189" t="s">
        <v>741</v>
      </c>
    </row>
    <row r="322" s="2" customFormat="1" ht="16.5" customHeight="1">
      <c r="A322" s="34"/>
      <c r="B322" s="176"/>
      <c r="C322" s="191" t="s">
        <v>448</v>
      </c>
      <c r="D322" s="191" t="s">
        <v>276</v>
      </c>
      <c r="E322" s="192" t="s">
        <v>742</v>
      </c>
      <c r="F322" s="193" t="s">
        <v>743</v>
      </c>
      <c r="G322" s="194" t="s">
        <v>300</v>
      </c>
      <c r="H322" s="195">
        <v>2942.9160000000002</v>
      </c>
      <c r="I322" s="196"/>
      <c r="J322" s="197">
        <f>ROUND(I322*H322,2)</f>
        <v>0</v>
      </c>
      <c r="K322" s="198"/>
      <c r="L322" s="199"/>
      <c r="M322" s="200" t="s">
        <v>1</v>
      </c>
      <c r="N322" s="201" t="s">
        <v>38</v>
      </c>
      <c r="O322" s="78"/>
      <c r="P322" s="187">
        <f>O322*H322</f>
        <v>0</v>
      </c>
      <c r="Q322" s="187">
        <v>0</v>
      </c>
      <c r="R322" s="187">
        <f>Q322*H322</f>
        <v>0</v>
      </c>
      <c r="S322" s="187">
        <v>0</v>
      </c>
      <c r="T322" s="18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9" t="s">
        <v>218</v>
      </c>
      <c r="AT322" s="189" t="s">
        <v>276</v>
      </c>
      <c r="AU322" s="189" t="s">
        <v>164</v>
      </c>
      <c r="AY322" s="15" t="s">
        <v>157</v>
      </c>
      <c r="BE322" s="190">
        <f>IF(N322="základná",J322,0)</f>
        <v>0</v>
      </c>
      <c r="BF322" s="190">
        <f>IF(N322="znížená",J322,0)</f>
        <v>0</v>
      </c>
      <c r="BG322" s="190">
        <f>IF(N322="zákl. prenesená",J322,0)</f>
        <v>0</v>
      </c>
      <c r="BH322" s="190">
        <f>IF(N322="zníž. prenesená",J322,0)</f>
        <v>0</v>
      </c>
      <c r="BI322" s="190">
        <f>IF(N322="nulová",J322,0)</f>
        <v>0</v>
      </c>
      <c r="BJ322" s="15" t="s">
        <v>164</v>
      </c>
      <c r="BK322" s="190">
        <f>ROUND(I322*H322,2)</f>
        <v>0</v>
      </c>
      <c r="BL322" s="15" t="s">
        <v>188</v>
      </c>
      <c r="BM322" s="189" t="s">
        <v>744</v>
      </c>
    </row>
    <row r="323" s="2" customFormat="1" ht="24.15" customHeight="1">
      <c r="A323" s="34"/>
      <c r="B323" s="176"/>
      <c r="C323" s="191" t="s">
        <v>745</v>
      </c>
      <c r="D323" s="191" t="s">
        <v>276</v>
      </c>
      <c r="E323" s="192" t="s">
        <v>746</v>
      </c>
      <c r="F323" s="193" t="s">
        <v>747</v>
      </c>
      <c r="G323" s="194" t="s">
        <v>162</v>
      </c>
      <c r="H323" s="195">
        <v>564.05899999999997</v>
      </c>
      <c r="I323" s="196"/>
      <c r="J323" s="197">
        <f>ROUND(I323*H323,2)</f>
        <v>0</v>
      </c>
      <c r="K323" s="198"/>
      <c r="L323" s="199"/>
      <c r="M323" s="200" t="s">
        <v>1</v>
      </c>
      <c r="N323" s="201" t="s">
        <v>38</v>
      </c>
      <c r="O323" s="78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218</v>
      </c>
      <c r="AT323" s="189" t="s">
        <v>276</v>
      </c>
      <c r="AU323" s="189" t="s">
        <v>164</v>
      </c>
      <c r="AY323" s="15" t="s">
        <v>157</v>
      </c>
      <c r="BE323" s="190">
        <f>IF(N323="základná",J323,0)</f>
        <v>0</v>
      </c>
      <c r="BF323" s="190">
        <f>IF(N323="znížená",J323,0)</f>
        <v>0</v>
      </c>
      <c r="BG323" s="190">
        <f>IF(N323="zákl. prenesená",J323,0)</f>
        <v>0</v>
      </c>
      <c r="BH323" s="190">
        <f>IF(N323="zníž. prenesená",J323,0)</f>
        <v>0</v>
      </c>
      <c r="BI323" s="190">
        <f>IF(N323="nulová",J323,0)</f>
        <v>0</v>
      </c>
      <c r="BJ323" s="15" t="s">
        <v>164</v>
      </c>
      <c r="BK323" s="190">
        <f>ROUND(I323*H323,2)</f>
        <v>0</v>
      </c>
      <c r="BL323" s="15" t="s">
        <v>188</v>
      </c>
      <c r="BM323" s="189" t="s">
        <v>748</v>
      </c>
    </row>
    <row r="324" s="2" customFormat="1" ht="24.15" customHeight="1">
      <c r="A324" s="34"/>
      <c r="B324" s="176"/>
      <c r="C324" s="177" t="s">
        <v>452</v>
      </c>
      <c r="D324" s="177" t="s">
        <v>159</v>
      </c>
      <c r="E324" s="178" t="s">
        <v>749</v>
      </c>
      <c r="F324" s="179" t="s">
        <v>750</v>
      </c>
      <c r="G324" s="180" t="s">
        <v>300</v>
      </c>
      <c r="H324" s="181">
        <v>8</v>
      </c>
      <c r="I324" s="182"/>
      <c r="J324" s="183">
        <f>ROUND(I324*H324,2)</f>
        <v>0</v>
      </c>
      <c r="K324" s="184"/>
      <c r="L324" s="35"/>
      <c r="M324" s="185" t="s">
        <v>1</v>
      </c>
      <c r="N324" s="186" t="s">
        <v>38</v>
      </c>
      <c r="O324" s="78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188</v>
      </c>
      <c r="AT324" s="189" t="s">
        <v>159</v>
      </c>
      <c r="AU324" s="189" t="s">
        <v>164</v>
      </c>
      <c r="AY324" s="15" t="s">
        <v>157</v>
      </c>
      <c r="BE324" s="190">
        <f>IF(N324="základná",J324,0)</f>
        <v>0</v>
      </c>
      <c r="BF324" s="190">
        <f>IF(N324="znížená",J324,0)</f>
        <v>0</v>
      </c>
      <c r="BG324" s="190">
        <f>IF(N324="zákl. prenesená",J324,0)</f>
        <v>0</v>
      </c>
      <c r="BH324" s="190">
        <f>IF(N324="zníž. prenesená",J324,0)</f>
        <v>0</v>
      </c>
      <c r="BI324" s="190">
        <f>IF(N324="nulová",J324,0)</f>
        <v>0</v>
      </c>
      <c r="BJ324" s="15" t="s">
        <v>164</v>
      </c>
      <c r="BK324" s="190">
        <f>ROUND(I324*H324,2)</f>
        <v>0</v>
      </c>
      <c r="BL324" s="15" t="s">
        <v>188</v>
      </c>
      <c r="BM324" s="189" t="s">
        <v>751</v>
      </c>
    </row>
    <row r="325" s="2" customFormat="1" ht="24.15" customHeight="1">
      <c r="A325" s="34"/>
      <c r="B325" s="176"/>
      <c r="C325" s="177" t="s">
        <v>752</v>
      </c>
      <c r="D325" s="177" t="s">
        <v>159</v>
      </c>
      <c r="E325" s="178" t="s">
        <v>753</v>
      </c>
      <c r="F325" s="179" t="s">
        <v>754</v>
      </c>
      <c r="G325" s="180" t="s">
        <v>162</v>
      </c>
      <c r="H325" s="181">
        <v>490.48599999999999</v>
      </c>
      <c r="I325" s="182"/>
      <c r="J325" s="183">
        <f>ROUND(I325*H325,2)</f>
        <v>0</v>
      </c>
      <c r="K325" s="184"/>
      <c r="L325" s="35"/>
      <c r="M325" s="185" t="s">
        <v>1</v>
      </c>
      <c r="N325" s="186" t="s">
        <v>38</v>
      </c>
      <c r="O325" s="78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188</v>
      </c>
      <c r="AT325" s="189" t="s">
        <v>159</v>
      </c>
      <c r="AU325" s="189" t="s">
        <v>164</v>
      </c>
      <c r="AY325" s="15" t="s">
        <v>157</v>
      </c>
      <c r="BE325" s="190">
        <f>IF(N325="základná",J325,0)</f>
        <v>0</v>
      </c>
      <c r="BF325" s="190">
        <f>IF(N325="znížená",J325,0)</f>
        <v>0</v>
      </c>
      <c r="BG325" s="190">
        <f>IF(N325="zákl. prenesená",J325,0)</f>
        <v>0</v>
      </c>
      <c r="BH325" s="190">
        <f>IF(N325="zníž. prenesená",J325,0)</f>
        <v>0</v>
      </c>
      <c r="BI325" s="190">
        <f>IF(N325="nulová",J325,0)</f>
        <v>0</v>
      </c>
      <c r="BJ325" s="15" t="s">
        <v>164</v>
      </c>
      <c r="BK325" s="190">
        <f>ROUND(I325*H325,2)</f>
        <v>0</v>
      </c>
      <c r="BL325" s="15" t="s">
        <v>188</v>
      </c>
      <c r="BM325" s="189" t="s">
        <v>755</v>
      </c>
    </row>
    <row r="326" s="2" customFormat="1" ht="16.5" customHeight="1">
      <c r="A326" s="34"/>
      <c r="B326" s="176"/>
      <c r="C326" s="191" t="s">
        <v>455</v>
      </c>
      <c r="D326" s="191" t="s">
        <v>276</v>
      </c>
      <c r="E326" s="192" t="s">
        <v>717</v>
      </c>
      <c r="F326" s="193" t="s">
        <v>718</v>
      </c>
      <c r="G326" s="194" t="s">
        <v>162</v>
      </c>
      <c r="H326" s="195">
        <v>564.05899999999997</v>
      </c>
      <c r="I326" s="196"/>
      <c r="J326" s="197">
        <f>ROUND(I326*H326,2)</f>
        <v>0</v>
      </c>
      <c r="K326" s="198"/>
      <c r="L326" s="199"/>
      <c r="M326" s="200" t="s">
        <v>1</v>
      </c>
      <c r="N326" s="201" t="s">
        <v>38</v>
      </c>
      <c r="O326" s="78"/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218</v>
      </c>
      <c r="AT326" s="189" t="s">
        <v>276</v>
      </c>
      <c r="AU326" s="189" t="s">
        <v>164</v>
      </c>
      <c r="AY326" s="15" t="s">
        <v>157</v>
      </c>
      <c r="BE326" s="190">
        <f>IF(N326="základná",J326,0)</f>
        <v>0</v>
      </c>
      <c r="BF326" s="190">
        <f>IF(N326="znížená",J326,0)</f>
        <v>0</v>
      </c>
      <c r="BG326" s="190">
        <f>IF(N326="zákl. prenesená",J326,0)</f>
        <v>0</v>
      </c>
      <c r="BH326" s="190">
        <f>IF(N326="zníž. prenesená",J326,0)</f>
        <v>0</v>
      </c>
      <c r="BI326" s="190">
        <f>IF(N326="nulová",J326,0)</f>
        <v>0</v>
      </c>
      <c r="BJ326" s="15" t="s">
        <v>164</v>
      </c>
      <c r="BK326" s="190">
        <f>ROUND(I326*H326,2)</f>
        <v>0</v>
      </c>
      <c r="BL326" s="15" t="s">
        <v>188</v>
      </c>
      <c r="BM326" s="189" t="s">
        <v>756</v>
      </c>
    </row>
    <row r="327" s="2" customFormat="1" ht="21.75" customHeight="1">
      <c r="A327" s="34"/>
      <c r="B327" s="176"/>
      <c r="C327" s="177" t="s">
        <v>757</v>
      </c>
      <c r="D327" s="177" t="s">
        <v>159</v>
      </c>
      <c r="E327" s="178" t="s">
        <v>758</v>
      </c>
      <c r="F327" s="179" t="s">
        <v>759</v>
      </c>
      <c r="G327" s="180" t="s">
        <v>311</v>
      </c>
      <c r="H327" s="181">
        <v>229.84999999999999</v>
      </c>
      <c r="I327" s="182"/>
      <c r="J327" s="183">
        <f>ROUND(I327*H327,2)</f>
        <v>0</v>
      </c>
      <c r="K327" s="184"/>
      <c r="L327" s="35"/>
      <c r="M327" s="185" t="s">
        <v>1</v>
      </c>
      <c r="N327" s="186" t="s">
        <v>38</v>
      </c>
      <c r="O327" s="78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188</v>
      </c>
      <c r="AT327" s="189" t="s">
        <v>159</v>
      </c>
      <c r="AU327" s="189" t="s">
        <v>164</v>
      </c>
      <c r="AY327" s="15" t="s">
        <v>157</v>
      </c>
      <c r="BE327" s="190">
        <f>IF(N327="základná",J327,0)</f>
        <v>0</v>
      </c>
      <c r="BF327" s="190">
        <f>IF(N327="znížená",J327,0)</f>
        <v>0</v>
      </c>
      <c r="BG327" s="190">
        <f>IF(N327="zákl. prenesená",J327,0)</f>
        <v>0</v>
      </c>
      <c r="BH327" s="190">
        <f>IF(N327="zníž. prenesená",J327,0)</f>
        <v>0</v>
      </c>
      <c r="BI327" s="190">
        <f>IF(N327="nulová",J327,0)</f>
        <v>0</v>
      </c>
      <c r="BJ327" s="15" t="s">
        <v>164</v>
      </c>
      <c r="BK327" s="190">
        <f>ROUND(I327*H327,2)</f>
        <v>0</v>
      </c>
      <c r="BL327" s="15" t="s">
        <v>188</v>
      </c>
      <c r="BM327" s="189" t="s">
        <v>760</v>
      </c>
    </row>
    <row r="328" s="2" customFormat="1" ht="37.8" customHeight="1">
      <c r="A328" s="34"/>
      <c r="B328" s="176"/>
      <c r="C328" s="191" t="s">
        <v>459</v>
      </c>
      <c r="D328" s="191" t="s">
        <v>276</v>
      </c>
      <c r="E328" s="192" t="s">
        <v>761</v>
      </c>
      <c r="F328" s="193" t="s">
        <v>762</v>
      </c>
      <c r="G328" s="194" t="s">
        <v>311</v>
      </c>
      <c r="H328" s="195">
        <v>252.83500000000001</v>
      </c>
      <c r="I328" s="196"/>
      <c r="J328" s="197">
        <f>ROUND(I328*H328,2)</f>
        <v>0</v>
      </c>
      <c r="K328" s="198"/>
      <c r="L328" s="199"/>
      <c r="M328" s="200" t="s">
        <v>1</v>
      </c>
      <c r="N328" s="201" t="s">
        <v>38</v>
      </c>
      <c r="O328" s="78"/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9" t="s">
        <v>218</v>
      </c>
      <c r="AT328" s="189" t="s">
        <v>276</v>
      </c>
      <c r="AU328" s="189" t="s">
        <v>164</v>
      </c>
      <c r="AY328" s="15" t="s">
        <v>157</v>
      </c>
      <c r="BE328" s="190">
        <f>IF(N328="základná",J328,0)</f>
        <v>0</v>
      </c>
      <c r="BF328" s="190">
        <f>IF(N328="znížená",J328,0)</f>
        <v>0</v>
      </c>
      <c r="BG328" s="190">
        <f>IF(N328="zákl. prenesená",J328,0)</f>
        <v>0</v>
      </c>
      <c r="BH328" s="190">
        <f>IF(N328="zníž. prenesená",J328,0)</f>
        <v>0</v>
      </c>
      <c r="BI328" s="190">
        <f>IF(N328="nulová",J328,0)</f>
        <v>0</v>
      </c>
      <c r="BJ328" s="15" t="s">
        <v>164</v>
      </c>
      <c r="BK328" s="190">
        <f>ROUND(I328*H328,2)</f>
        <v>0</v>
      </c>
      <c r="BL328" s="15" t="s">
        <v>188</v>
      </c>
      <c r="BM328" s="189" t="s">
        <v>763</v>
      </c>
    </row>
    <row r="329" s="2" customFormat="1" ht="24.15" customHeight="1">
      <c r="A329" s="34"/>
      <c r="B329" s="176"/>
      <c r="C329" s="177" t="s">
        <v>764</v>
      </c>
      <c r="D329" s="177" t="s">
        <v>159</v>
      </c>
      <c r="E329" s="178" t="s">
        <v>765</v>
      </c>
      <c r="F329" s="179" t="s">
        <v>766</v>
      </c>
      <c r="G329" s="180" t="s">
        <v>727</v>
      </c>
      <c r="H329" s="202"/>
      <c r="I329" s="182"/>
      <c r="J329" s="183">
        <f>ROUND(I329*H329,2)</f>
        <v>0</v>
      </c>
      <c r="K329" s="184"/>
      <c r="L329" s="35"/>
      <c r="M329" s="185" t="s">
        <v>1</v>
      </c>
      <c r="N329" s="186" t="s">
        <v>38</v>
      </c>
      <c r="O329" s="78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188</v>
      </c>
      <c r="AT329" s="189" t="s">
        <v>159</v>
      </c>
      <c r="AU329" s="189" t="s">
        <v>164</v>
      </c>
      <c r="AY329" s="15" t="s">
        <v>157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5" t="s">
        <v>164</v>
      </c>
      <c r="BK329" s="190">
        <f>ROUND(I329*H329,2)</f>
        <v>0</v>
      </c>
      <c r="BL329" s="15" t="s">
        <v>188</v>
      </c>
      <c r="BM329" s="189" t="s">
        <v>767</v>
      </c>
    </row>
    <row r="330" s="12" customFormat="1" ht="22.8" customHeight="1">
      <c r="A330" s="12"/>
      <c r="B330" s="163"/>
      <c r="C330" s="12"/>
      <c r="D330" s="164" t="s">
        <v>71</v>
      </c>
      <c r="E330" s="174" t="s">
        <v>768</v>
      </c>
      <c r="F330" s="174" t="s">
        <v>769</v>
      </c>
      <c r="G330" s="12"/>
      <c r="H330" s="12"/>
      <c r="I330" s="166"/>
      <c r="J330" s="175">
        <f>BK330</f>
        <v>0</v>
      </c>
      <c r="K330" s="12"/>
      <c r="L330" s="163"/>
      <c r="M330" s="168"/>
      <c r="N330" s="169"/>
      <c r="O330" s="169"/>
      <c r="P330" s="170">
        <f>SUM(P331:P355)</f>
        <v>0</v>
      </c>
      <c r="Q330" s="169"/>
      <c r="R330" s="170">
        <f>SUM(R331:R355)</f>
        <v>0</v>
      </c>
      <c r="S330" s="169"/>
      <c r="T330" s="171">
        <f>SUM(T331:T355)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4" t="s">
        <v>164</v>
      </c>
      <c r="AT330" s="172" t="s">
        <v>71</v>
      </c>
      <c r="AU330" s="172" t="s">
        <v>80</v>
      </c>
      <c r="AY330" s="164" t="s">
        <v>157</v>
      </c>
      <c r="BK330" s="173">
        <f>SUM(BK331:BK355)</f>
        <v>0</v>
      </c>
    </row>
    <row r="331" s="2" customFormat="1" ht="37.8" customHeight="1">
      <c r="A331" s="34"/>
      <c r="B331" s="176"/>
      <c r="C331" s="177" t="s">
        <v>462</v>
      </c>
      <c r="D331" s="177" t="s">
        <v>159</v>
      </c>
      <c r="E331" s="178" t="s">
        <v>770</v>
      </c>
      <c r="F331" s="179" t="s">
        <v>771</v>
      </c>
      <c r="G331" s="180" t="s">
        <v>162</v>
      </c>
      <c r="H331" s="181">
        <v>12.949999999999999</v>
      </c>
      <c r="I331" s="182"/>
      <c r="J331" s="183">
        <f>ROUND(I331*H331,2)</f>
        <v>0</v>
      </c>
      <c r="K331" s="184"/>
      <c r="L331" s="35"/>
      <c r="M331" s="185" t="s">
        <v>1</v>
      </c>
      <c r="N331" s="186" t="s">
        <v>38</v>
      </c>
      <c r="O331" s="78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188</v>
      </c>
      <c r="AT331" s="189" t="s">
        <v>159</v>
      </c>
      <c r="AU331" s="189" t="s">
        <v>164</v>
      </c>
      <c r="AY331" s="15" t="s">
        <v>157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5" t="s">
        <v>164</v>
      </c>
      <c r="BK331" s="190">
        <f>ROUND(I331*H331,2)</f>
        <v>0</v>
      </c>
      <c r="BL331" s="15" t="s">
        <v>188</v>
      </c>
      <c r="BM331" s="189" t="s">
        <v>772</v>
      </c>
    </row>
    <row r="332" s="2" customFormat="1" ht="16.5" customHeight="1">
      <c r="A332" s="34"/>
      <c r="B332" s="176"/>
      <c r="C332" s="191" t="s">
        <v>773</v>
      </c>
      <c r="D332" s="191" t="s">
        <v>276</v>
      </c>
      <c r="E332" s="192" t="s">
        <v>774</v>
      </c>
      <c r="F332" s="193" t="s">
        <v>775</v>
      </c>
      <c r="G332" s="194" t="s">
        <v>162</v>
      </c>
      <c r="H332" s="195">
        <v>13.598000000000001</v>
      </c>
      <c r="I332" s="196"/>
      <c r="J332" s="197">
        <f>ROUND(I332*H332,2)</f>
        <v>0</v>
      </c>
      <c r="K332" s="198"/>
      <c r="L332" s="199"/>
      <c r="M332" s="200" t="s">
        <v>1</v>
      </c>
      <c r="N332" s="201" t="s">
        <v>38</v>
      </c>
      <c r="O332" s="78"/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218</v>
      </c>
      <c r="AT332" s="189" t="s">
        <v>276</v>
      </c>
      <c r="AU332" s="189" t="s">
        <v>164</v>
      </c>
      <c r="AY332" s="15" t="s">
        <v>157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5" t="s">
        <v>164</v>
      </c>
      <c r="BK332" s="190">
        <f>ROUND(I332*H332,2)</f>
        <v>0</v>
      </c>
      <c r="BL332" s="15" t="s">
        <v>188</v>
      </c>
      <c r="BM332" s="189" t="s">
        <v>776</v>
      </c>
    </row>
    <row r="333" s="2" customFormat="1" ht="24.15" customHeight="1">
      <c r="A333" s="34"/>
      <c r="B333" s="176"/>
      <c r="C333" s="177" t="s">
        <v>466</v>
      </c>
      <c r="D333" s="177" t="s">
        <v>159</v>
      </c>
      <c r="E333" s="178" t="s">
        <v>777</v>
      </c>
      <c r="F333" s="179" t="s">
        <v>778</v>
      </c>
      <c r="G333" s="180" t="s">
        <v>162</v>
      </c>
      <c r="H333" s="181">
        <v>66.400000000000006</v>
      </c>
      <c r="I333" s="182"/>
      <c r="J333" s="183">
        <f>ROUND(I333*H333,2)</f>
        <v>0</v>
      </c>
      <c r="K333" s="184"/>
      <c r="L333" s="35"/>
      <c r="M333" s="185" t="s">
        <v>1</v>
      </c>
      <c r="N333" s="186" t="s">
        <v>38</v>
      </c>
      <c r="O333" s="78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188</v>
      </c>
      <c r="AT333" s="189" t="s">
        <v>159</v>
      </c>
      <c r="AU333" s="189" t="s">
        <v>164</v>
      </c>
      <c r="AY333" s="15" t="s">
        <v>157</v>
      </c>
      <c r="BE333" s="190">
        <f>IF(N333="základná",J333,0)</f>
        <v>0</v>
      </c>
      <c r="BF333" s="190">
        <f>IF(N333="znížená",J333,0)</f>
        <v>0</v>
      </c>
      <c r="BG333" s="190">
        <f>IF(N333="zákl. prenesená",J333,0)</f>
        <v>0</v>
      </c>
      <c r="BH333" s="190">
        <f>IF(N333="zníž. prenesená",J333,0)</f>
        <v>0</v>
      </c>
      <c r="BI333" s="190">
        <f>IF(N333="nulová",J333,0)</f>
        <v>0</v>
      </c>
      <c r="BJ333" s="15" t="s">
        <v>164</v>
      </c>
      <c r="BK333" s="190">
        <f>ROUND(I333*H333,2)</f>
        <v>0</v>
      </c>
      <c r="BL333" s="15" t="s">
        <v>188</v>
      </c>
      <c r="BM333" s="189" t="s">
        <v>779</v>
      </c>
    </row>
    <row r="334" s="2" customFormat="1" ht="24.15" customHeight="1">
      <c r="A334" s="34"/>
      <c r="B334" s="176"/>
      <c r="C334" s="191" t="s">
        <v>780</v>
      </c>
      <c r="D334" s="191" t="s">
        <v>276</v>
      </c>
      <c r="E334" s="192" t="s">
        <v>781</v>
      </c>
      <c r="F334" s="193" t="s">
        <v>782</v>
      </c>
      <c r="G334" s="194" t="s">
        <v>162</v>
      </c>
      <c r="H334" s="195">
        <v>139.44</v>
      </c>
      <c r="I334" s="196"/>
      <c r="J334" s="197">
        <f>ROUND(I334*H334,2)</f>
        <v>0</v>
      </c>
      <c r="K334" s="198"/>
      <c r="L334" s="199"/>
      <c r="M334" s="200" t="s">
        <v>1</v>
      </c>
      <c r="N334" s="201" t="s">
        <v>38</v>
      </c>
      <c r="O334" s="78"/>
      <c r="P334" s="187">
        <f>O334*H334</f>
        <v>0</v>
      </c>
      <c r="Q334" s="187">
        <v>0</v>
      </c>
      <c r="R334" s="187">
        <f>Q334*H334</f>
        <v>0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218</v>
      </c>
      <c r="AT334" s="189" t="s">
        <v>276</v>
      </c>
      <c r="AU334" s="189" t="s">
        <v>164</v>
      </c>
      <c r="AY334" s="15" t="s">
        <v>157</v>
      </c>
      <c r="BE334" s="190">
        <f>IF(N334="základná",J334,0)</f>
        <v>0</v>
      </c>
      <c r="BF334" s="190">
        <f>IF(N334="znížená",J334,0)</f>
        <v>0</v>
      </c>
      <c r="BG334" s="190">
        <f>IF(N334="zákl. prenesená",J334,0)</f>
        <v>0</v>
      </c>
      <c r="BH334" s="190">
        <f>IF(N334="zníž. prenesená",J334,0)</f>
        <v>0</v>
      </c>
      <c r="BI334" s="190">
        <f>IF(N334="nulová",J334,0)</f>
        <v>0</v>
      </c>
      <c r="BJ334" s="15" t="s">
        <v>164</v>
      </c>
      <c r="BK334" s="190">
        <f>ROUND(I334*H334,2)</f>
        <v>0</v>
      </c>
      <c r="BL334" s="15" t="s">
        <v>188</v>
      </c>
      <c r="BM334" s="189" t="s">
        <v>783</v>
      </c>
    </row>
    <row r="335" s="2" customFormat="1" ht="24.15" customHeight="1">
      <c r="A335" s="34"/>
      <c r="B335" s="176"/>
      <c r="C335" s="177" t="s">
        <v>469</v>
      </c>
      <c r="D335" s="177" t="s">
        <v>159</v>
      </c>
      <c r="E335" s="178" t="s">
        <v>784</v>
      </c>
      <c r="F335" s="179" t="s">
        <v>785</v>
      </c>
      <c r="G335" s="180" t="s">
        <v>162</v>
      </c>
      <c r="H335" s="181">
        <v>154.90000000000001</v>
      </c>
      <c r="I335" s="182"/>
      <c r="J335" s="183">
        <f>ROUND(I335*H335,2)</f>
        <v>0</v>
      </c>
      <c r="K335" s="184"/>
      <c r="L335" s="35"/>
      <c r="M335" s="185" t="s">
        <v>1</v>
      </c>
      <c r="N335" s="186" t="s">
        <v>38</v>
      </c>
      <c r="O335" s="78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188</v>
      </c>
      <c r="AT335" s="189" t="s">
        <v>159</v>
      </c>
      <c r="AU335" s="189" t="s">
        <v>164</v>
      </c>
      <c r="AY335" s="15" t="s">
        <v>157</v>
      </c>
      <c r="BE335" s="190">
        <f>IF(N335="základná",J335,0)</f>
        <v>0</v>
      </c>
      <c r="BF335" s="190">
        <f>IF(N335="znížená",J335,0)</f>
        <v>0</v>
      </c>
      <c r="BG335" s="190">
        <f>IF(N335="zákl. prenesená",J335,0)</f>
        <v>0</v>
      </c>
      <c r="BH335" s="190">
        <f>IF(N335="zníž. prenesená",J335,0)</f>
        <v>0</v>
      </c>
      <c r="BI335" s="190">
        <f>IF(N335="nulová",J335,0)</f>
        <v>0</v>
      </c>
      <c r="BJ335" s="15" t="s">
        <v>164</v>
      </c>
      <c r="BK335" s="190">
        <f>ROUND(I335*H335,2)</f>
        <v>0</v>
      </c>
      <c r="BL335" s="15" t="s">
        <v>188</v>
      </c>
      <c r="BM335" s="189" t="s">
        <v>786</v>
      </c>
    </row>
    <row r="336" s="2" customFormat="1" ht="24.15" customHeight="1">
      <c r="A336" s="34"/>
      <c r="B336" s="176"/>
      <c r="C336" s="191" t="s">
        <v>787</v>
      </c>
      <c r="D336" s="191" t="s">
        <v>276</v>
      </c>
      <c r="E336" s="192" t="s">
        <v>781</v>
      </c>
      <c r="F336" s="193" t="s">
        <v>782</v>
      </c>
      <c r="G336" s="194" t="s">
        <v>162</v>
      </c>
      <c r="H336" s="195">
        <v>92.924999999999997</v>
      </c>
      <c r="I336" s="196"/>
      <c r="J336" s="197">
        <f>ROUND(I336*H336,2)</f>
        <v>0</v>
      </c>
      <c r="K336" s="198"/>
      <c r="L336" s="199"/>
      <c r="M336" s="200" t="s">
        <v>1</v>
      </c>
      <c r="N336" s="201" t="s">
        <v>38</v>
      </c>
      <c r="O336" s="78"/>
      <c r="P336" s="187">
        <f>O336*H336</f>
        <v>0</v>
      </c>
      <c r="Q336" s="187">
        <v>0</v>
      </c>
      <c r="R336" s="187">
        <f>Q336*H336</f>
        <v>0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218</v>
      </c>
      <c r="AT336" s="189" t="s">
        <v>276</v>
      </c>
      <c r="AU336" s="189" t="s">
        <v>164</v>
      </c>
      <c r="AY336" s="15" t="s">
        <v>157</v>
      </c>
      <c r="BE336" s="190">
        <f>IF(N336="základná",J336,0)</f>
        <v>0</v>
      </c>
      <c r="BF336" s="190">
        <f>IF(N336="znížená",J336,0)</f>
        <v>0</v>
      </c>
      <c r="BG336" s="190">
        <f>IF(N336="zákl. prenesená",J336,0)</f>
        <v>0</v>
      </c>
      <c r="BH336" s="190">
        <f>IF(N336="zníž. prenesená",J336,0)</f>
        <v>0</v>
      </c>
      <c r="BI336" s="190">
        <f>IF(N336="nulová",J336,0)</f>
        <v>0</v>
      </c>
      <c r="BJ336" s="15" t="s">
        <v>164</v>
      </c>
      <c r="BK336" s="190">
        <f>ROUND(I336*H336,2)</f>
        <v>0</v>
      </c>
      <c r="BL336" s="15" t="s">
        <v>188</v>
      </c>
      <c r="BM336" s="189" t="s">
        <v>788</v>
      </c>
    </row>
    <row r="337" s="2" customFormat="1" ht="24.15" customHeight="1">
      <c r="A337" s="34"/>
      <c r="B337" s="176"/>
      <c r="C337" s="191" t="s">
        <v>473</v>
      </c>
      <c r="D337" s="191" t="s">
        <v>276</v>
      </c>
      <c r="E337" s="192" t="s">
        <v>789</v>
      </c>
      <c r="F337" s="193" t="s">
        <v>790</v>
      </c>
      <c r="G337" s="194" t="s">
        <v>162</v>
      </c>
      <c r="H337" s="195">
        <v>92.924999999999997</v>
      </c>
      <c r="I337" s="196"/>
      <c r="J337" s="197">
        <f>ROUND(I337*H337,2)</f>
        <v>0</v>
      </c>
      <c r="K337" s="198"/>
      <c r="L337" s="199"/>
      <c r="M337" s="200" t="s">
        <v>1</v>
      </c>
      <c r="N337" s="201" t="s">
        <v>38</v>
      </c>
      <c r="O337" s="78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218</v>
      </c>
      <c r="AT337" s="189" t="s">
        <v>276</v>
      </c>
      <c r="AU337" s="189" t="s">
        <v>164</v>
      </c>
      <c r="AY337" s="15" t="s">
        <v>157</v>
      </c>
      <c r="BE337" s="190">
        <f>IF(N337="základná",J337,0)</f>
        <v>0</v>
      </c>
      <c r="BF337" s="190">
        <f>IF(N337="znížená",J337,0)</f>
        <v>0</v>
      </c>
      <c r="BG337" s="190">
        <f>IF(N337="zákl. prenesená",J337,0)</f>
        <v>0</v>
      </c>
      <c r="BH337" s="190">
        <f>IF(N337="zníž. prenesená",J337,0)</f>
        <v>0</v>
      </c>
      <c r="BI337" s="190">
        <f>IF(N337="nulová",J337,0)</f>
        <v>0</v>
      </c>
      <c r="BJ337" s="15" t="s">
        <v>164</v>
      </c>
      <c r="BK337" s="190">
        <f>ROUND(I337*H337,2)</f>
        <v>0</v>
      </c>
      <c r="BL337" s="15" t="s">
        <v>188</v>
      </c>
      <c r="BM337" s="189" t="s">
        <v>791</v>
      </c>
    </row>
    <row r="338" s="2" customFormat="1" ht="24.15" customHeight="1">
      <c r="A338" s="34"/>
      <c r="B338" s="176"/>
      <c r="C338" s="177" t="s">
        <v>792</v>
      </c>
      <c r="D338" s="177" t="s">
        <v>159</v>
      </c>
      <c r="E338" s="178" t="s">
        <v>793</v>
      </c>
      <c r="F338" s="179" t="s">
        <v>794</v>
      </c>
      <c r="G338" s="180" t="s">
        <v>162</v>
      </c>
      <c r="H338" s="181">
        <v>1322.6900000000001</v>
      </c>
      <c r="I338" s="182"/>
      <c r="J338" s="183">
        <f>ROUND(I338*H338,2)</f>
        <v>0</v>
      </c>
      <c r="K338" s="184"/>
      <c r="L338" s="35"/>
      <c r="M338" s="185" t="s">
        <v>1</v>
      </c>
      <c r="N338" s="186" t="s">
        <v>38</v>
      </c>
      <c r="O338" s="78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188</v>
      </c>
      <c r="AT338" s="189" t="s">
        <v>159</v>
      </c>
      <c r="AU338" s="189" t="s">
        <v>164</v>
      </c>
      <c r="AY338" s="15" t="s">
        <v>157</v>
      </c>
      <c r="BE338" s="190">
        <f>IF(N338="základná",J338,0)</f>
        <v>0</v>
      </c>
      <c r="BF338" s="190">
        <f>IF(N338="znížená",J338,0)</f>
        <v>0</v>
      </c>
      <c r="BG338" s="190">
        <f>IF(N338="zákl. prenesená",J338,0)</f>
        <v>0</v>
      </c>
      <c r="BH338" s="190">
        <f>IF(N338="zníž. prenesená",J338,0)</f>
        <v>0</v>
      </c>
      <c r="BI338" s="190">
        <f>IF(N338="nulová",J338,0)</f>
        <v>0</v>
      </c>
      <c r="BJ338" s="15" t="s">
        <v>164</v>
      </c>
      <c r="BK338" s="190">
        <f>ROUND(I338*H338,2)</f>
        <v>0</v>
      </c>
      <c r="BL338" s="15" t="s">
        <v>188</v>
      </c>
      <c r="BM338" s="189" t="s">
        <v>795</v>
      </c>
    </row>
    <row r="339" s="2" customFormat="1" ht="24.15" customHeight="1">
      <c r="A339" s="34"/>
      <c r="B339" s="176"/>
      <c r="C339" s="191" t="s">
        <v>476</v>
      </c>
      <c r="D339" s="191" t="s">
        <v>276</v>
      </c>
      <c r="E339" s="192" t="s">
        <v>796</v>
      </c>
      <c r="F339" s="193" t="s">
        <v>797</v>
      </c>
      <c r="G339" s="194" t="s">
        <v>162</v>
      </c>
      <c r="H339" s="195">
        <v>23.204999999999998</v>
      </c>
      <c r="I339" s="196"/>
      <c r="J339" s="197">
        <f>ROUND(I339*H339,2)</f>
        <v>0</v>
      </c>
      <c r="K339" s="198"/>
      <c r="L339" s="199"/>
      <c r="M339" s="200" t="s">
        <v>1</v>
      </c>
      <c r="N339" s="201" t="s">
        <v>38</v>
      </c>
      <c r="O339" s="78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218</v>
      </c>
      <c r="AT339" s="189" t="s">
        <v>276</v>
      </c>
      <c r="AU339" s="189" t="s">
        <v>164</v>
      </c>
      <c r="AY339" s="15" t="s">
        <v>157</v>
      </c>
      <c r="BE339" s="190">
        <f>IF(N339="základná",J339,0)</f>
        <v>0</v>
      </c>
      <c r="BF339" s="190">
        <f>IF(N339="znížená",J339,0)</f>
        <v>0</v>
      </c>
      <c r="BG339" s="190">
        <f>IF(N339="zákl. prenesená",J339,0)</f>
        <v>0</v>
      </c>
      <c r="BH339" s="190">
        <f>IF(N339="zníž. prenesená",J339,0)</f>
        <v>0</v>
      </c>
      <c r="BI339" s="190">
        <f>IF(N339="nulová",J339,0)</f>
        <v>0</v>
      </c>
      <c r="BJ339" s="15" t="s">
        <v>164</v>
      </c>
      <c r="BK339" s="190">
        <f>ROUND(I339*H339,2)</f>
        <v>0</v>
      </c>
      <c r="BL339" s="15" t="s">
        <v>188</v>
      </c>
      <c r="BM339" s="189" t="s">
        <v>798</v>
      </c>
    </row>
    <row r="340" s="2" customFormat="1" ht="24.15" customHeight="1">
      <c r="A340" s="34"/>
      <c r="B340" s="176"/>
      <c r="C340" s="191" t="s">
        <v>799</v>
      </c>
      <c r="D340" s="191" t="s">
        <v>276</v>
      </c>
      <c r="E340" s="192" t="s">
        <v>800</v>
      </c>
      <c r="F340" s="193" t="s">
        <v>801</v>
      </c>
      <c r="G340" s="194" t="s">
        <v>162</v>
      </c>
      <c r="H340" s="195">
        <v>1365.6199999999999</v>
      </c>
      <c r="I340" s="196"/>
      <c r="J340" s="197">
        <f>ROUND(I340*H340,2)</f>
        <v>0</v>
      </c>
      <c r="K340" s="198"/>
      <c r="L340" s="199"/>
      <c r="M340" s="200" t="s">
        <v>1</v>
      </c>
      <c r="N340" s="201" t="s">
        <v>38</v>
      </c>
      <c r="O340" s="78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218</v>
      </c>
      <c r="AT340" s="189" t="s">
        <v>276</v>
      </c>
      <c r="AU340" s="189" t="s">
        <v>164</v>
      </c>
      <c r="AY340" s="15" t="s">
        <v>157</v>
      </c>
      <c r="BE340" s="190">
        <f>IF(N340="základná",J340,0)</f>
        <v>0</v>
      </c>
      <c r="BF340" s="190">
        <f>IF(N340="znížená",J340,0)</f>
        <v>0</v>
      </c>
      <c r="BG340" s="190">
        <f>IF(N340="zákl. prenesená",J340,0)</f>
        <v>0</v>
      </c>
      <c r="BH340" s="190">
        <f>IF(N340="zníž. prenesená",J340,0)</f>
        <v>0</v>
      </c>
      <c r="BI340" s="190">
        <f>IF(N340="nulová",J340,0)</f>
        <v>0</v>
      </c>
      <c r="BJ340" s="15" t="s">
        <v>164</v>
      </c>
      <c r="BK340" s="190">
        <f>ROUND(I340*H340,2)</f>
        <v>0</v>
      </c>
      <c r="BL340" s="15" t="s">
        <v>188</v>
      </c>
      <c r="BM340" s="189" t="s">
        <v>802</v>
      </c>
    </row>
    <row r="341" s="2" customFormat="1" ht="24.15" customHeight="1">
      <c r="A341" s="34"/>
      <c r="B341" s="176"/>
      <c r="C341" s="177" t="s">
        <v>480</v>
      </c>
      <c r="D341" s="177" t="s">
        <v>159</v>
      </c>
      <c r="E341" s="178" t="s">
        <v>803</v>
      </c>
      <c r="F341" s="179" t="s">
        <v>804</v>
      </c>
      <c r="G341" s="180" t="s">
        <v>162</v>
      </c>
      <c r="H341" s="181">
        <v>610.25999999999999</v>
      </c>
      <c r="I341" s="182"/>
      <c r="J341" s="183">
        <f>ROUND(I341*H341,2)</f>
        <v>0</v>
      </c>
      <c r="K341" s="184"/>
      <c r="L341" s="35"/>
      <c r="M341" s="185" t="s">
        <v>1</v>
      </c>
      <c r="N341" s="186" t="s">
        <v>38</v>
      </c>
      <c r="O341" s="78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188</v>
      </c>
      <c r="AT341" s="189" t="s">
        <v>159</v>
      </c>
      <c r="AU341" s="189" t="s">
        <v>164</v>
      </c>
      <c r="AY341" s="15" t="s">
        <v>157</v>
      </c>
      <c r="BE341" s="190">
        <f>IF(N341="základná",J341,0)</f>
        <v>0</v>
      </c>
      <c r="BF341" s="190">
        <f>IF(N341="znížená",J341,0)</f>
        <v>0</v>
      </c>
      <c r="BG341" s="190">
        <f>IF(N341="zákl. prenesená",J341,0)</f>
        <v>0</v>
      </c>
      <c r="BH341" s="190">
        <f>IF(N341="zníž. prenesená",J341,0)</f>
        <v>0</v>
      </c>
      <c r="BI341" s="190">
        <f>IF(N341="nulová",J341,0)</f>
        <v>0</v>
      </c>
      <c r="BJ341" s="15" t="s">
        <v>164</v>
      </c>
      <c r="BK341" s="190">
        <f>ROUND(I341*H341,2)</f>
        <v>0</v>
      </c>
      <c r="BL341" s="15" t="s">
        <v>188</v>
      </c>
      <c r="BM341" s="189" t="s">
        <v>805</v>
      </c>
    </row>
    <row r="342" s="2" customFormat="1" ht="24.15" customHeight="1">
      <c r="A342" s="34"/>
      <c r="B342" s="176"/>
      <c r="C342" s="191" t="s">
        <v>806</v>
      </c>
      <c r="D342" s="191" t="s">
        <v>276</v>
      </c>
      <c r="E342" s="192" t="s">
        <v>807</v>
      </c>
      <c r="F342" s="193" t="s">
        <v>808</v>
      </c>
      <c r="G342" s="194" t="s">
        <v>162</v>
      </c>
      <c r="H342" s="195">
        <v>640.77300000000002</v>
      </c>
      <c r="I342" s="196"/>
      <c r="J342" s="197">
        <f>ROUND(I342*H342,2)</f>
        <v>0</v>
      </c>
      <c r="K342" s="198"/>
      <c r="L342" s="199"/>
      <c r="M342" s="200" t="s">
        <v>1</v>
      </c>
      <c r="N342" s="201" t="s">
        <v>38</v>
      </c>
      <c r="O342" s="78"/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218</v>
      </c>
      <c r="AT342" s="189" t="s">
        <v>276</v>
      </c>
      <c r="AU342" s="189" t="s">
        <v>164</v>
      </c>
      <c r="AY342" s="15" t="s">
        <v>157</v>
      </c>
      <c r="BE342" s="190">
        <f>IF(N342="základná",J342,0)</f>
        <v>0</v>
      </c>
      <c r="BF342" s="190">
        <f>IF(N342="znížená",J342,0)</f>
        <v>0</v>
      </c>
      <c r="BG342" s="190">
        <f>IF(N342="zákl. prenesená",J342,0)</f>
        <v>0</v>
      </c>
      <c r="BH342" s="190">
        <f>IF(N342="zníž. prenesená",J342,0)</f>
        <v>0</v>
      </c>
      <c r="BI342" s="190">
        <f>IF(N342="nulová",J342,0)</f>
        <v>0</v>
      </c>
      <c r="BJ342" s="15" t="s">
        <v>164</v>
      </c>
      <c r="BK342" s="190">
        <f>ROUND(I342*H342,2)</f>
        <v>0</v>
      </c>
      <c r="BL342" s="15" t="s">
        <v>188</v>
      </c>
      <c r="BM342" s="189" t="s">
        <v>809</v>
      </c>
    </row>
    <row r="343" s="2" customFormat="1" ht="24.15" customHeight="1">
      <c r="A343" s="34"/>
      <c r="B343" s="176"/>
      <c r="C343" s="177" t="s">
        <v>483</v>
      </c>
      <c r="D343" s="177" t="s">
        <v>159</v>
      </c>
      <c r="E343" s="178" t="s">
        <v>810</v>
      </c>
      <c r="F343" s="179" t="s">
        <v>811</v>
      </c>
      <c r="G343" s="180" t="s">
        <v>162</v>
      </c>
      <c r="H343" s="181">
        <v>189.91499999999999</v>
      </c>
      <c r="I343" s="182"/>
      <c r="J343" s="183">
        <f>ROUND(I343*H343,2)</f>
        <v>0</v>
      </c>
      <c r="K343" s="184"/>
      <c r="L343" s="35"/>
      <c r="M343" s="185" t="s">
        <v>1</v>
      </c>
      <c r="N343" s="186" t="s">
        <v>38</v>
      </c>
      <c r="O343" s="78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188</v>
      </c>
      <c r="AT343" s="189" t="s">
        <v>159</v>
      </c>
      <c r="AU343" s="189" t="s">
        <v>164</v>
      </c>
      <c r="AY343" s="15" t="s">
        <v>157</v>
      </c>
      <c r="BE343" s="190">
        <f>IF(N343="základná",J343,0)</f>
        <v>0</v>
      </c>
      <c r="BF343" s="190">
        <f>IF(N343="znížená",J343,0)</f>
        <v>0</v>
      </c>
      <c r="BG343" s="190">
        <f>IF(N343="zákl. prenesená",J343,0)</f>
        <v>0</v>
      </c>
      <c r="BH343" s="190">
        <f>IF(N343="zníž. prenesená",J343,0)</f>
        <v>0</v>
      </c>
      <c r="BI343" s="190">
        <f>IF(N343="nulová",J343,0)</f>
        <v>0</v>
      </c>
      <c r="BJ343" s="15" t="s">
        <v>164</v>
      </c>
      <c r="BK343" s="190">
        <f>ROUND(I343*H343,2)</f>
        <v>0</v>
      </c>
      <c r="BL343" s="15" t="s">
        <v>188</v>
      </c>
      <c r="BM343" s="189" t="s">
        <v>812</v>
      </c>
    </row>
    <row r="344" s="2" customFormat="1" ht="24.15" customHeight="1">
      <c r="A344" s="34"/>
      <c r="B344" s="176"/>
      <c r="C344" s="191" t="s">
        <v>813</v>
      </c>
      <c r="D344" s="191" t="s">
        <v>276</v>
      </c>
      <c r="E344" s="192" t="s">
        <v>814</v>
      </c>
      <c r="F344" s="193" t="s">
        <v>815</v>
      </c>
      <c r="G344" s="194" t="s">
        <v>162</v>
      </c>
      <c r="H344" s="195">
        <v>199.411</v>
      </c>
      <c r="I344" s="196"/>
      <c r="J344" s="197">
        <f>ROUND(I344*H344,2)</f>
        <v>0</v>
      </c>
      <c r="K344" s="198"/>
      <c r="L344" s="199"/>
      <c r="M344" s="200" t="s">
        <v>1</v>
      </c>
      <c r="N344" s="201" t="s">
        <v>38</v>
      </c>
      <c r="O344" s="78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218</v>
      </c>
      <c r="AT344" s="189" t="s">
        <v>276</v>
      </c>
      <c r="AU344" s="189" t="s">
        <v>164</v>
      </c>
      <c r="AY344" s="15" t="s">
        <v>157</v>
      </c>
      <c r="BE344" s="190">
        <f>IF(N344="základná",J344,0)</f>
        <v>0</v>
      </c>
      <c r="BF344" s="190">
        <f>IF(N344="znížená",J344,0)</f>
        <v>0</v>
      </c>
      <c r="BG344" s="190">
        <f>IF(N344="zákl. prenesená",J344,0)</f>
        <v>0</v>
      </c>
      <c r="BH344" s="190">
        <f>IF(N344="zníž. prenesená",J344,0)</f>
        <v>0</v>
      </c>
      <c r="BI344" s="190">
        <f>IF(N344="nulová",J344,0)</f>
        <v>0</v>
      </c>
      <c r="BJ344" s="15" t="s">
        <v>164</v>
      </c>
      <c r="BK344" s="190">
        <f>ROUND(I344*H344,2)</f>
        <v>0</v>
      </c>
      <c r="BL344" s="15" t="s">
        <v>188</v>
      </c>
      <c r="BM344" s="189" t="s">
        <v>816</v>
      </c>
    </row>
    <row r="345" s="2" customFormat="1" ht="24.15" customHeight="1">
      <c r="A345" s="34"/>
      <c r="B345" s="176"/>
      <c r="C345" s="177" t="s">
        <v>487</v>
      </c>
      <c r="D345" s="177" t="s">
        <v>159</v>
      </c>
      <c r="E345" s="178" t="s">
        <v>817</v>
      </c>
      <c r="F345" s="179" t="s">
        <v>818</v>
      </c>
      <c r="G345" s="180" t="s">
        <v>162</v>
      </c>
      <c r="H345" s="181">
        <v>548.23599999999999</v>
      </c>
      <c r="I345" s="182"/>
      <c r="J345" s="183">
        <f>ROUND(I345*H345,2)</f>
        <v>0</v>
      </c>
      <c r="K345" s="184"/>
      <c r="L345" s="35"/>
      <c r="M345" s="185" t="s">
        <v>1</v>
      </c>
      <c r="N345" s="186" t="s">
        <v>38</v>
      </c>
      <c r="O345" s="78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188</v>
      </c>
      <c r="AT345" s="189" t="s">
        <v>159</v>
      </c>
      <c r="AU345" s="189" t="s">
        <v>164</v>
      </c>
      <c r="AY345" s="15" t="s">
        <v>157</v>
      </c>
      <c r="BE345" s="190">
        <f>IF(N345="základná",J345,0)</f>
        <v>0</v>
      </c>
      <c r="BF345" s="190">
        <f>IF(N345="znížená",J345,0)</f>
        <v>0</v>
      </c>
      <c r="BG345" s="190">
        <f>IF(N345="zákl. prenesená",J345,0)</f>
        <v>0</v>
      </c>
      <c r="BH345" s="190">
        <f>IF(N345="zníž. prenesená",J345,0)</f>
        <v>0</v>
      </c>
      <c r="BI345" s="190">
        <f>IF(N345="nulová",J345,0)</f>
        <v>0</v>
      </c>
      <c r="BJ345" s="15" t="s">
        <v>164</v>
      </c>
      <c r="BK345" s="190">
        <f>ROUND(I345*H345,2)</f>
        <v>0</v>
      </c>
      <c r="BL345" s="15" t="s">
        <v>188</v>
      </c>
      <c r="BM345" s="189" t="s">
        <v>819</v>
      </c>
    </row>
    <row r="346" s="2" customFormat="1" ht="24.15" customHeight="1">
      <c r="A346" s="34"/>
      <c r="B346" s="176"/>
      <c r="C346" s="191" t="s">
        <v>820</v>
      </c>
      <c r="D346" s="191" t="s">
        <v>276</v>
      </c>
      <c r="E346" s="192" t="s">
        <v>807</v>
      </c>
      <c r="F346" s="193" t="s">
        <v>808</v>
      </c>
      <c r="G346" s="194" t="s">
        <v>162</v>
      </c>
      <c r="H346" s="195">
        <v>30.318999999999999</v>
      </c>
      <c r="I346" s="196"/>
      <c r="J346" s="197">
        <f>ROUND(I346*H346,2)</f>
        <v>0</v>
      </c>
      <c r="K346" s="198"/>
      <c r="L346" s="199"/>
      <c r="M346" s="200" t="s">
        <v>1</v>
      </c>
      <c r="N346" s="201" t="s">
        <v>38</v>
      </c>
      <c r="O346" s="78"/>
      <c r="P346" s="187">
        <f>O346*H346</f>
        <v>0</v>
      </c>
      <c r="Q346" s="187">
        <v>0</v>
      </c>
      <c r="R346" s="187">
        <f>Q346*H346</f>
        <v>0</v>
      </c>
      <c r="S346" s="187">
        <v>0</v>
      </c>
      <c r="T346" s="18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9" t="s">
        <v>218</v>
      </c>
      <c r="AT346" s="189" t="s">
        <v>276</v>
      </c>
      <c r="AU346" s="189" t="s">
        <v>164</v>
      </c>
      <c r="AY346" s="15" t="s">
        <v>157</v>
      </c>
      <c r="BE346" s="190">
        <f>IF(N346="základná",J346,0)</f>
        <v>0</v>
      </c>
      <c r="BF346" s="190">
        <f>IF(N346="znížená",J346,0)</f>
        <v>0</v>
      </c>
      <c r="BG346" s="190">
        <f>IF(N346="zákl. prenesená",J346,0)</f>
        <v>0</v>
      </c>
      <c r="BH346" s="190">
        <f>IF(N346="zníž. prenesená",J346,0)</f>
        <v>0</v>
      </c>
      <c r="BI346" s="190">
        <f>IF(N346="nulová",J346,0)</f>
        <v>0</v>
      </c>
      <c r="BJ346" s="15" t="s">
        <v>164</v>
      </c>
      <c r="BK346" s="190">
        <f>ROUND(I346*H346,2)</f>
        <v>0</v>
      </c>
      <c r="BL346" s="15" t="s">
        <v>188</v>
      </c>
      <c r="BM346" s="189" t="s">
        <v>821</v>
      </c>
    </row>
    <row r="347" s="2" customFormat="1" ht="16.5" customHeight="1">
      <c r="A347" s="34"/>
      <c r="B347" s="176"/>
      <c r="C347" s="191" t="s">
        <v>490</v>
      </c>
      <c r="D347" s="191" t="s">
        <v>276</v>
      </c>
      <c r="E347" s="192" t="s">
        <v>822</v>
      </c>
      <c r="F347" s="193" t="s">
        <v>823</v>
      </c>
      <c r="G347" s="194" t="s">
        <v>162</v>
      </c>
      <c r="H347" s="195">
        <v>30.318999999999999</v>
      </c>
      <c r="I347" s="196"/>
      <c r="J347" s="197">
        <f>ROUND(I347*H347,2)</f>
        <v>0</v>
      </c>
      <c r="K347" s="198"/>
      <c r="L347" s="199"/>
      <c r="M347" s="200" t="s">
        <v>1</v>
      </c>
      <c r="N347" s="201" t="s">
        <v>38</v>
      </c>
      <c r="O347" s="78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218</v>
      </c>
      <c r="AT347" s="189" t="s">
        <v>276</v>
      </c>
      <c r="AU347" s="189" t="s">
        <v>164</v>
      </c>
      <c r="AY347" s="15" t="s">
        <v>157</v>
      </c>
      <c r="BE347" s="190">
        <f>IF(N347="základná",J347,0)</f>
        <v>0</v>
      </c>
      <c r="BF347" s="190">
        <f>IF(N347="znížená",J347,0)</f>
        <v>0</v>
      </c>
      <c r="BG347" s="190">
        <f>IF(N347="zákl. prenesená",J347,0)</f>
        <v>0</v>
      </c>
      <c r="BH347" s="190">
        <f>IF(N347="zníž. prenesená",J347,0)</f>
        <v>0</v>
      </c>
      <c r="BI347" s="190">
        <f>IF(N347="nulová",J347,0)</f>
        <v>0</v>
      </c>
      <c r="BJ347" s="15" t="s">
        <v>164</v>
      </c>
      <c r="BK347" s="190">
        <f>ROUND(I347*H347,2)</f>
        <v>0</v>
      </c>
      <c r="BL347" s="15" t="s">
        <v>188</v>
      </c>
      <c r="BM347" s="189" t="s">
        <v>824</v>
      </c>
    </row>
    <row r="348" s="2" customFormat="1" ht="16.5" customHeight="1">
      <c r="A348" s="34"/>
      <c r="B348" s="176"/>
      <c r="C348" s="191" t="s">
        <v>825</v>
      </c>
      <c r="D348" s="191" t="s">
        <v>276</v>
      </c>
      <c r="E348" s="192" t="s">
        <v>826</v>
      </c>
      <c r="F348" s="193" t="s">
        <v>827</v>
      </c>
      <c r="G348" s="194" t="s">
        <v>162</v>
      </c>
      <c r="H348" s="195">
        <v>515.00999999999999</v>
      </c>
      <c r="I348" s="196"/>
      <c r="J348" s="197">
        <f>ROUND(I348*H348,2)</f>
        <v>0</v>
      </c>
      <c r="K348" s="198"/>
      <c r="L348" s="199"/>
      <c r="M348" s="200" t="s">
        <v>1</v>
      </c>
      <c r="N348" s="201" t="s">
        <v>38</v>
      </c>
      <c r="O348" s="78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218</v>
      </c>
      <c r="AT348" s="189" t="s">
        <v>276</v>
      </c>
      <c r="AU348" s="189" t="s">
        <v>164</v>
      </c>
      <c r="AY348" s="15" t="s">
        <v>157</v>
      </c>
      <c r="BE348" s="190">
        <f>IF(N348="základná",J348,0)</f>
        <v>0</v>
      </c>
      <c r="BF348" s="190">
        <f>IF(N348="znížená",J348,0)</f>
        <v>0</v>
      </c>
      <c r="BG348" s="190">
        <f>IF(N348="zákl. prenesená",J348,0)</f>
        <v>0</v>
      </c>
      <c r="BH348" s="190">
        <f>IF(N348="zníž. prenesená",J348,0)</f>
        <v>0</v>
      </c>
      <c r="BI348" s="190">
        <f>IF(N348="nulová",J348,0)</f>
        <v>0</v>
      </c>
      <c r="BJ348" s="15" t="s">
        <v>164</v>
      </c>
      <c r="BK348" s="190">
        <f>ROUND(I348*H348,2)</f>
        <v>0</v>
      </c>
      <c r="BL348" s="15" t="s">
        <v>188</v>
      </c>
      <c r="BM348" s="189" t="s">
        <v>828</v>
      </c>
    </row>
    <row r="349" s="2" customFormat="1" ht="24.15" customHeight="1">
      <c r="A349" s="34"/>
      <c r="B349" s="176"/>
      <c r="C349" s="177" t="s">
        <v>494</v>
      </c>
      <c r="D349" s="177" t="s">
        <v>159</v>
      </c>
      <c r="E349" s="178" t="s">
        <v>829</v>
      </c>
      <c r="F349" s="179" t="s">
        <v>830</v>
      </c>
      <c r="G349" s="180" t="s">
        <v>162</v>
      </c>
      <c r="H349" s="181">
        <v>490.48599999999999</v>
      </c>
      <c r="I349" s="182"/>
      <c r="J349" s="183">
        <f>ROUND(I349*H349,2)</f>
        <v>0</v>
      </c>
      <c r="K349" s="184"/>
      <c r="L349" s="35"/>
      <c r="M349" s="185" t="s">
        <v>1</v>
      </c>
      <c r="N349" s="186" t="s">
        <v>38</v>
      </c>
      <c r="O349" s="78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188</v>
      </c>
      <c r="AT349" s="189" t="s">
        <v>159</v>
      </c>
      <c r="AU349" s="189" t="s">
        <v>164</v>
      </c>
      <c r="AY349" s="15" t="s">
        <v>157</v>
      </c>
      <c r="BE349" s="190">
        <f>IF(N349="základná",J349,0)</f>
        <v>0</v>
      </c>
      <c r="BF349" s="190">
        <f>IF(N349="znížená",J349,0)</f>
        <v>0</v>
      </c>
      <c r="BG349" s="190">
        <f>IF(N349="zákl. prenesená",J349,0)</f>
        <v>0</v>
      </c>
      <c r="BH349" s="190">
        <f>IF(N349="zníž. prenesená",J349,0)</f>
        <v>0</v>
      </c>
      <c r="BI349" s="190">
        <f>IF(N349="nulová",J349,0)</f>
        <v>0</v>
      </c>
      <c r="BJ349" s="15" t="s">
        <v>164</v>
      </c>
      <c r="BK349" s="190">
        <f>ROUND(I349*H349,2)</f>
        <v>0</v>
      </c>
      <c r="BL349" s="15" t="s">
        <v>188</v>
      </c>
      <c r="BM349" s="189" t="s">
        <v>831</v>
      </c>
    </row>
    <row r="350" s="2" customFormat="1" ht="16.5" customHeight="1">
      <c r="A350" s="34"/>
      <c r="B350" s="176"/>
      <c r="C350" s="191" t="s">
        <v>832</v>
      </c>
      <c r="D350" s="191" t="s">
        <v>276</v>
      </c>
      <c r="E350" s="192" t="s">
        <v>833</v>
      </c>
      <c r="F350" s="193" t="s">
        <v>834</v>
      </c>
      <c r="G350" s="194" t="s">
        <v>162</v>
      </c>
      <c r="H350" s="195">
        <v>1030.021</v>
      </c>
      <c r="I350" s="196"/>
      <c r="J350" s="197">
        <f>ROUND(I350*H350,2)</f>
        <v>0</v>
      </c>
      <c r="K350" s="198"/>
      <c r="L350" s="199"/>
      <c r="M350" s="200" t="s">
        <v>1</v>
      </c>
      <c r="N350" s="201" t="s">
        <v>38</v>
      </c>
      <c r="O350" s="78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218</v>
      </c>
      <c r="AT350" s="189" t="s">
        <v>276</v>
      </c>
      <c r="AU350" s="189" t="s">
        <v>164</v>
      </c>
      <c r="AY350" s="15" t="s">
        <v>157</v>
      </c>
      <c r="BE350" s="190">
        <f>IF(N350="základná",J350,0)</f>
        <v>0</v>
      </c>
      <c r="BF350" s="190">
        <f>IF(N350="znížená",J350,0)</f>
        <v>0</v>
      </c>
      <c r="BG350" s="190">
        <f>IF(N350="zákl. prenesená",J350,0)</f>
        <v>0</v>
      </c>
      <c r="BH350" s="190">
        <f>IF(N350="zníž. prenesená",J350,0)</f>
        <v>0</v>
      </c>
      <c r="BI350" s="190">
        <f>IF(N350="nulová",J350,0)</f>
        <v>0</v>
      </c>
      <c r="BJ350" s="15" t="s">
        <v>164</v>
      </c>
      <c r="BK350" s="190">
        <f>ROUND(I350*H350,2)</f>
        <v>0</v>
      </c>
      <c r="BL350" s="15" t="s">
        <v>188</v>
      </c>
      <c r="BM350" s="189" t="s">
        <v>835</v>
      </c>
    </row>
    <row r="351" s="2" customFormat="1" ht="24.15" customHeight="1">
      <c r="A351" s="34"/>
      <c r="B351" s="176"/>
      <c r="C351" s="177" t="s">
        <v>498</v>
      </c>
      <c r="D351" s="177" t="s">
        <v>159</v>
      </c>
      <c r="E351" s="178" t="s">
        <v>836</v>
      </c>
      <c r="F351" s="179" t="s">
        <v>837</v>
      </c>
      <c r="G351" s="180" t="s">
        <v>162</v>
      </c>
      <c r="H351" s="181">
        <v>138.715</v>
      </c>
      <c r="I351" s="182"/>
      <c r="J351" s="183">
        <f>ROUND(I351*H351,2)</f>
        <v>0</v>
      </c>
      <c r="K351" s="184"/>
      <c r="L351" s="35"/>
      <c r="M351" s="185" t="s">
        <v>1</v>
      </c>
      <c r="N351" s="186" t="s">
        <v>38</v>
      </c>
      <c r="O351" s="78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188</v>
      </c>
      <c r="AT351" s="189" t="s">
        <v>159</v>
      </c>
      <c r="AU351" s="189" t="s">
        <v>164</v>
      </c>
      <c r="AY351" s="15" t="s">
        <v>157</v>
      </c>
      <c r="BE351" s="190">
        <f>IF(N351="základná",J351,0)</f>
        <v>0</v>
      </c>
      <c r="BF351" s="190">
        <f>IF(N351="znížená",J351,0)</f>
        <v>0</v>
      </c>
      <c r="BG351" s="190">
        <f>IF(N351="zákl. prenesená",J351,0)</f>
        <v>0</v>
      </c>
      <c r="BH351" s="190">
        <f>IF(N351="zníž. prenesená",J351,0)</f>
        <v>0</v>
      </c>
      <c r="BI351" s="190">
        <f>IF(N351="nulová",J351,0)</f>
        <v>0</v>
      </c>
      <c r="BJ351" s="15" t="s">
        <v>164</v>
      </c>
      <c r="BK351" s="190">
        <f>ROUND(I351*H351,2)</f>
        <v>0</v>
      </c>
      <c r="BL351" s="15" t="s">
        <v>188</v>
      </c>
      <c r="BM351" s="189" t="s">
        <v>838</v>
      </c>
    </row>
    <row r="352" s="2" customFormat="1" ht="24.15" customHeight="1">
      <c r="A352" s="34"/>
      <c r="B352" s="176"/>
      <c r="C352" s="191" t="s">
        <v>839</v>
      </c>
      <c r="D352" s="191" t="s">
        <v>276</v>
      </c>
      <c r="E352" s="192" t="s">
        <v>807</v>
      </c>
      <c r="F352" s="193" t="s">
        <v>808</v>
      </c>
      <c r="G352" s="194" t="s">
        <v>162</v>
      </c>
      <c r="H352" s="195">
        <v>145.65100000000001</v>
      </c>
      <c r="I352" s="196"/>
      <c r="J352" s="197">
        <f>ROUND(I352*H352,2)</f>
        <v>0</v>
      </c>
      <c r="K352" s="198"/>
      <c r="L352" s="199"/>
      <c r="M352" s="200" t="s">
        <v>1</v>
      </c>
      <c r="N352" s="201" t="s">
        <v>38</v>
      </c>
      <c r="O352" s="78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218</v>
      </c>
      <c r="AT352" s="189" t="s">
        <v>276</v>
      </c>
      <c r="AU352" s="189" t="s">
        <v>164</v>
      </c>
      <c r="AY352" s="15" t="s">
        <v>157</v>
      </c>
      <c r="BE352" s="190">
        <f>IF(N352="základná",J352,0)</f>
        <v>0</v>
      </c>
      <c r="BF352" s="190">
        <f>IF(N352="znížená",J352,0)</f>
        <v>0</v>
      </c>
      <c r="BG352" s="190">
        <f>IF(N352="zákl. prenesená",J352,0)</f>
        <v>0</v>
      </c>
      <c r="BH352" s="190">
        <f>IF(N352="zníž. prenesená",J352,0)</f>
        <v>0</v>
      </c>
      <c r="BI352" s="190">
        <f>IF(N352="nulová",J352,0)</f>
        <v>0</v>
      </c>
      <c r="BJ352" s="15" t="s">
        <v>164</v>
      </c>
      <c r="BK352" s="190">
        <f>ROUND(I352*H352,2)</f>
        <v>0</v>
      </c>
      <c r="BL352" s="15" t="s">
        <v>188</v>
      </c>
      <c r="BM352" s="189" t="s">
        <v>840</v>
      </c>
    </row>
    <row r="353" s="2" customFormat="1" ht="24.15" customHeight="1">
      <c r="A353" s="34"/>
      <c r="B353" s="176"/>
      <c r="C353" s="177" t="s">
        <v>501</v>
      </c>
      <c r="D353" s="177" t="s">
        <v>159</v>
      </c>
      <c r="E353" s="178" t="s">
        <v>841</v>
      </c>
      <c r="F353" s="179" t="s">
        <v>842</v>
      </c>
      <c r="G353" s="180" t="s">
        <v>162</v>
      </c>
      <c r="H353" s="181">
        <v>1300.5899999999999</v>
      </c>
      <c r="I353" s="182"/>
      <c r="J353" s="183">
        <f>ROUND(I353*H353,2)</f>
        <v>0</v>
      </c>
      <c r="K353" s="184"/>
      <c r="L353" s="35"/>
      <c r="M353" s="185" t="s">
        <v>1</v>
      </c>
      <c r="N353" s="186" t="s">
        <v>38</v>
      </c>
      <c r="O353" s="78"/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188</v>
      </c>
      <c r="AT353" s="189" t="s">
        <v>159</v>
      </c>
      <c r="AU353" s="189" t="s">
        <v>164</v>
      </c>
      <c r="AY353" s="15" t="s">
        <v>157</v>
      </c>
      <c r="BE353" s="190">
        <f>IF(N353="základná",J353,0)</f>
        <v>0</v>
      </c>
      <c r="BF353" s="190">
        <f>IF(N353="znížená",J353,0)</f>
        <v>0</v>
      </c>
      <c r="BG353" s="190">
        <f>IF(N353="zákl. prenesená",J353,0)</f>
        <v>0</v>
      </c>
      <c r="BH353" s="190">
        <f>IF(N353="zníž. prenesená",J353,0)</f>
        <v>0</v>
      </c>
      <c r="BI353" s="190">
        <f>IF(N353="nulová",J353,0)</f>
        <v>0</v>
      </c>
      <c r="BJ353" s="15" t="s">
        <v>164</v>
      </c>
      <c r="BK353" s="190">
        <f>ROUND(I353*H353,2)</f>
        <v>0</v>
      </c>
      <c r="BL353" s="15" t="s">
        <v>188</v>
      </c>
      <c r="BM353" s="189" t="s">
        <v>843</v>
      </c>
    </row>
    <row r="354" s="2" customFormat="1" ht="24.15" customHeight="1">
      <c r="A354" s="34"/>
      <c r="B354" s="176"/>
      <c r="C354" s="177" t="s">
        <v>844</v>
      </c>
      <c r="D354" s="177" t="s">
        <v>159</v>
      </c>
      <c r="E354" s="178" t="s">
        <v>845</v>
      </c>
      <c r="F354" s="179" t="s">
        <v>846</v>
      </c>
      <c r="G354" s="180" t="s">
        <v>162</v>
      </c>
      <c r="H354" s="181">
        <v>503.43599999999998</v>
      </c>
      <c r="I354" s="182"/>
      <c r="J354" s="183">
        <f>ROUND(I354*H354,2)</f>
        <v>0</v>
      </c>
      <c r="K354" s="184"/>
      <c r="L354" s="35"/>
      <c r="M354" s="185" t="s">
        <v>1</v>
      </c>
      <c r="N354" s="186" t="s">
        <v>38</v>
      </c>
      <c r="O354" s="78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188</v>
      </c>
      <c r="AT354" s="189" t="s">
        <v>159</v>
      </c>
      <c r="AU354" s="189" t="s">
        <v>164</v>
      </c>
      <c r="AY354" s="15" t="s">
        <v>157</v>
      </c>
      <c r="BE354" s="190">
        <f>IF(N354="základná",J354,0)</f>
        <v>0</v>
      </c>
      <c r="BF354" s="190">
        <f>IF(N354="znížená",J354,0)</f>
        <v>0</v>
      </c>
      <c r="BG354" s="190">
        <f>IF(N354="zákl. prenesená",J354,0)</f>
        <v>0</v>
      </c>
      <c r="BH354" s="190">
        <f>IF(N354="zníž. prenesená",J354,0)</f>
        <v>0</v>
      </c>
      <c r="BI354" s="190">
        <f>IF(N354="nulová",J354,0)</f>
        <v>0</v>
      </c>
      <c r="BJ354" s="15" t="s">
        <v>164</v>
      </c>
      <c r="BK354" s="190">
        <f>ROUND(I354*H354,2)</f>
        <v>0</v>
      </c>
      <c r="BL354" s="15" t="s">
        <v>188</v>
      </c>
      <c r="BM354" s="189" t="s">
        <v>847</v>
      </c>
    </row>
    <row r="355" s="2" customFormat="1" ht="24.15" customHeight="1">
      <c r="A355" s="34"/>
      <c r="B355" s="176"/>
      <c r="C355" s="177" t="s">
        <v>505</v>
      </c>
      <c r="D355" s="177" t="s">
        <v>159</v>
      </c>
      <c r="E355" s="178" t="s">
        <v>848</v>
      </c>
      <c r="F355" s="179" t="s">
        <v>849</v>
      </c>
      <c r="G355" s="180" t="s">
        <v>727</v>
      </c>
      <c r="H355" s="202"/>
      <c r="I355" s="182"/>
      <c r="J355" s="183">
        <f>ROUND(I355*H355,2)</f>
        <v>0</v>
      </c>
      <c r="K355" s="184"/>
      <c r="L355" s="35"/>
      <c r="M355" s="185" t="s">
        <v>1</v>
      </c>
      <c r="N355" s="186" t="s">
        <v>38</v>
      </c>
      <c r="O355" s="78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188</v>
      </c>
      <c r="AT355" s="189" t="s">
        <v>159</v>
      </c>
      <c r="AU355" s="189" t="s">
        <v>164</v>
      </c>
      <c r="AY355" s="15" t="s">
        <v>157</v>
      </c>
      <c r="BE355" s="190">
        <f>IF(N355="základná",J355,0)</f>
        <v>0</v>
      </c>
      <c r="BF355" s="190">
        <f>IF(N355="znížená",J355,0)</f>
        <v>0</v>
      </c>
      <c r="BG355" s="190">
        <f>IF(N355="zákl. prenesená",J355,0)</f>
        <v>0</v>
      </c>
      <c r="BH355" s="190">
        <f>IF(N355="zníž. prenesená",J355,0)</f>
        <v>0</v>
      </c>
      <c r="BI355" s="190">
        <f>IF(N355="nulová",J355,0)</f>
        <v>0</v>
      </c>
      <c r="BJ355" s="15" t="s">
        <v>164</v>
      </c>
      <c r="BK355" s="190">
        <f>ROUND(I355*H355,2)</f>
        <v>0</v>
      </c>
      <c r="BL355" s="15" t="s">
        <v>188</v>
      </c>
      <c r="BM355" s="189" t="s">
        <v>850</v>
      </c>
    </row>
    <row r="356" s="12" customFormat="1" ht="22.8" customHeight="1">
      <c r="A356" s="12"/>
      <c r="B356" s="163"/>
      <c r="C356" s="12"/>
      <c r="D356" s="164" t="s">
        <v>71</v>
      </c>
      <c r="E356" s="174" t="s">
        <v>851</v>
      </c>
      <c r="F356" s="174" t="s">
        <v>852</v>
      </c>
      <c r="G356" s="12"/>
      <c r="H356" s="12"/>
      <c r="I356" s="166"/>
      <c r="J356" s="175">
        <f>BK356</f>
        <v>0</v>
      </c>
      <c r="K356" s="12"/>
      <c r="L356" s="163"/>
      <c r="M356" s="168"/>
      <c r="N356" s="169"/>
      <c r="O356" s="169"/>
      <c r="P356" s="170">
        <f>P357</f>
        <v>0</v>
      </c>
      <c r="Q356" s="169"/>
      <c r="R356" s="170">
        <f>R357</f>
        <v>0</v>
      </c>
      <c r="S356" s="169"/>
      <c r="T356" s="171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64" t="s">
        <v>164</v>
      </c>
      <c r="AT356" s="172" t="s">
        <v>71</v>
      </c>
      <c r="AU356" s="172" t="s">
        <v>80</v>
      </c>
      <c r="AY356" s="164" t="s">
        <v>157</v>
      </c>
      <c r="BK356" s="173">
        <f>BK357</f>
        <v>0</v>
      </c>
    </row>
    <row r="357" s="2" customFormat="1" ht="16.5" customHeight="1">
      <c r="A357" s="34"/>
      <c r="B357" s="176"/>
      <c r="C357" s="177" t="s">
        <v>853</v>
      </c>
      <c r="D357" s="177" t="s">
        <v>159</v>
      </c>
      <c r="E357" s="178" t="s">
        <v>854</v>
      </c>
      <c r="F357" s="179" t="s">
        <v>855</v>
      </c>
      <c r="G357" s="180" t="s">
        <v>856</v>
      </c>
      <c r="H357" s="181">
        <v>1</v>
      </c>
      <c r="I357" s="182"/>
      <c r="J357" s="183">
        <f>ROUND(I357*H357,2)</f>
        <v>0</v>
      </c>
      <c r="K357" s="184"/>
      <c r="L357" s="35"/>
      <c r="M357" s="185" t="s">
        <v>1</v>
      </c>
      <c r="N357" s="186" t="s">
        <v>38</v>
      </c>
      <c r="O357" s="78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188</v>
      </c>
      <c r="AT357" s="189" t="s">
        <v>159</v>
      </c>
      <c r="AU357" s="189" t="s">
        <v>164</v>
      </c>
      <c r="AY357" s="15" t="s">
        <v>157</v>
      </c>
      <c r="BE357" s="190">
        <f>IF(N357="základná",J357,0)</f>
        <v>0</v>
      </c>
      <c r="BF357" s="190">
        <f>IF(N357="znížená",J357,0)</f>
        <v>0</v>
      </c>
      <c r="BG357" s="190">
        <f>IF(N357="zákl. prenesená",J357,0)</f>
        <v>0</v>
      </c>
      <c r="BH357" s="190">
        <f>IF(N357="zníž. prenesená",J357,0)</f>
        <v>0</v>
      </c>
      <c r="BI357" s="190">
        <f>IF(N357="nulová",J357,0)</f>
        <v>0</v>
      </c>
      <c r="BJ357" s="15" t="s">
        <v>164</v>
      </c>
      <c r="BK357" s="190">
        <f>ROUND(I357*H357,2)</f>
        <v>0</v>
      </c>
      <c r="BL357" s="15" t="s">
        <v>188</v>
      </c>
      <c r="BM357" s="189" t="s">
        <v>857</v>
      </c>
    </row>
    <row r="358" s="12" customFormat="1" ht="22.8" customHeight="1">
      <c r="A358" s="12"/>
      <c r="B358" s="163"/>
      <c r="C358" s="12"/>
      <c r="D358" s="164" t="s">
        <v>71</v>
      </c>
      <c r="E358" s="174" t="s">
        <v>420</v>
      </c>
      <c r="F358" s="174" t="s">
        <v>858</v>
      </c>
      <c r="G358" s="12"/>
      <c r="H358" s="12"/>
      <c r="I358" s="166"/>
      <c r="J358" s="175">
        <f>BK358</f>
        <v>0</v>
      </c>
      <c r="K358" s="12"/>
      <c r="L358" s="163"/>
      <c r="M358" s="168"/>
      <c r="N358" s="169"/>
      <c r="O358" s="169"/>
      <c r="P358" s="170">
        <f>P359</f>
        <v>0</v>
      </c>
      <c r="Q358" s="169"/>
      <c r="R358" s="170">
        <f>R359</f>
        <v>0</v>
      </c>
      <c r="S358" s="169"/>
      <c r="T358" s="171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64" t="s">
        <v>80</v>
      </c>
      <c r="AT358" s="172" t="s">
        <v>71</v>
      </c>
      <c r="AU358" s="172" t="s">
        <v>80</v>
      </c>
      <c r="AY358" s="164" t="s">
        <v>157</v>
      </c>
      <c r="BK358" s="173">
        <f>BK359</f>
        <v>0</v>
      </c>
    </row>
    <row r="359" s="2" customFormat="1" ht="16.5" customHeight="1">
      <c r="A359" s="34"/>
      <c r="B359" s="176"/>
      <c r="C359" s="177" t="s">
        <v>508</v>
      </c>
      <c r="D359" s="177" t="s">
        <v>159</v>
      </c>
      <c r="E359" s="178" t="s">
        <v>859</v>
      </c>
      <c r="F359" s="179" t="s">
        <v>860</v>
      </c>
      <c r="G359" s="180" t="s">
        <v>856</v>
      </c>
      <c r="H359" s="181">
        <v>1</v>
      </c>
      <c r="I359" s="182"/>
      <c r="J359" s="183">
        <f>ROUND(I359*H359,2)</f>
        <v>0</v>
      </c>
      <c r="K359" s="184"/>
      <c r="L359" s="35"/>
      <c r="M359" s="185" t="s">
        <v>1</v>
      </c>
      <c r="N359" s="186" t="s">
        <v>38</v>
      </c>
      <c r="O359" s="78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163</v>
      </c>
      <c r="AT359" s="189" t="s">
        <v>159</v>
      </c>
      <c r="AU359" s="189" t="s">
        <v>164</v>
      </c>
      <c r="AY359" s="15" t="s">
        <v>157</v>
      </c>
      <c r="BE359" s="190">
        <f>IF(N359="základná",J359,0)</f>
        <v>0</v>
      </c>
      <c r="BF359" s="190">
        <f>IF(N359="znížená",J359,0)</f>
        <v>0</v>
      </c>
      <c r="BG359" s="190">
        <f>IF(N359="zákl. prenesená",J359,0)</f>
        <v>0</v>
      </c>
      <c r="BH359" s="190">
        <f>IF(N359="zníž. prenesená",J359,0)</f>
        <v>0</v>
      </c>
      <c r="BI359" s="190">
        <f>IF(N359="nulová",J359,0)</f>
        <v>0</v>
      </c>
      <c r="BJ359" s="15" t="s">
        <v>164</v>
      </c>
      <c r="BK359" s="190">
        <f>ROUND(I359*H359,2)</f>
        <v>0</v>
      </c>
      <c r="BL359" s="15" t="s">
        <v>163</v>
      </c>
      <c r="BM359" s="189" t="s">
        <v>861</v>
      </c>
    </row>
    <row r="360" s="12" customFormat="1" ht="22.8" customHeight="1">
      <c r="A360" s="12"/>
      <c r="B360" s="163"/>
      <c r="C360" s="12"/>
      <c r="D360" s="164" t="s">
        <v>71</v>
      </c>
      <c r="E360" s="174" t="s">
        <v>862</v>
      </c>
      <c r="F360" s="174" t="s">
        <v>863</v>
      </c>
      <c r="G360" s="12"/>
      <c r="H360" s="12"/>
      <c r="I360" s="166"/>
      <c r="J360" s="175">
        <f>BK360</f>
        <v>0</v>
      </c>
      <c r="K360" s="12"/>
      <c r="L360" s="163"/>
      <c r="M360" s="168"/>
      <c r="N360" s="169"/>
      <c r="O360" s="169"/>
      <c r="P360" s="170">
        <f>SUM(P361:P373)</f>
        <v>0</v>
      </c>
      <c r="Q360" s="169"/>
      <c r="R360" s="170">
        <f>SUM(R361:R373)</f>
        <v>0</v>
      </c>
      <c r="S360" s="169"/>
      <c r="T360" s="171">
        <f>SUM(T361:T373)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64" t="s">
        <v>164</v>
      </c>
      <c r="AT360" s="172" t="s">
        <v>71</v>
      </c>
      <c r="AU360" s="172" t="s">
        <v>80</v>
      </c>
      <c r="AY360" s="164" t="s">
        <v>157</v>
      </c>
      <c r="BK360" s="173">
        <f>SUM(BK361:BK373)</f>
        <v>0</v>
      </c>
    </row>
    <row r="361" s="2" customFormat="1" ht="33" customHeight="1">
      <c r="A361" s="34"/>
      <c r="B361" s="176"/>
      <c r="C361" s="177" t="s">
        <v>864</v>
      </c>
      <c r="D361" s="177" t="s">
        <v>159</v>
      </c>
      <c r="E361" s="178" t="s">
        <v>865</v>
      </c>
      <c r="F361" s="179" t="s">
        <v>866</v>
      </c>
      <c r="G361" s="180" t="s">
        <v>162</v>
      </c>
      <c r="H361" s="181">
        <v>84.680000000000007</v>
      </c>
      <c r="I361" s="182"/>
      <c r="J361" s="183">
        <f>ROUND(I361*H361,2)</f>
        <v>0</v>
      </c>
      <c r="K361" s="184"/>
      <c r="L361" s="35"/>
      <c r="M361" s="185" t="s">
        <v>1</v>
      </c>
      <c r="N361" s="186" t="s">
        <v>38</v>
      </c>
      <c r="O361" s="78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188</v>
      </c>
      <c r="AT361" s="189" t="s">
        <v>159</v>
      </c>
      <c r="AU361" s="189" t="s">
        <v>164</v>
      </c>
      <c r="AY361" s="15" t="s">
        <v>157</v>
      </c>
      <c r="BE361" s="190">
        <f>IF(N361="základná",J361,0)</f>
        <v>0</v>
      </c>
      <c r="BF361" s="190">
        <f>IF(N361="znížená",J361,0)</f>
        <v>0</v>
      </c>
      <c r="BG361" s="190">
        <f>IF(N361="zákl. prenesená",J361,0)</f>
        <v>0</v>
      </c>
      <c r="BH361" s="190">
        <f>IF(N361="zníž. prenesená",J361,0)</f>
        <v>0</v>
      </c>
      <c r="BI361" s="190">
        <f>IF(N361="nulová",J361,0)</f>
        <v>0</v>
      </c>
      <c r="BJ361" s="15" t="s">
        <v>164</v>
      </c>
      <c r="BK361" s="190">
        <f>ROUND(I361*H361,2)</f>
        <v>0</v>
      </c>
      <c r="BL361" s="15" t="s">
        <v>188</v>
      </c>
      <c r="BM361" s="189" t="s">
        <v>867</v>
      </c>
    </row>
    <row r="362" s="2" customFormat="1" ht="24.15" customHeight="1">
      <c r="A362" s="34"/>
      <c r="B362" s="176"/>
      <c r="C362" s="177" t="s">
        <v>512</v>
      </c>
      <c r="D362" s="177" t="s">
        <v>159</v>
      </c>
      <c r="E362" s="178" t="s">
        <v>868</v>
      </c>
      <c r="F362" s="179" t="s">
        <v>869</v>
      </c>
      <c r="G362" s="180" t="s">
        <v>162</v>
      </c>
      <c r="H362" s="181">
        <v>41.825000000000003</v>
      </c>
      <c r="I362" s="182"/>
      <c r="J362" s="183">
        <f>ROUND(I362*H362,2)</f>
        <v>0</v>
      </c>
      <c r="K362" s="184"/>
      <c r="L362" s="35"/>
      <c r="M362" s="185" t="s">
        <v>1</v>
      </c>
      <c r="N362" s="186" t="s">
        <v>38</v>
      </c>
      <c r="O362" s="78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188</v>
      </c>
      <c r="AT362" s="189" t="s">
        <v>159</v>
      </c>
      <c r="AU362" s="189" t="s">
        <v>164</v>
      </c>
      <c r="AY362" s="15" t="s">
        <v>157</v>
      </c>
      <c r="BE362" s="190">
        <f>IF(N362="základná",J362,0)</f>
        <v>0</v>
      </c>
      <c r="BF362" s="190">
        <f>IF(N362="znížená",J362,0)</f>
        <v>0</v>
      </c>
      <c r="BG362" s="190">
        <f>IF(N362="zákl. prenesená",J362,0)</f>
        <v>0</v>
      </c>
      <c r="BH362" s="190">
        <f>IF(N362="zníž. prenesená",J362,0)</f>
        <v>0</v>
      </c>
      <c r="BI362" s="190">
        <f>IF(N362="nulová",J362,0)</f>
        <v>0</v>
      </c>
      <c r="BJ362" s="15" t="s">
        <v>164</v>
      </c>
      <c r="BK362" s="190">
        <f>ROUND(I362*H362,2)</f>
        <v>0</v>
      </c>
      <c r="BL362" s="15" t="s">
        <v>188</v>
      </c>
      <c r="BM362" s="189" t="s">
        <v>870</v>
      </c>
    </row>
    <row r="363" s="2" customFormat="1" ht="33" customHeight="1">
      <c r="A363" s="34"/>
      <c r="B363" s="176"/>
      <c r="C363" s="191" t="s">
        <v>871</v>
      </c>
      <c r="D363" s="191" t="s">
        <v>276</v>
      </c>
      <c r="E363" s="192" t="s">
        <v>872</v>
      </c>
      <c r="F363" s="193" t="s">
        <v>873</v>
      </c>
      <c r="G363" s="194" t="s">
        <v>167</v>
      </c>
      <c r="H363" s="195">
        <v>0.70899999999999996</v>
      </c>
      <c r="I363" s="196"/>
      <c r="J363" s="197">
        <f>ROUND(I363*H363,2)</f>
        <v>0</v>
      </c>
      <c r="K363" s="198"/>
      <c r="L363" s="199"/>
      <c r="M363" s="200" t="s">
        <v>1</v>
      </c>
      <c r="N363" s="201" t="s">
        <v>38</v>
      </c>
      <c r="O363" s="78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218</v>
      </c>
      <c r="AT363" s="189" t="s">
        <v>276</v>
      </c>
      <c r="AU363" s="189" t="s">
        <v>164</v>
      </c>
      <c r="AY363" s="15" t="s">
        <v>157</v>
      </c>
      <c r="BE363" s="190">
        <f>IF(N363="základná",J363,0)</f>
        <v>0</v>
      </c>
      <c r="BF363" s="190">
        <f>IF(N363="znížená",J363,0)</f>
        <v>0</v>
      </c>
      <c r="BG363" s="190">
        <f>IF(N363="zákl. prenesená",J363,0)</f>
        <v>0</v>
      </c>
      <c r="BH363" s="190">
        <f>IF(N363="zníž. prenesená",J363,0)</f>
        <v>0</v>
      </c>
      <c r="BI363" s="190">
        <f>IF(N363="nulová",J363,0)</f>
        <v>0</v>
      </c>
      <c r="BJ363" s="15" t="s">
        <v>164</v>
      </c>
      <c r="BK363" s="190">
        <f>ROUND(I363*H363,2)</f>
        <v>0</v>
      </c>
      <c r="BL363" s="15" t="s">
        <v>188</v>
      </c>
      <c r="BM363" s="189" t="s">
        <v>874</v>
      </c>
    </row>
    <row r="364" s="2" customFormat="1" ht="21.75" customHeight="1">
      <c r="A364" s="34"/>
      <c r="B364" s="176"/>
      <c r="C364" s="177" t="s">
        <v>515</v>
      </c>
      <c r="D364" s="177" t="s">
        <v>159</v>
      </c>
      <c r="E364" s="178" t="s">
        <v>875</v>
      </c>
      <c r="F364" s="179" t="s">
        <v>876</v>
      </c>
      <c r="G364" s="180" t="s">
        <v>167</v>
      </c>
      <c r="H364" s="181">
        <v>0.70899999999999996</v>
      </c>
      <c r="I364" s="182"/>
      <c r="J364" s="183">
        <f>ROUND(I364*H364,2)</f>
        <v>0</v>
      </c>
      <c r="K364" s="184"/>
      <c r="L364" s="35"/>
      <c r="M364" s="185" t="s">
        <v>1</v>
      </c>
      <c r="N364" s="186" t="s">
        <v>38</v>
      </c>
      <c r="O364" s="78"/>
      <c r="P364" s="187">
        <f>O364*H364</f>
        <v>0</v>
      </c>
      <c r="Q364" s="187">
        <v>0</v>
      </c>
      <c r="R364" s="187">
        <f>Q364*H364</f>
        <v>0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188</v>
      </c>
      <c r="AT364" s="189" t="s">
        <v>159</v>
      </c>
      <c r="AU364" s="189" t="s">
        <v>164</v>
      </c>
      <c r="AY364" s="15" t="s">
        <v>157</v>
      </c>
      <c r="BE364" s="190">
        <f>IF(N364="základná",J364,0)</f>
        <v>0</v>
      </c>
      <c r="BF364" s="190">
        <f>IF(N364="znížená",J364,0)</f>
        <v>0</v>
      </c>
      <c r="BG364" s="190">
        <f>IF(N364="zákl. prenesená",J364,0)</f>
        <v>0</v>
      </c>
      <c r="BH364" s="190">
        <f>IF(N364="zníž. prenesená",J364,0)</f>
        <v>0</v>
      </c>
      <c r="BI364" s="190">
        <f>IF(N364="nulová",J364,0)</f>
        <v>0</v>
      </c>
      <c r="BJ364" s="15" t="s">
        <v>164</v>
      </c>
      <c r="BK364" s="190">
        <f>ROUND(I364*H364,2)</f>
        <v>0</v>
      </c>
      <c r="BL364" s="15" t="s">
        <v>188</v>
      </c>
      <c r="BM364" s="189" t="s">
        <v>877</v>
      </c>
    </row>
    <row r="365" s="2" customFormat="1" ht="16.5" customHeight="1">
      <c r="A365" s="34"/>
      <c r="B365" s="176"/>
      <c r="C365" s="177" t="s">
        <v>878</v>
      </c>
      <c r="D365" s="177" t="s">
        <v>159</v>
      </c>
      <c r="E365" s="178" t="s">
        <v>879</v>
      </c>
      <c r="F365" s="179" t="s">
        <v>880</v>
      </c>
      <c r="G365" s="180" t="s">
        <v>311</v>
      </c>
      <c r="H365" s="181">
        <v>132.80000000000001</v>
      </c>
      <c r="I365" s="182"/>
      <c r="J365" s="183">
        <f>ROUND(I365*H365,2)</f>
        <v>0</v>
      </c>
      <c r="K365" s="184"/>
      <c r="L365" s="35"/>
      <c r="M365" s="185" t="s">
        <v>1</v>
      </c>
      <c r="N365" s="186" t="s">
        <v>38</v>
      </c>
      <c r="O365" s="78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188</v>
      </c>
      <c r="AT365" s="189" t="s">
        <v>159</v>
      </c>
      <c r="AU365" s="189" t="s">
        <v>164</v>
      </c>
      <c r="AY365" s="15" t="s">
        <v>157</v>
      </c>
      <c r="BE365" s="190">
        <f>IF(N365="základná",J365,0)</f>
        <v>0</v>
      </c>
      <c r="BF365" s="190">
        <f>IF(N365="znížená",J365,0)</f>
        <v>0</v>
      </c>
      <c r="BG365" s="190">
        <f>IF(N365="zákl. prenesená",J365,0)</f>
        <v>0</v>
      </c>
      <c r="BH365" s="190">
        <f>IF(N365="zníž. prenesená",J365,0)</f>
        <v>0</v>
      </c>
      <c r="BI365" s="190">
        <f>IF(N365="nulová",J365,0)</f>
        <v>0</v>
      </c>
      <c r="BJ365" s="15" t="s">
        <v>164</v>
      </c>
      <c r="BK365" s="190">
        <f>ROUND(I365*H365,2)</f>
        <v>0</v>
      </c>
      <c r="BL365" s="15" t="s">
        <v>188</v>
      </c>
      <c r="BM365" s="189" t="s">
        <v>881</v>
      </c>
    </row>
    <row r="366" s="2" customFormat="1" ht="33" customHeight="1">
      <c r="A366" s="34"/>
      <c r="B366" s="176"/>
      <c r="C366" s="191" t="s">
        <v>519</v>
      </c>
      <c r="D366" s="191" t="s">
        <v>276</v>
      </c>
      <c r="E366" s="192" t="s">
        <v>872</v>
      </c>
      <c r="F366" s="193" t="s">
        <v>873</v>
      </c>
      <c r="G366" s="194" t="s">
        <v>167</v>
      </c>
      <c r="H366" s="195">
        <v>0.438</v>
      </c>
      <c r="I366" s="196"/>
      <c r="J366" s="197">
        <f>ROUND(I366*H366,2)</f>
        <v>0</v>
      </c>
      <c r="K366" s="198"/>
      <c r="L366" s="199"/>
      <c r="M366" s="200" t="s">
        <v>1</v>
      </c>
      <c r="N366" s="201" t="s">
        <v>38</v>
      </c>
      <c r="O366" s="78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9" t="s">
        <v>218</v>
      </c>
      <c r="AT366" s="189" t="s">
        <v>276</v>
      </c>
      <c r="AU366" s="189" t="s">
        <v>164</v>
      </c>
      <c r="AY366" s="15" t="s">
        <v>157</v>
      </c>
      <c r="BE366" s="190">
        <f>IF(N366="základná",J366,0)</f>
        <v>0</v>
      </c>
      <c r="BF366" s="190">
        <f>IF(N366="znížená",J366,0)</f>
        <v>0</v>
      </c>
      <c r="BG366" s="190">
        <f>IF(N366="zákl. prenesená",J366,0)</f>
        <v>0</v>
      </c>
      <c r="BH366" s="190">
        <f>IF(N366="zníž. prenesená",J366,0)</f>
        <v>0</v>
      </c>
      <c r="BI366" s="190">
        <f>IF(N366="nulová",J366,0)</f>
        <v>0</v>
      </c>
      <c r="BJ366" s="15" t="s">
        <v>164</v>
      </c>
      <c r="BK366" s="190">
        <f>ROUND(I366*H366,2)</f>
        <v>0</v>
      </c>
      <c r="BL366" s="15" t="s">
        <v>188</v>
      </c>
      <c r="BM366" s="189" t="s">
        <v>882</v>
      </c>
    </row>
    <row r="367" s="2" customFormat="1" ht="24.15" customHeight="1">
      <c r="A367" s="34"/>
      <c r="B367" s="176"/>
      <c r="C367" s="177" t="s">
        <v>883</v>
      </c>
      <c r="D367" s="177" t="s">
        <v>159</v>
      </c>
      <c r="E367" s="178" t="s">
        <v>884</v>
      </c>
      <c r="F367" s="179" t="s">
        <v>885</v>
      </c>
      <c r="G367" s="180" t="s">
        <v>162</v>
      </c>
      <c r="H367" s="181">
        <v>79.349999999999994</v>
      </c>
      <c r="I367" s="182"/>
      <c r="J367" s="183">
        <f>ROUND(I367*H367,2)</f>
        <v>0</v>
      </c>
      <c r="K367" s="184"/>
      <c r="L367" s="35"/>
      <c r="M367" s="185" t="s">
        <v>1</v>
      </c>
      <c r="N367" s="186" t="s">
        <v>38</v>
      </c>
      <c r="O367" s="78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188</v>
      </c>
      <c r="AT367" s="189" t="s">
        <v>159</v>
      </c>
      <c r="AU367" s="189" t="s">
        <v>164</v>
      </c>
      <c r="AY367" s="15" t="s">
        <v>157</v>
      </c>
      <c r="BE367" s="190">
        <f>IF(N367="základná",J367,0)</f>
        <v>0</v>
      </c>
      <c r="BF367" s="190">
        <f>IF(N367="znížená",J367,0)</f>
        <v>0</v>
      </c>
      <c r="BG367" s="190">
        <f>IF(N367="zákl. prenesená",J367,0)</f>
        <v>0</v>
      </c>
      <c r="BH367" s="190">
        <f>IF(N367="zníž. prenesená",J367,0)</f>
        <v>0</v>
      </c>
      <c r="BI367" s="190">
        <f>IF(N367="nulová",J367,0)</f>
        <v>0</v>
      </c>
      <c r="BJ367" s="15" t="s">
        <v>164</v>
      </c>
      <c r="BK367" s="190">
        <f>ROUND(I367*H367,2)</f>
        <v>0</v>
      </c>
      <c r="BL367" s="15" t="s">
        <v>188</v>
      </c>
      <c r="BM367" s="189" t="s">
        <v>886</v>
      </c>
    </row>
    <row r="368" s="2" customFormat="1" ht="24.15" customHeight="1">
      <c r="A368" s="34"/>
      <c r="B368" s="176"/>
      <c r="C368" s="177" t="s">
        <v>523</v>
      </c>
      <c r="D368" s="177" t="s">
        <v>159</v>
      </c>
      <c r="E368" s="178" t="s">
        <v>887</v>
      </c>
      <c r="F368" s="179" t="s">
        <v>888</v>
      </c>
      <c r="G368" s="180" t="s">
        <v>162</v>
      </c>
      <c r="H368" s="181">
        <v>145.75</v>
      </c>
      <c r="I368" s="182"/>
      <c r="J368" s="183">
        <f>ROUND(I368*H368,2)</f>
        <v>0</v>
      </c>
      <c r="K368" s="184"/>
      <c r="L368" s="35"/>
      <c r="M368" s="185" t="s">
        <v>1</v>
      </c>
      <c r="N368" s="186" t="s">
        <v>38</v>
      </c>
      <c r="O368" s="78"/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188</v>
      </c>
      <c r="AT368" s="189" t="s">
        <v>159</v>
      </c>
      <c r="AU368" s="189" t="s">
        <v>164</v>
      </c>
      <c r="AY368" s="15" t="s">
        <v>157</v>
      </c>
      <c r="BE368" s="190">
        <f>IF(N368="základná",J368,0)</f>
        <v>0</v>
      </c>
      <c r="BF368" s="190">
        <f>IF(N368="znížená",J368,0)</f>
        <v>0</v>
      </c>
      <c r="BG368" s="190">
        <f>IF(N368="zákl. prenesená",J368,0)</f>
        <v>0</v>
      </c>
      <c r="BH368" s="190">
        <f>IF(N368="zníž. prenesená",J368,0)</f>
        <v>0</v>
      </c>
      <c r="BI368" s="190">
        <f>IF(N368="nulová",J368,0)</f>
        <v>0</v>
      </c>
      <c r="BJ368" s="15" t="s">
        <v>164</v>
      </c>
      <c r="BK368" s="190">
        <f>ROUND(I368*H368,2)</f>
        <v>0</v>
      </c>
      <c r="BL368" s="15" t="s">
        <v>188</v>
      </c>
      <c r="BM368" s="189" t="s">
        <v>889</v>
      </c>
    </row>
    <row r="369" s="2" customFormat="1" ht="24.15" customHeight="1">
      <c r="A369" s="34"/>
      <c r="B369" s="176"/>
      <c r="C369" s="177" t="s">
        <v>890</v>
      </c>
      <c r="D369" s="177" t="s">
        <v>159</v>
      </c>
      <c r="E369" s="178" t="s">
        <v>891</v>
      </c>
      <c r="F369" s="179" t="s">
        <v>892</v>
      </c>
      <c r="G369" s="180" t="s">
        <v>162</v>
      </c>
      <c r="H369" s="181">
        <v>12.949999999999999</v>
      </c>
      <c r="I369" s="182"/>
      <c r="J369" s="183">
        <f>ROUND(I369*H369,2)</f>
        <v>0</v>
      </c>
      <c r="K369" s="184"/>
      <c r="L369" s="35"/>
      <c r="M369" s="185" t="s">
        <v>1</v>
      </c>
      <c r="N369" s="186" t="s">
        <v>38</v>
      </c>
      <c r="O369" s="78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188</v>
      </c>
      <c r="AT369" s="189" t="s">
        <v>159</v>
      </c>
      <c r="AU369" s="189" t="s">
        <v>164</v>
      </c>
      <c r="AY369" s="15" t="s">
        <v>157</v>
      </c>
      <c r="BE369" s="190">
        <f>IF(N369="základná",J369,0)</f>
        <v>0</v>
      </c>
      <c r="BF369" s="190">
        <f>IF(N369="znížená",J369,0)</f>
        <v>0</v>
      </c>
      <c r="BG369" s="190">
        <f>IF(N369="zákl. prenesená",J369,0)</f>
        <v>0</v>
      </c>
      <c r="BH369" s="190">
        <f>IF(N369="zníž. prenesená",J369,0)</f>
        <v>0</v>
      </c>
      <c r="BI369" s="190">
        <f>IF(N369="nulová",J369,0)</f>
        <v>0</v>
      </c>
      <c r="BJ369" s="15" t="s">
        <v>164</v>
      </c>
      <c r="BK369" s="190">
        <f>ROUND(I369*H369,2)</f>
        <v>0</v>
      </c>
      <c r="BL369" s="15" t="s">
        <v>188</v>
      </c>
      <c r="BM369" s="189" t="s">
        <v>893</v>
      </c>
    </row>
    <row r="370" s="2" customFormat="1" ht="24.15" customHeight="1">
      <c r="A370" s="34"/>
      <c r="B370" s="176"/>
      <c r="C370" s="177" t="s">
        <v>527</v>
      </c>
      <c r="D370" s="177" t="s">
        <v>159</v>
      </c>
      <c r="E370" s="178" t="s">
        <v>894</v>
      </c>
      <c r="F370" s="179" t="s">
        <v>895</v>
      </c>
      <c r="G370" s="180" t="s">
        <v>311</v>
      </c>
      <c r="H370" s="181">
        <v>135</v>
      </c>
      <c r="I370" s="182"/>
      <c r="J370" s="183">
        <f>ROUND(I370*H370,2)</f>
        <v>0</v>
      </c>
      <c r="K370" s="184"/>
      <c r="L370" s="35"/>
      <c r="M370" s="185" t="s">
        <v>1</v>
      </c>
      <c r="N370" s="186" t="s">
        <v>38</v>
      </c>
      <c r="O370" s="78"/>
      <c r="P370" s="187">
        <f>O370*H370</f>
        <v>0</v>
      </c>
      <c r="Q370" s="187">
        <v>0</v>
      </c>
      <c r="R370" s="187">
        <f>Q370*H370</f>
        <v>0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188</v>
      </c>
      <c r="AT370" s="189" t="s">
        <v>159</v>
      </c>
      <c r="AU370" s="189" t="s">
        <v>164</v>
      </c>
      <c r="AY370" s="15" t="s">
        <v>157</v>
      </c>
      <c r="BE370" s="190">
        <f>IF(N370="základná",J370,0)</f>
        <v>0</v>
      </c>
      <c r="BF370" s="190">
        <f>IF(N370="znížená",J370,0)</f>
        <v>0</v>
      </c>
      <c r="BG370" s="190">
        <f>IF(N370="zákl. prenesená",J370,0)</f>
        <v>0</v>
      </c>
      <c r="BH370" s="190">
        <f>IF(N370="zníž. prenesená",J370,0)</f>
        <v>0</v>
      </c>
      <c r="BI370" s="190">
        <f>IF(N370="nulová",J370,0)</f>
        <v>0</v>
      </c>
      <c r="BJ370" s="15" t="s">
        <v>164</v>
      </c>
      <c r="BK370" s="190">
        <f>ROUND(I370*H370,2)</f>
        <v>0</v>
      </c>
      <c r="BL370" s="15" t="s">
        <v>188</v>
      </c>
      <c r="BM370" s="189" t="s">
        <v>896</v>
      </c>
    </row>
    <row r="371" s="2" customFormat="1" ht="24.15" customHeight="1">
      <c r="A371" s="34"/>
      <c r="B371" s="176"/>
      <c r="C371" s="191" t="s">
        <v>897</v>
      </c>
      <c r="D371" s="191" t="s">
        <v>276</v>
      </c>
      <c r="E371" s="192" t="s">
        <v>898</v>
      </c>
      <c r="F371" s="193" t="s">
        <v>899</v>
      </c>
      <c r="G371" s="194" t="s">
        <v>167</v>
      </c>
      <c r="H371" s="195">
        <v>2.2280000000000002</v>
      </c>
      <c r="I371" s="196"/>
      <c r="J371" s="197">
        <f>ROUND(I371*H371,2)</f>
        <v>0</v>
      </c>
      <c r="K371" s="198"/>
      <c r="L371" s="199"/>
      <c r="M371" s="200" t="s">
        <v>1</v>
      </c>
      <c r="N371" s="201" t="s">
        <v>38</v>
      </c>
      <c r="O371" s="78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218</v>
      </c>
      <c r="AT371" s="189" t="s">
        <v>276</v>
      </c>
      <c r="AU371" s="189" t="s">
        <v>164</v>
      </c>
      <c r="AY371" s="15" t="s">
        <v>157</v>
      </c>
      <c r="BE371" s="190">
        <f>IF(N371="základná",J371,0)</f>
        <v>0</v>
      </c>
      <c r="BF371" s="190">
        <f>IF(N371="znížená",J371,0)</f>
        <v>0</v>
      </c>
      <c r="BG371" s="190">
        <f>IF(N371="zákl. prenesená",J371,0)</f>
        <v>0</v>
      </c>
      <c r="BH371" s="190">
        <f>IF(N371="zníž. prenesená",J371,0)</f>
        <v>0</v>
      </c>
      <c r="BI371" s="190">
        <f>IF(N371="nulová",J371,0)</f>
        <v>0</v>
      </c>
      <c r="BJ371" s="15" t="s">
        <v>164</v>
      </c>
      <c r="BK371" s="190">
        <f>ROUND(I371*H371,2)</f>
        <v>0</v>
      </c>
      <c r="BL371" s="15" t="s">
        <v>188</v>
      </c>
      <c r="BM371" s="189" t="s">
        <v>900</v>
      </c>
    </row>
    <row r="372" s="2" customFormat="1" ht="24.15" customHeight="1">
      <c r="A372" s="34"/>
      <c r="B372" s="176"/>
      <c r="C372" s="177" t="s">
        <v>530</v>
      </c>
      <c r="D372" s="177" t="s">
        <v>159</v>
      </c>
      <c r="E372" s="178" t="s">
        <v>901</v>
      </c>
      <c r="F372" s="179" t="s">
        <v>902</v>
      </c>
      <c r="G372" s="180" t="s">
        <v>167</v>
      </c>
      <c r="H372" s="181">
        <v>2.2280000000000002</v>
      </c>
      <c r="I372" s="182"/>
      <c r="J372" s="183">
        <f>ROUND(I372*H372,2)</f>
        <v>0</v>
      </c>
      <c r="K372" s="184"/>
      <c r="L372" s="35"/>
      <c r="M372" s="185" t="s">
        <v>1</v>
      </c>
      <c r="N372" s="186" t="s">
        <v>38</v>
      </c>
      <c r="O372" s="78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188</v>
      </c>
      <c r="AT372" s="189" t="s">
        <v>159</v>
      </c>
      <c r="AU372" s="189" t="s">
        <v>164</v>
      </c>
      <c r="AY372" s="15" t="s">
        <v>157</v>
      </c>
      <c r="BE372" s="190">
        <f>IF(N372="základná",J372,0)</f>
        <v>0</v>
      </c>
      <c r="BF372" s="190">
        <f>IF(N372="znížená",J372,0)</f>
        <v>0</v>
      </c>
      <c r="BG372" s="190">
        <f>IF(N372="zákl. prenesená",J372,0)</f>
        <v>0</v>
      </c>
      <c r="BH372" s="190">
        <f>IF(N372="zníž. prenesená",J372,0)</f>
        <v>0</v>
      </c>
      <c r="BI372" s="190">
        <f>IF(N372="nulová",J372,0)</f>
        <v>0</v>
      </c>
      <c r="BJ372" s="15" t="s">
        <v>164</v>
      </c>
      <c r="BK372" s="190">
        <f>ROUND(I372*H372,2)</f>
        <v>0</v>
      </c>
      <c r="BL372" s="15" t="s">
        <v>188</v>
      </c>
      <c r="BM372" s="189" t="s">
        <v>903</v>
      </c>
    </row>
    <row r="373" s="2" customFormat="1" ht="24.15" customHeight="1">
      <c r="A373" s="34"/>
      <c r="B373" s="176"/>
      <c r="C373" s="177" t="s">
        <v>904</v>
      </c>
      <c r="D373" s="177" t="s">
        <v>159</v>
      </c>
      <c r="E373" s="178" t="s">
        <v>905</v>
      </c>
      <c r="F373" s="179" t="s">
        <v>906</v>
      </c>
      <c r="G373" s="180" t="s">
        <v>727</v>
      </c>
      <c r="H373" s="202"/>
      <c r="I373" s="182"/>
      <c r="J373" s="183">
        <f>ROUND(I373*H373,2)</f>
        <v>0</v>
      </c>
      <c r="K373" s="184"/>
      <c r="L373" s="35"/>
      <c r="M373" s="185" t="s">
        <v>1</v>
      </c>
      <c r="N373" s="186" t="s">
        <v>38</v>
      </c>
      <c r="O373" s="78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188</v>
      </c>
      <c r="AT373" s="189" t="s">
        <v>159</v>
      </c>
      <c r="AU373" s="189" t="s">
        <v>164</v>
      </c>
      <c r="AY373" s="15" t="s">
        <v>157</v>
      </c>
      <c r="BE373" s="190">
        <f>IF(N373="základná",J373,0)</f>
        <v>0</v>
      </c>
      <c r="BF373" s="190">
        <f>IF(N373="znížená",J373,0)</f>
        <v>0</v>
      </c>
      <c r="BG373" s="190">
        <f>IF(N373="zákl. prenesená",J373,0)</f>
        <v>0</v>
      </c>
      <c r="BH373" s="190">
        <f>IF(N373="zníž. prenesená",J373,0)</f>
        <v>0</v>
      </c>
      <c r="BI373" s="190">
        <f>IF(N373="nulová",J373,0)</f>
        <v>0</v>
      </c>
      <c r="BJ373" s="15" t="s">
        <v>164</v>
      </c>
      <c r="BK373" s="190">
        <f>ROUND(I373*H373,2)</f>
        <v>0</v>
      </c>
      <c r="BL373" s="15" t="s">
        <v>188</v>
      </c>
      <c r="BM373" s="189" t="s">
        <v>907</v>
      </c>
    </row>
    <row r="374" s="12" customFormat="1" ht="22.8" customHeight="1">
      <c r="A374" s="12"/>
      <c r="B374" s="163"/>
      <c r="C374" s="12"/>
      <c r="D374" s="164" t="s">
        <v>71</v>
      </c>
      <c r="E374" s="174" t="s">
        <v>908</v>
      </c>
      <c r="F374" s="174" t="s">
        <v>909</v>
      </c>
      <c r="G374" s="12"/>
      <c r="H374" s="12"/>
      <c r="I374" s="166"/>
      <c r="J374" s="175">
        <f>BK374</f>
        <v>0</v>
      </c>
      <c r="K374" s="12"/>
      <c r="L374" s="163"/>
      <c r="M374" s="168"/>
      <c r="N374" s="169"/>
      <c r="O374" s="169"/>
      <c r="P374" s="170">
        <f>SUM(P375:P376)</f>
        <v>0</v>
      </c>
      <c r="Q374" s="169"/>
      <c r="R374" s="170">
        <f>SUM(R375:R376)</f>
        <v>0</v>
      </c>
      <c r="S374" s="169"/>
      <c r="T374" s="171">
        <f>SUM(T375:T376)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64" t="s">
        <v>164</v>
      </c>
      <c r="AT374" s="172" t="s">
        <v>71</v>
      </c>
      <c r="AU374" s="172" t="s">
        <v>80</v>
      </c>
      <c r="AY374" s="164" t="s">
        <v>157</v>
      </c>
      <c r="BK374" s="173">
        <f>SUM(BK375:BK376)</f>
        <v>0</v>
      </c>
    </row>
    <row r="375" s="2" customFormat="1" ht="33" customHeight="1">
      <c r="A375" s="34"/>
      <c r="B375" s="176"/>
      <c r="C375" s="177" t="s">
        <v>534</v>
      </c>
      <c r="D375" s="177" t="s">
        <v>159</v>
      </c>
      <c r="E375" s="178" t="s">
        <v>910</v>
      </c>
      <c r="F375" s="179" t="s">
        <v>911</v>
      </c>
      <c r="G375" s="180" t="s">
        <v>162</v>
      </c>
      <c r="H375" s="181">
        <v>1048.22</v>
      </c>
      <c r="I375" s="182"/>
      <c r="J375" s="183">
        <f>ROUND(I375*H375,2)</f>
        <v>0</v>
      </c>
      <c r="K375" s="184"/>
      <c r="L375" s="35"/>
      <c r="M375" s="185" t="s">
        <v>1</v>
      </c>
      <c r="N375" s="186" t="s">
        <v>38</v>
      </c>
      <c r="O375" s="78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188</v>
      </c>
      <c r="AT375" s="189" t="s">
        <v>159</v>
      </c>
      <c r="AU375" s="189" t="s">
        <v>164</v>
      </c>
      <c r="AY375" s="15" t="s">
        <v>157</v>
      </c>
      <c r="BE375" s="190">
        <f>IF(N375="základná",J375,0)</f>
        <v>0</v>
      </c>
      <c r="BF375" s="190">
        <f>IF(N375="znížená",J375,0)</f>
        <v>0</v>
      </c>
      <c r="BG375" s="190">
        <f>IF(N375="zákl. prenesená",J375,0)</f>
        <v>0</v>
      </c>
      <c r="BH375" s="190">
        <f>IF(N375="zníž. prenesená",J375,0)</f>
        <v>0</v>
      </c>
      <c r="BI375" s="190">
        <f>IF(N375="nulová",J375,0)</f>
        <v>0</v>
      </c>
      <c r="BJ375" s="15" t="s">
        <v>164</v>
      </c>
      <c r="BK375" s="190">
        <f>ROUND(I375*H375,2)</f>
        <v>0</v>
      </c>
      <c r="BL375" s="15" t="s">
        <v>188</v>
      </c>
      <c r="BM375" s="189" t="s">
        <v>912</v>
      </c>
    </row>
    <row r="376" s="2" customFormat="1" ht="24.15" customHeight="1">
      <c r="A376" s="34"/>
      <c r="B376" s="176"/>
      <c r="C376" s="177" t="s">
        <v>913</v>
      </c>
      <c r="D376" s="177" t="s">
        <v>159</v>
      </c>
      <c r="E376" s="178" t="s">
        <v>914</v>
      </c>
      <c r="F376" s="179" t="s">
        <v>915</v>
      </c>
      <c r="G376" s="180" t="s">
        <v>206</v>
      </c>
      <c r="H376" s="181">
        <v>12.436</v>
      </c>
      <c r="I376" s="182"/>
      <c r="J376" s="183">
        <f>ROUND(I376*H376,2)</f>
        <v>0</v>
      </c>
      <c r="K376" s="184"/>
      <c r="L376" s="35"/>
      <c r="M376" s="185" t="s">
        <v>1</v>
      </c>
      <c r="N376" s="186" t="s">
        <v>38</v>
      </c>
      <c r="O376" s="78"/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188</v>
      </c>
      <c r="AT376" s="189" t="s">
        <v>159</v>
      </c>
      <c r="AU376" s="189" t="s">
        <v>164</v>
      </c>
      <c r="AY376" s="15" t="s">
        <v>157</v>
      </c>
      <c r="BE376" s="190">
        <f>IF(N376="základná",J376,0)</f>
        <v>0</v>
      </c>
      <c r="BF376" s="190">
        <f>IF(N376="znížená",J376,0)</f>
        <v>0</v>
      </c>
      <c r="BG376" s="190">
        <f>IF(N376="zákl. prenesená",J376,0)</f>
        <v>0</v>
      </c>
      <c r="BH376" s="190">
        <f>IF(N376="zníž. prenesená",J376,0)</f>
        <v>0</v>
      </c>
      <c r="BI376" s="190">
        <f>IF(N376="nulová",J376,0)</f>
        <v>0</v>
      </c>
      <c r="BJ376" s="15" t="s">
        <v>164</v>
      </c>
      <c r="BK376" s="190">
        <f>ROUND(I376*H376,2)</f>
        <v>0</v>
      </c>
      <c r="BL376" s="15" t="s">
        <v>188</v>
      </c>
      <c r="BM376" s="189" t="s">
        <v>916</v>
      </c>
    </row>
    <row r="377" s="12" customFormat="1" ht="22.8" customHeight="1">
      <c r="A377" s="12"/>
      <c r="B377" s="163"/>
      <c r="C377" s="12"/>
      <c r="D377" s="164" t="s">
        <v>71</v>
      </c>
      <c r="E377" s="174" t="s">
        <v>917</v>
      </c>
      <c r="F377" s="174" t="s">
        <v>918</v>
      </c>
      <c r="G377" s="12"/>
      <c r="H377" s="12"/>
      <c r="I377" s="166"/>
      <c r="J377" s="175">
        <f>BK377</f>
        <v>0</v>
      </c>
      <c r="K377" s="12"/>
      <c r="L377" s="163"/>
      <c r="M377" s="168"/>
      <c r="N377" s="169"/>
      <c r="O377" s="169"/>
      <c r="P377" s="170">
        <f>SUM(P378:P387)</f>
        <v>0</v>
      </c>
      <c r="Q377" s="169"/>
      <c r="R377" s="170">
        <f>SUM(R378:R387)</f>
        <v>0</v>
      </c>
      <c r="S377" s="169"/>
      <c r="T377" s="171">
        <f>SUM(T378:T387)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64" t="s">
        <v>164</v>
      </c>
      <c r="AT377" s="172" t="s">
        <v>71</v>
      </c>
      <c r="AU377" s="172" t="s">
        <v>80</v>
      </c>
      <c r="AY377" s="164" t="s">
        <v>157</v>
      </c>
      <c r="BK377" s="173">
        <f>SUM(BK378:BK387)</f>
        <v>0</v>
      </c>
    </row>
    <row r="378" s="2" customFormat="1" ht="24.15" customHeight="1">
      <c r="A378" s="34"/>
      <c r="B378" s="176"/>
      <c r="C378" s="177" t="s">
        <v>537</v>
      </c>
      <c r="D378" s="177" t="s">
        <v>159</v>
      </c>
      <c r="E378" s="178" t="s">
        <v>919</v>
      </c>
      <c r="F378" s="179" t="s">
        <v>920</v>
      </c>
      <c r="G378" s="180" t="s">
        <v>162</v>
      </c>
      <c r="H378" s="181">
        <v>41.825000000000003</v>
      </c>
      <c r="I378" s="182"/>
      <c r="J378" s="183">
        <f>ROUND(I378*H378,2)</f>
        <v>0</v>
      </c>
      <c r="K378" s="184"/>
      <c r="L378" s="35"/>
      <c r="M378" s="185" t="s">
        <v>1</v>
      </c>
      <c r="N378" s="186" t="s">
        <v>38</v>
      </c>
      <c r="O378" s="78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9" t="s">
        <v>188</v>
      </c>
      <c r="AT378" s="189" t="s">
        <v>159</v>
      </c>
      <c r="AU378" s="189" t="s">
        <v>164</v>
      </c>
      <c r="AY378" s="15" t="s">
        <v>157</v>
      </c>
      <c r="BE378" s="190">
        <f>IF(N378="základná",J378,0)</f>
        <v>0</v>
      </c>
      <c r="BF378" s="190">
        <f>IF(N378="znížená",J378,0)</f>
        <v>0</v>
      </c>
      <c r="BG378" s="190">
        <f>IF(N378="zákl. prenesená",J378,0)</f>
        <v>0</v>
      </c>
      <c r="BH378" s="190">
        <f>IF(N378="zníž. prenesená",J378,0)</f>
        <v>0</v>
      </c>
      <c r="BI378" s="190">
        <f>IF(N378="nulová",J378,0)</f>
        <v>0</v>
      </c>
      <c r="BJ378" s="15" t="s">
        <v>164</v>
      </c>
      <c r="BK378" s="190">
        <f>ROUND(I378*H378,2)</f>
        <v>0</v>
      </c>
      <c r="BL378" s="15" t="s">
        <v>188</v>
      </c>
      <c r="BM378" s="189" t="s">
        <v>921</v>
      </c>
    </row>
    <row r="379" s="2" customFormat="1" ht="16.5" customHeight="1">
      <c r="A379" s="34"/>
      <c r="B379" s="176"/>
      <c r="C379" s="177" t="s">
        <v>922</v>
      </c>
      <c r="D379" s="177" t="s">
        <v>159</v>
      </c>
      <c r="E379" s="178" t="s">
        <v>923</v>
      </c>
      <c r="F379" s="179" t="s">
        <v>924</v>
      </c>
      <c r="G379" s="180" t="s">
        <v>311</v>
      </c>
      <c r="H379" s="181">
        <v>21.050000000000001</v>
      </c>
      <c r="I379" s="182"/>
      <c r="J379" s="183">
        <f>ROUND(I379*H379,2)</f>
        <v>0</v>
      </c>
      <c r="K379" s="184"/>
      <c r="L379" s="35"/>
      <c r="M379" s="185" t="s">
        <v>1</v>
      </c>
      <c r="N379" s="186" t="s">
        <v>38</v>
      </c>
      <c r="O379" s="78"/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188</v>
      </c>
      <c r="AT379" s="189" t="s">
        <v>159</v>
      </c>
      <c r="AU379" s="189" t="s">
        <v>164</v>
      </c>
      <c r="AY379" s="15" t="s">
        <v>157</v>
      </c>
      <c r="BE379" s="190">
        <f>IF(N379="základná",J379,0)</f>
        <v>0</v>
      </c>
      <c r="BF379" s="190">
        <f>IF(N379="znížená",J379,0)</f>
        <v>0</v>
      </c>
      <c r="BG379" s="190">
        <f>IF(N379="zákl. prenesená",J379,0)</f>
        <v>0</v>
      </c>
      <c r="BH379" s="190">
        <f>IF(N379="zníž. prenesená",J379,0)</f>
        <v>0</v>
      </c>
      <c r="BI379" s="190">
        <f>IF(N379="nulová",J379,0)</f>
        <v>0</v>
      </c>
      <c r="BJ379" s="15" t="s">
        <v>164</v>
      </c>
      <c r="BK379" s="190">
        <f>ROUND(I379*H379,2)</f>
        <v>0</v>
      </c>
      <c r="BL379" s="15" t="s">
        <v>188</v>
      </c>
      <c r="BM379" s="189" t="s">
        <v>925</v>
      </c>
    </row>
    <row r="380" s="2" customFormat="1" ht="24.15" customHeight="1">
      <c r="A380" s="34"/>
      <c r="B380" s="176"/>
      <c r="C380" s="177" t="s">
        <v>541</v>
      </c>
      <c r="D380" s="177" t="s">
        <v>159</v>
      </c>
      <c r="E380" s="178" t="s">
        <v>926</v>
      </c>
      <c r="F380" s="179" t="s">
        <v>927</v>
      </c>
      <c r="G380" s="180" t="s">
        <v>311</v>
      </c>
      <c r="H380" s="181">
        <v>96.150000000000006</v>
      </c>
      <c r="I380" s="182"/>
      <c r="J380" s="183">
        <f>ROUND(I380*H380,2)</f>
        <v>0</v>
      </c>
      <c r="K380" s="184"/>
      <c r="L380" s="35"/>
      <c r="M380" s="185" t="s">
        <v>1</v>
      </c>
      <c r="N380" s="186" t="s">
        <v>38</v>
      </c>
      <c r="O380" s="78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188</v>
      </c>
      <c r="AT380" s="189" t="s">
        <v>159</v>
      </c>
      <c r="AU380" s="189" t="s">
        <v>164</v>
      </c>
      <c r="AY380" s="15" t="s">
        <v>157</v>
      </c>
      <c r="BE380" s="190">
        <f>IF(N380="základná",J380,0)</f>
        <v>0</v>
      </c>
      <c r="BF380" s="190">
        <f>IF(N380="znížená",J380,0)</f>
        <v>0</v>
      </c>
      <c r="BG380" s="190">
        <f>IF(N380="zákl. prenesená",J380,0)</f>
        <v>0</v>
      </c>
      <c r="BH380" s="190">
        <f>IF(N380="zníž. prenesená",J380,0)</f>
        <v>0</v>
      </c>
      <c r="BI380" s="190">
        <f>IF(N380="nulová",J380,0)</f>
        <v>0</v>
      </c>
      <c r="BJ380" s="15" t="s">
        <v>164</v>
      </c>
      <c r="BK380" s="190">
        <f>ROUND(I380*H380,2)</f>
        <v>0</v>
      </c>
      <c r="BL380" s="15" t="s">
        <v>188</v>
      </c>
      <c r="BM380" s="189" t="s">
        <v>928</v>
      </c>
    </row>
    <row r="381" s="2" customFormat="1" ht="24.15" customHeight="1">
      <c r="A381" s="34"/>
      <c r="B381" s="176"/>
      <c r="C381" s="177" t="s">
        <v>929</v>
      </c>
      <c r="D381" s="177" t="s">
        <v>159</v>
      </c>
      <c r="E381" s="178" t="s">
        <v>930</v>
      </c>
      <c r="F381" s="179" t="s">
        <v>931</v>
      </c>
      <c r="G381" s="180" t="s">
        <v>311</v>
      </c>
      <c r="H381" s="181">
        <v>144.30000000000001</v>
      </c>
      <c r="I381" s="182"/>
      <c r="J381" s="183">
        <f>ROUND(I381*H381,2)</f>
        <v>0</v>
      </c>
      <c r="K381" s="184"/>
      <c r="L381" s="35"/>
      <c r="M381" s="185" t="s">
        <v>1</v>
      </c>
      <c r="N381" s="186" t="s">
        <v>38</v>
      </c>
      <c r="O381" s="78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9" t="s">
        <v>188</v>
      </c>
      <c r="AT381" s="189" t="s">
        <v>159</v>
      </c>
      <c r="AU381" s="189" t="s">
        <v>164</v>
      </c>
      <c r="AY381" s="15" t="s">
        <v>157</v>
      </c>
      <c r="BE381" s="190">
        <f>IF(N381="základná",J381,0)</f>
        <v>0</v>
      </c>
      <c r="BF381" s="190">
        <f>IF(N381="znížená",J381,0)</f>
        <v>0</v>
      </c>
      <c r="BG381" s="190">
        <f>IF(N381="zákl. prenesená",J381,0)</f>
        <v>0</v>
      </c>
      <c r="BH381" s="190">
        <f>IF(N381="zníž. prenesená",J381,0)</f>
        <v>0</v>
      </c>
      <c r="BI381" s="190">
        <f>IF(N381="nulová",J381,0)</f>
        <v>0</v>
      </c>
      <c r="BJ381" s="15" t="s">
        <v>164</v>
      </c>
      <c r="BK381" s="190">
        <f>ROUND(I381*H381,2)</f>
        <v>0</v>
      </c>
      <c r="BL381" s="15" t="s">
        <v>188</v>
      </c>
      <c r="BM381" s="189" t="s">
        <v>932</v>
      </c>
    </row>
    <row r="382" s="2" customFormat="1" ht="24.15" customHeight="1">
      <c r="A382" s="34"/>
      <c r="B382" s="176"/>
      <c r="C382" s="177" t="s">
        <v>544</v>
      </c>
      <c r="D382" s="177" t="s">
        <v>159</v>
      </c>
      <c r="E382" s="178" t="s">
        <v>933</v>
      </c>
      <c r="F382" s="179" t="s">
        <v>934</v>
      </c>
      <c r="G382" s="180" t="s">
        <v>311</v>
      </c>
      <c r="H382" s="181">
        <v>98.700000000000003</v>
      </c>
      <c r="I382" s="182"/>
      <c r="J382" s="183">
        <f>ROUND(I382*H382,2)</f>
        <v>0</v>
      </c>
      <c r="K382" s="184"/>
      <c r="L382" s="35"/>
      <c r="M382" s="185" t="s">
        <v>1</v>
      </c>
      <c r="N382" s="186" t="s">
        <v>38</v>
      </c>
      <c r="O382" s="78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188</v>
      </c>
      <c r="AT382" s="189" t="s">
        <v>159</v>
      </c>
      <c r="AU382" s="189" t="s">
        <v>164</v>
      </c>
      <c r="AY382" s="15" t="s">
        <v>157</v>
      </c>
      <c r="BE382" s="190">
        <f>IF(N382="základná",J382,0)</f>
        <v>0</v>
      </c>
      <c r="BF382" s="190">
        <f>IF(N382="znížená",J382,0)</f>
        <v>0</v>
      </c>
      <c r="BG382" s="190">
        <f>IF(N382="zákl. prenesená",J382,0)</f>
        <v>0</v>
      </c>
      <c r="BH382" s="190">
        <f>IF(N382="zníž. prenesená",J382,0)</f>
        <v>0</v>
      </c>
      <c r="BI382" s="190">
        <f>IF(N382="nulová",J382,0)</f>
        <v>0</v>
      </c>
      <c r="BJ382" s="15" t="s">
        <v>164</v>
      </c>
      <c r="BK382" s="190">
        <f>ROUND(I382*H382,2)</f>
        <v>0</v>
      </c>
      <c r="BL382" s="15" t="s">
        <v>188</v>
      </c>
      <c r="BM382" s="189" t="s">
        <v>935</v>
      </c>
    </row>
    <row r="383" s="2" customFormat="1" ht="24.15" customHeight="1">
      <c r="A383" s="34"/>
      <c r="B383" s="176"/>
      <c r="C383" s="177" t="s">
        <v>936</v>
      </c>
      <c r="D383" s="177" t="s">
        <v>159</v>
      </c>
      <c r="E383" s="178" t="s">
        <v>937</v>
      </c>
      <c r="F383" s="179" t="s">
        <v>938</v>
      </c>
      <c r="G383" s="180" t="s">
        <v>311</v>
      </c>
      <c r="H383" s="181">
        <v>154.09999999999999</v>
      </c>
      <c r="I383" s="182"/>
      <c r="J383" s="183">
        <f>ROUND(I383*H383,2)</f>
        <v>0</v>
      </c>
      <c r="K383" s="184"/>
      <c r="L383" s="35"/>
      <c r="M383" s="185" t="s">
        <v>1</v>
      </c>
      <c r="N383" s="186" t="s">
        <v>38</v>
      </c>
      <c r="O383" s="78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188</v>
      </c>
      <c r="AT383" s="189" t="s">
        <v>159</v>
      </c>
      <c r="AU383" s="189" t="s">
        <v>164</v>
      </c>
      <c r="AY383" s="15" t="s">
        <v>157</v>
      </c>
      <c r="BE383" s="190">
        <f>IF(N383="základná",J383,0)</f>
        <v>0</v>
      </c>
      <c r="BF383" s="190">
        <f>IF(N383="znížená",J383,0)</f>
        <v>0</v>
      </c>
      <c r="BG383" s="190">
        <f>IF(N383="zákl. prenesená",J383,0)</f>
        <v>0</v>
      </c>
      <c r="BH383" s="190">
        <f>IF(N383="zníž. prenesená",J383,0)</f>
        <v>0</v>
      </c>
      <c r="BI383" s="190">
        <f>IF(N383="nulová",J383,0)</f>
        <v>0</v>
      </c>
      <c r="BJ383" s="15" t="s">
        <v>164</v>
      </c>
      <c r="BK383" s="190">
        <f>ROUND(I383*H383,2)</f>
        <v>0</v>
      </c>
      <c r="BL383" s="15" t="s">
        <v>188</v>
      </c>
      <c r="BM383" s="189" t="s">
        <v>939</v>
      </c>
    </row>
    <row r="384" s="2" customFormat="1" ht="24.15" customHeight="1">
      <c r="A384" s="34"/>
      <c r="B384" s="176"/>
      <c r="C384" s="177" t="s">
        <v>548</v>
      </c>
      <c r="D384" s="177" t="s">
        <v>159</v>
      </c>
      <c r="E384" s="178" t="s">
        <v>940</v>
      </c>
      <c r="F384" s="179" t="s">
        <v>941</v>
      </c>
      <c r="G384" s="180" t="s">
        <v>311</v>
      </c>
      <c r="H384" s="181">
        <v>110.88</v>
      </c>
      <c r="I384" s="182"/>
      <c r="J384" s="183">
        <f>ROUND(I384*H384,2)</f>
        <v>0</v>
      </c>
      <c r="K384" s="184"/>
      <c r="L384" s="35"/>
      <c r="M384" s="185" t="s">
        <v>1</v>
      </c>
      <c r="N384" s="186" t="s">
        <v>38</v>
      </c>
      <c r="O384" s="78"/>
      <c r="P384" s="187">
        <f>O384*H384</f>
        <v>0</v>
      </c>
      <c r="Q384" s="187">
        <v>0</v>
      </c>
      <c r="R384" s="187">
        <f>Q384*H384</f>
        <v>0</v>
      </c>
      <c r="S384" s="187">
        <v>0</v>
      </c>
      <c r="T384" s="18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9" t="s">
        <v>188</v>
      </c>
      <c r="AT384" s="189" t="s">
        <v>159</v>
      </c>
      <c r="AU384" s="189" t="s">
        <v>164</v>
      </c>
      <c r="AY384" s="15" t="s">
        <v>157</v>
      </c>
      <c r="BE384" s="190">
        <f>IF(N384="základná",J384,0)</f>
        <v>0</v>
      </c>
      <c r="BF384" s="190">
        <f>IF(N384="znížená",J384,0)</f>
        <v>0</v>
      </c>
      <c r="BG384" s="190">
        <f>IF(N384="zákl. prenesená",J384,0)</f>
        <v>0</v>
      </c>
      <c r="BH384" s="190">
        <f>IF(N384="zníž. prenesená",J384,0)</f>
        <v>0</v>
      </c>
      <c r="BI384" s="190">
        <f>IF(N384="nulová",J384,0)</f>
        <v>0</v>
      </c>
      <c r="BJ384" s="15" t="s">
        <v>164</v>
      </c>
      <c r="BK384" s="190">
        <f>ROUND(I384*H384,2)</f>
        <v>0</v>
      </c>
      <c r="BL384" s="15" t="s">
        <v>188</v>
      </c>
      <c r="BM384" s="189" t="s">
        <v>942</v>
      </c>
    </row>
    <row r="385" s="2" customFormat="1" ht="24.15" customHeight="1">
      <c r="A385" s="34"/>
      <c r="B385" s="176"/>
      <c r="C385" s="177" t="s">
        <v>943</v>
      </c>
      <c r="D385" s="177" t="s">
        <v>159</v>
      </c>
      <c r="E385" s="178" t="s">
        <v>944</v>
      </c>
      <c r="F385" s="179" t="s">
        <v>945</v>
      </c>
      <c r="G385" s="180" t="s">
        <v>311</v>
      </c>
      <c r="H385" s="181">
        <v>80.150000000000006</v>
      </c>
      <c r="I385" s="182"/>
      <c r="J385" s="183">
        <f>ROUND(I385*H385,2)</f>
        <v>0</v>
      </c>
      <c r="K385" s="184"/>
      <c r="L385" s="35"/>
      <c r="M385" s="185" t="s">
        <v>1</v>
      </c>
      <c r="N385" s="186" t="s">
        <v>38</v>
      </c>
      <c r="O385" s="78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188</v>
      </c>
      <c r="AT385" s="189" t="s">
        <v>159</v>
      </c>
      <c r="AU385" s="189" t="s">
        <v>164</v>
      </c>
      <c r="AY385" s="15" t="s">
        <v>157</v>
      </c>
      <c r="BE385" s="190">
        <f>IF(N385="základná",J385,0)</f>
        <v>0</v>
      </c>
      <c r="BF385" s="190">
        <f>IF(N385="znížená",J385,0)</f>
        <v>0</v>
      </c>
      <c r="BG385" s="190">
        <f>IF(N385="zákl. prenesená",J385,0)</f>
        <v>0</v>
      </c>
      <c r="BH385" s="190">
        <f>IF(N385="zníž. prenesená",J385,0)</f>
        <v>0</v>
      </c>
      <c r="BI385" s="190">
        <f>IF(N385="nulová",J385,0)</f>
        <v>0</v>
      </c>
      <c r="BJ385" s="15" t="s">
        <v>164</v>
      </c>
      <c r="BK385" s="190">
        <f>ROUND(I385*H385,2)</f>
        <v>0</v>
      </c>
      <c r="BL385" s="15" t="s">
        <v>188</v>
      </c>
      <c r="BM385" s="189" t="s">
        <v>946</v>
      </c>
    </row>
    <row r="386" s="2" customFormat="1" ht="24.15" customHeight="1">
      <c r="A386" s="34"/>
      <c r="B386" s="176"/>
      <c r="C386" s="177" t="s">
        <v>551</v>
      </c>
      <c r="D386" s="177" t="s">
        <v>159</v>
      </c>
      <c r="E386" s="178" t="s">
        <v>947</v>
      </c>
      <c r="F386" s="179" t="s">
        <v>948</v>
      </c>
      <c r="G386" s="180" t="s">
        <v>311</v>
      </c>
      <c r="H386" s="181">
        <v>45.899999999999999</v>
      </c>
      <c r="I386" s="182"/>
      <c r="J386" s="183">
        <f>ROUND(I386*H386,2)</f>
        <v>0</v>
      </c>
      <c r="K386" s="184"/>
      <c r="L386" s="35"/>
      <c r="M386" s="185" t="s">
        <v>1</v>
      </c>
      <c r="N386" s="186" t="s">
        <v>38</v>
      </c>
      <c r="O386" s="78"/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188</v>
      </c>
      <c r="AT386" s="189" t="s">
        <v>159</v>
      </c>
      <c r="AU386" s="189" t="s">
        <v>164</v>
      </c>
      <c r="AY386" s="15" t="s">
        <v>157</v>
      </c>
      <c r="BE386" s="190">
        <f>IF(N386="základná",J386,0)</f>
        <v>0</v>
      </c>
      <c r="BF386" s="190">
        <f>IF(N386="znížená",J386,0)</f>
        <v>0</v>
      </c>
      <c r="BG386" s="190">
        <f>IF(N386="zákl. prenesená",J386,0)</f>
        <v>0</v>
      </c>
      <c r="BH386" s="190">
        <f>IF(N386="zníž. prenesená",J386,0)</f>
        <v>0</v>
      </c>
      <c r="BI386" s="190">
        <f>IF(N386="nulová",J386,0)</f>
        <v>0</v>
      </c>
      <c r="BJ386" s="15" t="s">
        <v>164</v>
      </c>
      <c r="BK386" s="190">
        <f>ROUND(I386*H386,2)</f>
        <v>0</v>
      </c>
      <c r="BL386" s="15" t="s">
        <v>188</v>
      </c>
      <c r="BM386" s="189" t="s">
        <v>949</v>
      </c>
    </row>
    <row r="387" s="2" customFormat="1" ht="24.15" customHeight="1">
      <c r="A387" s="34"/>
      <c r="B387" s="176"/>
      <c r="C387" s="177" t="s">
        <v>950</v>
      </c>
      <c r="D387" s="177" t="s">
        <v>159</v>
      </c>
      <c r="E387" s="178" t="s">
        <v>951</v>
      </c>
      <c r="F387" s="179" t="s">
        <v>952</v>
      </c>
      <c r="G387" s="180" t="s">
        <v>727</v>
      </c>
      <c r="H387" s="202"/>
      <c r="I387" s="182"/>
      <c r="J387" s="183">
        <f>ROUND(I387*H387,2)</f>
        <v>0</v>
      </c>
      <c r="K387" s="184"/>
      <c r="L387" s="35"/>
      <c r="M387" s="185" t="s">
        <v>1</v>
      </c>
      <c r="N387" s="186" t="s">
        <v>38</v>
      </c>
      <c r="O387" s="78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9" t="s">
        <v>188</v>
      </c>
      <c r="AT387" s="189" t="s">
        <v>159</v>
      </c>
      <c r="AU387" s="189" t="s">
        <v>164</v>
      </c>
      <c r="AY387" s="15" t="s">
        <v>157</v>
      </c>
      <c r="BE387" s="190">
        <f>IF(N387="základná",J387,0)</f>
        <v>0</v>
      </c>
      <c r="BF387" s="190">
        <f>IF(N387="znížená",J387,0)</f>
        <v>0</v>
      </c>
      <c r="BG387" s="190">
        <f>IF(N387="zákl. prenesená",J387,0)</f>
        <v>0</v>
      </c>
      <c r="BH387" s="190">
        <f>IF(N387="zníž. prenesená",J387,0)</f>
        <v>0</v>
      </c>
      <c r="BI387" s="190">
        <f>IF(N387="nulová",J387,0)</f>
        <v>0</v>
      </c>
      <c r="BJ387" s="15" t="s">
        <v>164</v>
      </c>
      <c r="BK387" s="190">
        <f>ROUND(I387*H387,2)</f>
        <v>0</v>
      </c>
      <c r="BL387" s="15" t="s">
        <v>188</v>
      </c>
      <c r="BM387" s="189" t="s">
        <v>953</v>
      </c>
    </row>
    <row r="388" s="12" customFormat="1" ht="22.8" customHeight="1">
      <c r="A388" s="12"/>
      <c r="B388" s="163"/>
      <c r="C388" s="12"/>
      <c r="D388" s="164" t="s">
        <v>71</v>
      </c>
      <c r="E388" s="174" t="s">
        <v>954</v>
      </c>
      <c r="F388" s="174" t="s">
        <v>955</v>
      </c>
      <c r="G388" s="12"/>
      <c r="H388" s="12"/>
      <c r="I388" s="166"/>
      <c r="J388" s="175">
        <f>BK388</f>
        <v>0</v>
      </c>
      <c r="K388" s="12"/>
      <c r="L388" s="163"/>
      <c r="M388" s="168"/>
      <c r="N388" s="169"/>
      <c r="O388" s="169"/>
      <c r="P388" s="170">
        <f>SUM(P389:P409)</f>
        <v>0</v>
      </c>
      <c r="Q388" s="169"/>
      <c r="R388" s="170">
        <f>SUM(R389:R409)</f>
        <v>0</v>
      </c>
      <c r="S388" s="169"/>
      <c r="T388" s="171">
        <f>SUM(T389:T409)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64" t="s">
        <v>164</v>
      </c>
      <c r="AT388" s="172" t="s">
        <v>71</v>
      </c>
      <c r="AU388" s="172" t="s">
        <v>80</v>
      </c>
      <c r="AY388" s="164" t="s">
        <v>157</v>
      </c>
      <c r="BK388" s="173">
        <f>SUM(BK389:BK409)</f>
        <v>0</v>
      </c>
    </row>
    <row r="389" s="2" customFormat="1" ht="33" customHeight="1">
      <c r="A389" s="34"/>
      <c r="B389" s="176"/>
      <c r="C389" s="177" t="s">
        <v>555</v>
      </c>
      <c r="D389" s="177" t="s">
        <v>159</v>
      </c>
      <c r="E389" s="178" t="s">
        <v>956</v>
      </c>
      <c r="F389" s="179" t="s">
        <v>957</v>
      </c>
      <c r="G389" s="180" t="s">
        <v>162</v>
      </c>
      <c r="H389" s="181">
        <v>610.25999999999999</v>
      </c>
      <c r="I389" s="182"/>
      <c r="J389" s="183">
        <f>ROUND(I389*H389,2)</f>
        <v>0</v>
      </c>
      <c r="K389" s="184"/>
      <c r="L389" s="35"/>
      <c r="M389" s="185" t="s">
        <v>1</v>
      </c>
      <c r="N389" s="186" t="s">
        <v>38</v>
      </c>
      <c r="O389" s="78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188</v>
      </c>
      <c r="AT389" s="189" t="s">
        <v>159</v>
      </c>
      <c r="AU389" s="189" t="s">
        <v>164</v>
      </c>
      <c r="AY389" s="15" t="s">
        <v>157</v>
      </c>
      <c r="BE389" s="190">
        <f>IF(N389="základná",J389,0)</f>
        <v>0</v>
      </c>
      <c r="BF389" s="190">
        <f>IF(N389="znížená",J389,0)</f>
        <v>0</v>
      </c>
      <c r="BG389" s="190">
        <f>IF(N389="zákl. prenesená",J389,0)</f>
        <v>0</v>
      </c>
      <c r="BH389" s="190">
        <f>IF(N389="zníž. prenesená",J389,0)</f>
        <v>0</v>
      </c>
      <c r="BI389" s="190">
        <f>IF(N389="nulová",J389,0)</f>
        <v>0</v>
      </c>
      <c r="BJ389" s="15" t="s">
        <v>164</v>
      </c>
      <c r="BK389" s="190">
        <f>ROUND(I389*H389,2)</f>
        <v>0</v>
      </c>
      <c r="BL389" s="15" t="s">
        <v>188</v>
      </c>
      <c r="BM389" s="189" t="s">
        <v>958</v>
      </c>
    </row>
    <row r="390" s="2" customFormat="1" ht="21.75" customHeight="1">
      <c r="A390" s="34"/>
      <c r="B390" s="176"/>
      <c r="C390" s="177" t="s">
        <v>959</v>
      </c>
      <c r="D390" s="177" t="s">
        <v>159</v>
      </c>
      <c r="E390" s="178" t="s">
        <v>960</v>
      </c>
      <c r="F390" s="179" t="s">
        <v>961</v>
      </c>
      <c r="G390" s="180" t="s">
        <v>162</v>
      </c>
      <c r="H390" s="181">
        <v>610.25999999999999</v>
      </c>
      <c r="I390" s="182"/>
      <c r="J390" s="183">
        <f>ROUND(I390*H390,2)</f>
        <v>0</v>
      </c>
      <c r="K390" s="184"/>
      <c r="L390" s="35"/>
      <c r="M390" s="185" t="s">
        <v>1</v>
      </c>
      <c r="N390" s="186" t="s">
        <v>38</v>
      </c>
      <c r="O390" s="78"/>
      <c r="P390" s="187">
        <f>O390*H390</f>
        <v>0</v>
      </c>
      <c r="Q390" s="187">
        <v>0</v>
      </c>
      <c r="R390" s="187">
        <f>Q390*H390</f>
        <v>0</v>
      </c>
      <c r="S390" s="187">
        <v>0</v>
      </c>
      <c r="T390" s="18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9" t="s">
        <v>188</v>
      </c>
      <c r="AT390" s="189" t="s">
        <v>159</v>
      </c>
      <c r="AU390" s="189" t="s">
        <v>164</v>
      </c>
      <c r="AY390" s="15" t="s">
        <v>157</v>
      </c>
      <c r="BE390" s="190">
        <f>IF(N390="základná",J390,0)</f>
        <v>0</v>
      </c>
      <c r="BF390" s="190">
        <f>IF(N390="znížená",J390,0)</f>
        <v>0</v>
      </c>
      <c r="BG390" s="190">
        <f>IF(N390="zákl. prenesená",J390,0)</f>
        <v>0</v>
      </c>
      <c r="BH390" s="190">
        <f>IF(N390="zníž. prenesená",J390,0)</f>
        <v>0</v>
      </c>
      <c r="BI390" s="190">
        <f>IF(N390="nulová",J390,0)</f>
        <v>0</v>
      </c>
      <c r="BJ390" s="15" t="s">
        <v>164</v>
      </c>
      <c r="BK390" s="190">
        <f>ROUND(I390*H390,2)</f>
        <v>0</v>
      </c>
      <c r="BL390" s="15" t="s">
        <v>188</v>
      </c>
      <c r="BM390" s="189" t="s">
        <v>962</v>
      </c>
    </row>
    <row r="391" s="2" customFormat="1" ht="24.15" customHeight="1">
      <c r="A391" s="34"/>
      <c r="B391" s="176"/>
      <c r="C391" s="191" t="s">
        <v>558</v>
      </c>
      <c r="D391" s="191" t="s">
        <v>276</v>
      </c>
      <c r="E391" s="192" t="s">
        <v>963</v>
      </c>
      <c r="F391" s="193" t="s">
        <v>964</v>
      </c>
      <c r="G391" s="194" t="s">
        <v>162</v>
      </c>
      <c r="H391" s="195">
        <v>616.36300000000006</v>
      </c>
      <c r="I391" s="196"/>
      <c r="J391" s="197">
        <f>ROUND(I391*H391,2)</f>
        <v>0</v>
      </c>
      <c r="K391" s="198"/>
      <c r="L391" s="199"/>
      <c r="M391" s="200" t="s">
        <v>1</v>
      </c>
      <c r="N391" s="201" t="s">
        <v>38</v>
      </c>
      <c r="O391" s="78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9" t="s">
        <v>218</v>
      </c>
      <c r="AT391" s="189" t="s">
        <v>276</v>
      </c>
      <c r="AU391" s="189" t="s">
        <v>164</v>
      </c>
      <c r="AY391" s="15" t="s">
        <v>157</v>
      </c>
      <c r="BE391" s="190">
        <f>IF(N391="základná",J391,0)</f>
        <v>0</v>
      </c>
      <c r="BF391" s="190">
        <f>IF(N391="znížená",J391,0)</f>
        <v>0</v>
      </c>
      <c r="BG391" s="190">
        <f>IF(N391="zákl. prenesená",J391,0)</f>
        <v>0</v>
      </c>
      <c r="BH391" s="190">
        <f>IF(N391="zníž. prenesená",J391,0)</f>
        <v>0</v>
      </c>
      <c r="BI391" s="190">
        <f>IF(N391="nulová",J391,0)</f>
        <v>0</v>
      </c>
      <c r="BJ391" s="15" t="s">
        <v>164</v>
      </c>
      <c r="BK391" s="190">
        <f>ROUND(I391*H391,2)</f>
        <v>0</v>
      </c>
      <c r="BL391" s="15" t="s">
        <v>188</v>
      </c>
      <c r="BM391" s="189" t="s">
        <v>965</v>
      </c>
    </row>
    <row r="392" s="2" customFormat="1" ht="33" customHeight="1">
      <c r="A392" s="34"/>
      <c r="B392" s="176"/>
      <c r="C392" s="177" t="s">
        <v>966</v>
      </c>
      <c r="D392" s="177" t="s">
        <v>159</v>
      </c>
      <c r="E392" s="178" t="s">
        <v>967</v>
      </c>
      <c r="F392" s="179" t="s">
        <v>968</v>
      </c>
      <c r="G392" s="180" t="s">
        <v>162</v>
      </c>
      <c r="H392" s="181">
        <v>9.0999999999999996</v>
      </c>
      <c r="I392" s="182"/>
      <c r="J392" s="183">
        <f>ROUND(I392*H392,2)</f>
        <v>0</v>
      </c>
      <c r="K392" s="184"/>
      <c r="L392" s="35"/>
      <c r="M392" s="185" t="s">
        <v>1</v>
      </c>
      <c r="N392" s="186" t="s">
        <v>38</v>
      </c>
      <c r="O392" s="78"/>
      <c r="P392" s="187">
        <f>O392*H392</f>
        <v>0</v>
      </c>
      <c r="Q392" s="187">
        <v>0</v>
      </c>
      <c r="R392" s="187">
        <f>Q392*H392</f>
        <v>0</v>
      </c>
      <c r="S392" s="187">
        <v>0</v>
      </c>
      <c r="T392" s="18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9" t="s">
        <v>188</v>
      </c>
      <c r="AT392" s="189" t="s">
        <v>159</v>
      </c>
      <c r="AU392" s="189" t="s">
        <v>164</v>
      </c>
      <c r="AY392" s="15" t="s">
        <v>157</v>
      </c>
      <c r="BE392" s="190">
        <f>IF(N392="základná",J392,0)</f>
        <v>0</v>
      </c>
      <c r="BF392" s="190">
        <f>IF(N392="znížená",J392,0)</f>
        <v>0</v>
      </c>
      <c r="BG392" s="190">
        <f>IF(N392="zákl. prenesená",J392,0)</f>
        <v>0</v>
      </c>
      <c r="BH392" s="190">
        <f>IF(N392="zníž. prenesená",J392,0)</f>
        <v>0</v>
      </c>
      <c r="BI392" s="190">
        <f>IF(N392="nulová",J392,0)</f>
        <v>0</v>
      </c>
      <c r="BJ392" s="15" t="s">
        <v>164</v>
      </c>
      <c r="BK392" s="190">
        <f>ROUND(I392*H392,2)</f>
        <v>0</v>
      </c>
      <c r="BL392" s="15" t="s">
        <v>188</v>
      </c>
      <c r="BM392" s="189" t="s">
        <v>969</v>
      </c>
    </row>
    <row r="393" s="2" customFormat="1" ht="24.15" customHeight="1">
      <c r="A393" s="34"/>
      <c r="B393" s="176"/>
      <c r="C393" s="191" t="s">
        <v>562</v>
      </c>
      <c r="D393" s="191" t="s">
        <v>276</v>
      </c>
      <c r="E393" s="192" t="s">
        <v>963</v>
      </c>
      <c r="F393" s="193" t="s">
        <v>964</v>
      </c>
      <c r="G393" s="194" t="s">
        <v>162</v>
      </c>
      <c r="H393" s="195">
        <v>9.1910000000000007</v>
      </c>
      <c r="I393" s="196"/>
      <c r="J393" s="197">
        <f>ROUND(I393*H393,2)</f>
        <v>0</v>
      </c>
      <c r="K393" s="198"/>
      <c r="L393" s="199"/>
      <c r="M393" s="200" t="s">
        <v>1</v>
      </c>
      <c r="N393" s="201" t="s">
        <v>38</v>
      </c>
      <c r="O393" s="78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9" t="s">
        <v>218</v>
      </c>
      <c r="AT393" s="189" t="s">
        <v>276</v>
      </c>
      <c r="AU393" s="189" t="s">
        <v>164</v>
      </c>
      <c r="AY393" s="15" t="s">
        <v>157</v>
      </c>
      <c r="BE393" s="190">
        <f>IF(N393="základná",J393,0)</f>
        <v>0</v>
      </c>
      <c r="BF393" s="190">
        <f>IF(N393="znížená",J393,0)</f>
        <v>0</v>
      </c>
      <c r="BG393" s="190">
        <f>IF(N393="zákl. prenesená",J393,0)</f>
        <v>0</v>
      </c>
      <c r="BH393" s="190">
        <f>IF(N393="zníž. prenesená",J393,0)</f>
        <v>0</v>
      </c>
      <c r="BI393" s="190">
        <f>IF(N393="nulová",J393,0)</f>
        <v>0</v>
      </c>
      <c r="BJ393" s="15" t="s">
        <v>164</v>
      </c>
      <c r="BK393" s="190">
        <f>ROUND(I393*H393,2)</f>
        <v>0</v>
      </c>
      <c r="BL393" s="15" t="s">
        <v>188</v>
      </c>
      <c r="BM393" s="189" t="s">
        <v>970</v>
      </c>
    </row>
    <row r="394" s="2" customFormat="1" ht="24.15" customHeight="1">
      <c r="A394" s="34"/>
      <c r="B394" s="176"/>
      <c r="C394" s="177" t="s">
        <v>971</v>
      </c>
      <c r="D394" s="177" t="s">
        <v>159</v>
      </c>
      <c r="E394" s="178" t="s">
        <v>972</v>
      </c>
      <c r="F394" s="179" t="s">
        <v>973</v>
      </c>
      <c r="G394" s="180" t="s">
        <v>311</v>
      </c>
      <c r="H394" s="181">
        <v>745.39999999999998</v>
      </c>
      <c r="I394" s="182"/>
      <c r="J394" s="183">
        <f>ROUND(I394*H394,2)</f>
        <v>0</v>
      </c>
      <c r="K394" s="184"/>
      <c r="L394" s="35"/>
      <c r="M394" s="185" t="s">
        <v>1</v>
      </c>
      <c r="N394" s="186" t="s">
        <v>38</v>
      </c>
      <c r="O394" s="78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188</v>
      </c>
      <c r="AT394" s="189" t="s">
        <v>159</v>
      </c>
      <c r="AU394" s="189" t="s">
        <v>164</v>
      </c>
      <c r="AY394" s="15" t="s">
        <v>157</v>
      </c>
      <c r="BE394" s="190">
        <f>IF(N394="základná",J394,0)</f>
        <v>0</v>
      </c>
      <c r="BF394" s="190">
        <f>IF(N394="znížená",J394,0)</f>
        <v>0</v>
      </c>
      <c r="BG394" s="190">
        <f>IF(N394="zákl. prenesená",J394,0)</f>
        <v>0</v>
      </c>
      <c r="BH394" s="190">
        <f>IF(N394="zníž. prenesená",J394,0)</f>
        <v>0</v>
      </c>
      <c r="BI394" s="190">
        <f>IF(N394="nulová",J394,0)</f>
        <v>0</v>
      </c>
      <c r="BJ394" s="15" t="s">
        <v>164</v>
      </c>
      <c r="BK394" s="190">
        <f>ROUND(I394*H394,2)</f>
        <v>0</v>
      </c>
      <c r="BL394" s="15" t="s">
        <v>188</v>
      </c>
      <c r="BM394" s="189" t="s">
        <v>974</v>
      </c>
    </row>
    <row r="395" s="2" customFormat="1" ht="37.8" customHeight="1">
      <c r="A395" s="34"/>
      <c r="B395" s="176"/>
      <c r="C395" s="191" t="s">
        <v>565</v>
      </c>
      <c r="D395" s="191" t="s">
        <v>276</v>
      </c>
      <c r="E395" s="192" t="s">
        <v>975</v>
      </c>
      <c r="F395" s="193" t="s">
        <v>976</v>
      </c>
      <c r="G395" s="194" t="s">
        <v>311</v>
      </c>
      <c r="H395" s="195">
        <v>782.66999999999996</v>
      </c>
      <c r="I395" s="196"/>
      <c r="J395" s="197">
        <f>ROUND(I395*H395,2)</f>
        <v>0</v>
      </c>
      <c r="K395" s="198"/>
      <c r="L395" s="199"/>
      <c r="M395" s="200" t="s">
        <v>1</v>
      </c>
      <c r="N395" s="201" t="s">
        <v>38</v>
      </c>
      <c r="O395" s="78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9" t="s">
        <v>218</v>
      </c>
      <c r="AT395" s="189" t="s">
        <v>276</v>
      </c>
      <c r="AU395" s="189" t="s">
        <v>164</v>
      </c>
      <c r="AY395" s="15" t="s">
        <v>157</v>
      </c>
      <c r="BE395" s="190">
        <f>IF(N395="základná",J395,0)</f>
        <v>0</v>
      </c>
      <c r="BF395" s="190">
        <f>IF(N395="znížená",J395,0)</f>
        <v>0</v>
      </c>
      <c r="BG395" s="190">
        <f>IF(N395="zákl. prenesená",J395,0)</f>
        <v>0</v>
      </c>
      <c r="BH395" s="190">
        <f>IF(N395="zníž. prenesená",J395,0)</f>
        <v>0</v>
      </c>
      <c r="BI395" s="190">
        <f>IF(N395="nulová",J395,0)</f>
        <v>0</v>
      </c>
      <c r="BJ395" s="15" t="s">
        <v>164</v>
      </c>
      <c r="BK395" s="190">
        <f>ROUND(I395*H395,2)</f>
        <v>0</v>
      </c>
      <c r="BL395" s="15" t="s">
        <v>188</v>
      </c>
      <c r="BM395" s="189" t="s">
        <v>977</v>
      </c>
    </row>
    <row r="396" s="2" customFormat="1" ht="37.8" customHeight="1">
      <c r="A396" s="34"/>
      <c r="B396" s="176"/>
      <c r="C396" s="191" t="s">
        <v>978</v>
      </c>
      <c r="D396" s="191" t="s">
        <v>276</v>
      </c>
      <c r="E396" s="192" t="s">
        <v>979</v>
      </c>
      <c r="F396" s="193" t="s">
        <v>980</v>
      </c>
      <c r="G396" s="194" t="s">
        <v>311</v>
      </c>
      <c r="H396" s="195">
        <v>782.66999999999996</v>
      </c>
      <c r="I396" s="196"/>
      <c r="J396" s="197">
        <f>ROUND(I396*H396,2)</f>
        <v>0</v>
      </c>
      <c r="K396" s="198"/>
      <c r="L396" s="199"/>
      <c r="M396" s="200" t="s">
        <v>1</v>
      </c>
      <c r="N396" s="201" t="s">
        <v>38</v>
      </c>
      <c r="O396" s="78"/>
      <c r="P396" s="187">
        <f>O396*H396</f>
        <v>0</v>
      </c>
      <c r="Q396" s="187">
        <v>0</v>
      </c>
      <c r="R396" s="187">
        <f>Q396*H396</f>
        <v>0</v>
      </c>
      <c r="S396" s="187">
        <v>0</v>
      </c>
      <c r="T396" s="18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9" t="s">
        <v>218</v>
      </c>
      <c r="AT396" s="189" t="s">
        <v>276</v>
      </c>
      <c r="AU396" s="189" t="s">
        <v>164</v>
      </c>
      <c r="AY396" s="15" t="s">
        <v>157</v>
      </c>
      <c r="BE396" s="190">
        <f>IF(N396="základná",J396,0)</f>
        <v>0</v>
      </c>
      <c r="BF396" s="190">
        <f>IF(N396="znížená",J396,0)</f>
        <v>0</v>
      </c>
      <c r="BG396" s="190">
        <f>IF(N396="zákl. prenesená",J396,0)</f>
        <v>0</v>
      </c>
      <c r="BH396" s="190">
        <f>IF(N396="zníž. prenesená",J396,0)</f>
        <v>0</v>
      </c>
      <c r="BI396" s="190">
        <f>IF(N396="nulová",J396,0)</f>
        <v>0</v>
      </c>
      <c r="BJ396" s="15" t="s">
        <v>164</v>
      </c>
      <c r="BK396" s="190">
        <f>ROUND(I396*H396,2)</f>
        <v>0</v>
      </c>
      <c r="BL396" s="15" t="s">
        <v>188</v>
      </c>
      <c r="BM396" s="189" t="s">
        <v>981</v>
      </c>
    </row>
    <row r="397" s="2" customFormat="1" ht="16.5" customHeight="1">
      <c r="A397" s="34"/>
      <c r="B397" s="176"/>
      <c r="C397" s="191" t="s">
        <v>569</v>
      </c>
      <c r="D397" s="191" t="s">
        <v>276</v>
      </c>
      <c r="E397" s="192" t="s">
        <v>982</v>
      </c>
      <c r="F397" s="193" t="s">
        <v>983</v>
      </c>
      <c r="G397" s="194" t="s">
        <v>162</v>
      </c>
      <c r="H397" s="195">
        <v>252.66</v>
      </c>
      <c r="I397" s="196"/>
      <c r="J397" s="197">
        <f>ROUND(I397*H397,2)</f>
        <v>0</v>
      </c>
      <c r="K397" s="198"/>
      <c r="L397" s="199"/>
      <c r="M397" s="200" t="s">
        <v>1</v>
      </c>
      <c r="N397" s="201" t="s">
        <v>38</v>
      </c>
      <c r="O397" s="78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218</v>
      </c>
      <c r="AT397" s="189" t="s">
        <v>276</v>
      </c>
      <c r="AU397" s="189" t="s">
        <v>164</v>
      </c>
      <c r="AY397" s="15" t="s">
        <v>157</v>
      </c>
      <c r="BE397" s="190">
        <f>IF(N397="základná",J397,0)</f>
        <v>0</v>
      </c>
      <c r="BF397" s="190">
        <f>IF(N397="znížená",J397,0)</f>
        <v>0</v>
      </c>
      <c r="BG397" s="190">
        <f>IF(N397="zákl. prenesená",J397,0)</f>
        <v>0</v>
      </c>
      <c r="BH397" s="190">
        <f>IF(N397="zníž. prenesená",J397,0)</f>
        <v>0</v>
      </c>
      <c r="BI397" s="190">
        <f>IF(N397="nulová",J397,0)</f>
        <v>0</v>
      </c>
      <c r="BJ397" s="15" t="s">
        <v>164</v>
      </c>
      <c r="BK397" s="190">
        <f>ROUND(I397*H397,2)</f>
        <v>0</v>
      </c>
      <c r="BL397" s="15" t="s">
        <v>188</v>
      </c>
      <c r="BM397" s="189" t="s">
        <v>984</v>
      </c>
    </row>
    <row r="398" s="2" customFormat="1" ht="33" customHeight="1">
      <c r="A398" s="34"/>
      <c r="B398" s="176"/>
      <c r="C398" s="177" t="s">
        <v>985</v>
      </c>
      <c r="D398" s="177" t="s">
        <v>159</v>
      </c>
      <c r="E398" s="178" t="s">
        <v>986</v>
      </c>
      <c r="F398" s="179" t="s">
        <v>987</v>
      </c>
      <c r="G398" s="180" t="s">
        <v>300</v>
      </c>
      <c r="H398" s="181">
        <v>69</v>
      </c>
      <c r="I398" s="182"/>
      <c r="J398" s="183">
        <f>ROUND(I398*H398,2)</f>
        <v>0</v>
      </c>
      <c r="K398" s="184"/>
      <c r="L398" s="35"/>
      <c r="M398" s="185" t="s">
        <v>1</v>
      </c>
      <c r="N398" s="186" t="s">
        <v>38</v>
      </c>
      <c r="O398" s="78"/>
      <c r="P398" s="187">
        <f>O398*H398</f>
        <v>0</v>
      </c>
      <c r="Q398" s="187">
        <v>0</v>
      </c>
      <c r="R398" s="187">
        <f>Q398*H398</f>
        <v>0</v>
      </c>
      <c r="S398" s="187">
        <v>0</v>
      </c>
      <c r="T398" s="18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9" t="s">
        <v>188</v>
      </c>
      <c r="AT398" s="189" t="s">
        <v>159</v>
      </c>
      <c r="AU398" s="189" t="s">
        <v>164</v>
      </c>
      <c r="AY398" s="15" t="s">
        <v>157</v>
      </c>
      <c r="BE398" s="190">
        <f>IF(N398="základná",J398,0)</f>
        <v>0</v>
      </c>
      <c r="BF398" s="190">
        <f>IF(N398="znížená",J398,0)</f>
        <v>0</v>
      </c>
      <c r="BG398" s="190">
        <f>IF(N398="zákl. prenesená",J398,0)</f>
        <v>0</v>
      </c>
      <c r="BH398" s="190">
        <f>IF(N398="zníž. prenesená",J398,0)</f>
        <v>0</v>
      </c>
      <c r="BI398" s="190">
        <f>IF(N398="nulová",J398,0)</f>
        <v>0</v>
      </c>
      <c r="BJ398" s="15" t="s">
        <v>164</v>
      </c>
      <c r="BK398" s="190">
        <f>ROUND(I398*H398,2)</f>
        <v>0</v>
      </c>
      <c r="BL398" s="15" t="s">
        <v>188</v>
      </c>
      <c r="BM398" s="189" t="s">
        <v>988</v>
      </c>
    </row>
    <row r="399" s="2" customFormat="1" ht="16.5" customHeight="1">
      <c r="A399" s="34"/>
      <c r="B399" s="176"/>
      <c r="C399" s="191" t="s">
        <v>572</v>
      </c>
      <c r="D399" s="191" t="s">
        <v>276</v>
      </c>
      <c r="E399" s="192" t="s">
        <v>989</v>
      </c>
      <c r="F399" s="193" t="s">
        <v>990</v>
      </c>
      <c r="G399" s="194" t="s">
        <v>597</v>
      </c>
      <c r="H399" s="195">
        <v>19</v>
      </c>
      <c r="I399" s="196"/>
      <c r="J399" s="197">
        <f>ROUND(I399*H399,2)</f>
        <v>0</v>
      </c>
      <c r="K399" s="198"/>
      <c r="L399" s="199"/>
      <c r="M399" s="200" t="s">
        <v>1</v>
      </c>
      <c r="N399" s="201" t="s">
        <v>38</v>
      </c>
      <c r="O399" s="78"/>
      <c r="P399" s="187">
        <f>O399*H399</f>
        <v>0</v>
      </c>
      <c r="Q399" s="187">
        <v>0</v>
      </c>
      <c r="R399" s="187">
        <f>Q399*H399</f>
        <v>0</v>
      </c>
      <c r="S399" s="187">
        <v>0</v>
      </c>
      <c r="T399" s="18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9" t="s">
        <v>218</v>
      </c>
      <c r="AT399" s="189" t="s">
        <v>276</v>
      </c>
      <c r="AU399" s="189" t="s">
        <v>164</v>
      </c>
      <c r="AY399" s="15" t="s">
        <v>157</v>
      </c>
      <c r="BE399" s="190">
        <f>IF(N399="základná",J399,0)</f>
        <v>0</v>
      </c>
      <c r="BF399" s="190">
        <f>IF(N399="znížená",J399,0)</f>
        <v>0</v>
      </c>
      <c r="BG399" s="190">
        <f>IF(N399="zákl. prenesená",J399,0)</f>
        <v>0</v>
      </c>
      <c r="BH399" s="190">
        <f>IF(N399="zníž. prenesená",J399,0)</f>
        <v>0</v>
      </c>
      <c r="BI399" s="190">
        <f>IF(N399="nulová",J399,0)</f>
        <v>0</v>
      </c>
      <c r="BJ399" s="15" t="s">
        <v>164</v>
      </c>
      <c r="BK399" s="190">
        <f>ROUND(I399*H399,2)</f>
        <v>0</v>
      </c>
      <c r="BL399" s="15" t="s">
        <v>188</v>
      </c>
      <c r="BM399" s="189" t="s">
        <v>991</v>
      </c>
    </row>
    <row r="400" s="2" customFormat="1" ht="16.5" customHeight="1">
      <c r="A400" s="34"/>
      <c r="B400" s="176"/>
      <c r="C400" s="191" t="s">
        <v>992</v>
      </c>
      <c r="D400" s="191" t="s">
        <v>276</v>
      </c>
      <c r="E400" s="192" t="s">
        <v>993</v>
      </c>
      <c r="F400" s="193" t="s">
        <v>994</v>
      </c>
      <c r="G400" s="194" t="s">
        <v>597</v>
      </c>
      <c r="H400" s="195">
        <v>24</v>
      </c>
      <c r="I400" s="196"/>
      <c r="J400" s="197">
        <f>ROUND(I400*H400,2)</f>
        <v>0</v>
      </c>
      <c r="K400" s="198"/>
      <c r="L400" s="199"/>
      <c r="M400" s="200" t="s">
        <v>1</v>
      </c>
      <c r="N400" s="201" t="s">
        <v>38</v>
      </c>
      <c r="O400" s="78"/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218</v>
      </c>
      <c r="AT400" s="189" t="s">
        <v>276</v>
      </c>
      <c r="AU400" s="189" t="s">
        <v>164</v>
      </c>
      <c r="AY400" s="15" t="s">
        <v>157</v>
      </c>
      <c r="BE400" s="190">
        <f>IF(N400="základná",J400,0)</f>
        <v>0</v>
      </c>
      <c r="BF400" s="190">
        <f>IF(N400="znížená",J400,0)</f>
        <v>0</v>
      </c>
      <c r="BG400" s="190">
        <f>IF(N400="zákl. prenesená",J400,0)</f>
        <v>0</v>
      </c>
      <c r="BH400" s="190">
        <f>IF(N400="zníž. prenesená",J400,0)</f>
        <v>0</v>
      </c>
      <c r="BI400" s="190">
        <f>IF(N400="nulová",J400,0)</f>
        <v>0</v>
      </c>
      <c r="BJ400" s="15" t="s">
        <v>164</v>
      </c>
      <c r="BK400" s="190">
        <f>ROUND(I400*H400,2)</f>
        <v>0</v>
      </c>
      <c r="BL400" s="15" t="s">
        <v>188</v>
      </c>
      <c r="BM400" s="189" t="s">
        <v>995</v>
      </c>
    </row>
    <row r="401" s="2" customFormat="1" ht="16.5" customHeight="1">
      <c r="A401" s="34"/>
      <c r="B401" s="176"/>
      <c r="C401" s="191" t="s">
        <v>576</v>
      </c>
      <c r="D401" s="191" t="s">
        <v>276</v>
      </c>
      <c r="E401" s="192" t="s">
        <v>996</v>
      </c>
      <c r="F401" s="193" t="s">
        <v>997</v>
      </c>
      <c r="G401" s="194" t="s">
        <v>597</v>
      </c>
      <c r="H401" s="195">
        <v>26</v>
      </c>
      <c r="I401" s="196"/>
      <c r="J401" s="197">
        <f>ROUND(I401*H401,2)</f>
        <v>0</v>
      </c>
      <c r="K401" s="198"/>
      <c r="L401" s="199"/>
      <c r="M401" s="200" t="s">
        <v>1</v>
      </c>
      <c r="N401" s="201" t="s">
        <v>38</v>
      </c>
      <c r="O401" s="78"/>
      <c r="P401" s="187">
        <f>O401*H401</f>
        <v>0</v>
      </c>
      <c r="Q401" s="187">
        <v>0</v>
      </c>
      <c r="R401" s="187">
        <f>Q401*H401</f>
        <v>0</v>
      </c>
      <c r="S401" s="187">
        <v>0</v>
      </c>
      <c r="T401" s="18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9" t="s">
        <v>218</v>
      </c>
      <c r="AT401" s="189" t="s">
        <v>276</v>
      </c>
      <c r="AU401" s="189" t="s">
        <v>164</v>
      </c>
      <c r="AY401" s="15" t="s">
        <v>157</v>
      </c>
      <c r="BE401" s="190">
        <f>IF(N401="základná",J401,0)</f>
        <v>0</v>
      </c>
      <c r="BF401" s="190">
        <f>IF(N401="znížená",J401,0)</f>
        <v>0</v>
      </c>
      <c r="BG401" s="190">
        <f>IF(N401="zákl. prenesená",J401,0)</f>
        <v>0</v>
      </c>
      <c r="BH401" s="190">
        <f>IF(N401="zníž. prenesená",J401,0)</f>
        <v>0</v>
      </c>
      <c r="BI401" s="190">
        <f>IF(N401="nulová",J401,0)</f>
        <v>0</v>
      </c>
      <c r="BJ401" s="15" t="s">
        <v>164</v>
      </c>
      <c r="BK401" s="190">
        <f>ROUND(I401*H401,2)</f>
        <v>0</v>
      </c>
      <c r="BL401" s="15" t="s">
        <v>188</v>
      </c>
      <c r="BM401" s="189" t="s">
        <v>998</v>
      </c>
    </row>
    <row r="402" s="2" customFormat="1" ht="24.15" customHeight="1">
      <c r="A402" s="34"/>
      <c r="B402" s="176"/>
      <c r="C402" s="191" t="s">
        <v>999</v>
      </c>
      <c r="D402" s="191" t="s">
        <v>276</v>
      </c>
      <c r="E402" s="192" t="s">
        <v>1000</v>
      </c>
      <c r="F402" s="193" t="s">
        <v>1001</v>
      </c>
      <c r="G402" s="194" t="s">
        <v>300</v>
      </c>
      <c r="H402" s="195">
        <v>69</v>
      </c>
      <c r="I402" s="196"/>
      <c r="J402" s="197">
        <f>ROUND(I402*H402,2)</f>
        <v>0</v>
      </c>
      <c r="K402" s="198"/>
      <c r="L402" s="199"/>
      <c r="M402" s="200" t="s">
        <v>1</v>
      </c>
      <c r="N402" s="201" t="s">
        <v>38</v>
      </c>
      <c r="O402" s="78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9" t="s">
        <v>218</v>
      </c>
      <c r="AT402" s="189" t="s">
        <v>276</v>
      </c>
      <c r="AU402" s="189" t="s">
        <v>164</v>
      </c>
      <c r="AY402" s="15" t="s">
        <v>157</v>
      </c>
      <c r="BE402" s="190">
        <f>IF(N402="základná",J402,0)</f>
        <v>0</v>
      </c>
      <c r="BF402" s="190">
        <f>IF(N402="znížená",J402,0)</f>
        <v>0</v>
      </c>
      <c r="BG402" s="190">
        <f>IF(N402="zákl. prenesená",J402,0)</f>
        <v>0</v>
      </c>
      <c r="BH402" s="190">
        <f>IF(N402="zníž. prenesená",J402,0)</f>
        <v>0</v>
      </c>
      <c r="BI402" s="190">
        <f>IF(N402="nulová",J402,0)</f>
        <v>0</v>
      </c>
      <c r="BJ402" s="15" t="s">
        <v>164</v>
      </c>
      <c r="BK402" s="190">
        <f>ROUND(I402*H402,2)</f>
        <v>0</v>
      </c>
      <c r="BL402" s="15" t="s">
        <v>188</v>
      </c>
      <c r="BM402" s="189" t="s">
        <v>1002</v>
      </c>
    </row>
    <row r="403" s="2" customFormat="1" ht="21.75" customHeight="1">
      <c r="A403" s="34"/>
      <c r="B403" s="176"/>
      <c r="C403" s="177" t="s">
        <v>579</v>
      </c>
      <c r="D403" s="177" t="s">
        <v>159</v>
      </c>
      <c r="E403" s="178" t="s">
        <v>1003</v>
      </c>
      <c r="F403" s="179" t="s">
        <v>1004</v>
      </c>
      <c r="G403" s="180" t="s">
        <v>300</v>
      </c>
      <c r="H403" s="181">
        <v>69</v>
      </c>
      <c r="I403" s="182"/>
      <c r="J403" s="183">
        <f>ROUND(I403*H403,2)</f>
        <v>0</v>
      </c>
      <c r="K403" s="184"/>
      <c r="L403" s="35"/>
      <c r="M403" s="185" t="s">
        <v>1</v>
      </c>
      <c r="N403" s="186" t="s">
        <v>38</v>
      </c>
      <c r="O403" s="78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188</v>
      </c>
      <c r="AT403" s="189" t="s">
        <v>159</v>
      </c>
      <c r="AU403" s="189" t="s">
        <v>164</v>
      </c>
      <c r="AY403" s="15" t="s">
        <v>157</v>
      </c>
      <c r="BE403" s="190">
        <f>IF(N403="základná",J403,0)</f>
        <v>0</v>
      </c>
      <c r="BF403" s="190">
        <f>IF(N403="znížená",J403,0)</f>
        <v>0</v>
      </c>
      <c r="BG403" s="190">
        <f>IF(N403="zákl. prenesená",J403,0)</f>
        <v>0</v>
      </c>
      <c r="BH403" s="190">
        <f>IF(N403="zníž. prenesená",J403,0)</f>
        <v>0</v>
      </c>
      <c r="BI403" s="190">
        <f>IF(N403="nulová",J403,0)</f>
        <v>0</v>
      </c>
      <c r="BJ403" s="15" t="s">
        <v>164</v>
      </c>
      <c r="BK403" s="190">
        <f>ROUND(I403*H403,2)</f>
        <v>0</v>
      </c>
      <c r="BL403" s="15" t="s">
        <v>188</v>
      </c>
      <c r="BM403" s="189" t="s">
        <v>1005</v>
      </c>
    </row>
    <row r="404" s="2" customFormat="1" ht="16.5" customHeight="1">
      <c r="A404" s="34"/>
      <c r="B404" s="176"/>
      <c r="C404" s="191" t="s">
        <v>1006</v>
      </c>
      <c r="D404" s="191" t="s">
        <v>276</v>
      </c>
      <c r="E404" s="192" t="s">
        <v>1007</v>
      </c>
      <c r="F404" s="193" t="s">
        <v>1008</v>
      </c>
      <c r="G404" s="194" t="s">
        <v>597</v>
      </c>
      <c r="H404" s="195">
        <v>69</v>
      </c>
      <c r="I404" s="196"/>
      <c r="J404" s="197">
        <f>ROUND(I404*H404,2)</f>
        <v>0</v>
      </c>
      <c r="K404" s="198"/>
      <c r="L404" s="199"/>
      <c r="M404" s="200" t="s">
        <v>1</v>
      </c>
      <c r="N404" s="201" t="s">
        <v>38</v>
      </c>
      <c r="O404" s="78"/>
      <c r="P404" s="187">
        <f>O404*H404</f>
        <v>0</v>
      </c>
      <c r="Q404" s="187">
        <v>0</v>
      </c>
      <c r="R404" s="187">
        <f>Q404*H404</f>
        <v>0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218</v>
      </c>
      <c r="AT404" s="189" t="s">
        <v>276</v>
      </c>
      <c r="AU404" s="189" t="s">
        <v>164</v>
      </c>
      <c r="AY404" s="15" t="s">
        <v>157</v>
      </c>
      <c r="BE404" s="190">
        <f>IF(N404="základná",J404,0)</f>
        <v>0</v>
      </c>
      <c r="BF404" s="190">
        <f>IF(N404="znížená",J404,0)</f>
        <v>0</v>
      </c>
      <c r="BG404" s="190">
        <f>IF(N404="zákl. prenesená",J404,0)</f>
        <v>0</v>
      </c>
      <c r="BH404" s="190">
        <f>IF(N404="zníž. prenesená",J404,0)</f>
        <v>0</v>
      </c>
      <c r="BI404" s="190">
        <f>IF(N404="nulová",J404,0)</f>
        <v>0</v>
      </c>
      <c r="BJ404" s="15" t="s">
        <v>164</v>
      </c>
      <c r="BK404" s="190">
        <f>ROUND(I404*H404,2)</f>
        <v>0</v>
      </c>
      <c r="BL404" s="15" t="s">
        <v>188</v>
      </c>
      <c r="BM404" s="189" t="s">
        <v>1009</v>
      </c>
    </row>
    <row r="405" s="2" customFormat="1" ht="16.5" customHeight="1">
      <c r="A405" s="34"/>
      <c r="B405" s="176"/>
      <c r="C405" s="177" t="s">
        <v>583</v>
      </c>
      <c r="D405" s="177" t="s">
        <v>159</v>
      </c>
      <c r="E405" s="178" t="s">
        <v>1010</v>
      </c>
      <c r="F405" s="179" t="s">
        <v>1011</v>
      </c>
      <c r="G405" s="180" t="s">
        <v>300</v>
      </c>
      <c r="H405" s="181">
        <v>69</v>
      </c>
      <c r="I405" s="182"/>
      <c r="J405" s="183">
        <f>ROUND(I405*H405,2)</f>
        <v>0</v>
      </c>
      <c r="K405" s="184"/>
      <c r="L405" s="35"/>
      <c r="M405" s="185" t="s">
        <v>1</v>
      </c>
      <c r="N405" s="186" t="s">
        <v>38</v>
      </c>
      <c r="O405" s="78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188</v>
      </c>
      <c r="AT405" s="189" t="s">
        <v>159</v>
      </c>
      <c r="AU405" s="189" t="s">
        <v>164</v>
      </c>
      <c r="AY405" s="15" t="s">
        <v>157</v>
      </c>
      <c r="BE405" s="190">
        <f>IF(N405="základná",J405,0)</f>
        <v>0</v>
      </c>
      <c r="BF405" s="190">
        <f>IF(N405="znížená",J405,0)</f>
        <v>0</v>
      </c>
      <c r="BG405" s="190">
        <f>IF(N405="zákl. prenesená",J405,0)</f>
        <v>0</v>
      </c>
      <c r="BH405" s="190">
        <f>IF(N405="zníž. prenesená",J405,0)</f>
        <v>0</v>
      </c>
      <c r="BI405" s="190">
        <f>IF(N405="nulová",J405,0)</f>
        <v>0</v>
      </c>
      <c r="BJ405" s="15" t="s">
        <v>164</v>
      </c>
      <c r="BK405" s="190">
        <f>ROUND(I405*H405,2)</f>
        <v>0</v>
      </c>
      <c r="BL405" s="15" t="s">
        <v>188</v>
      </c>
      <c r="BM405" s="189" t="s">
        <v>1012</v>
      </c>
    </row>
    <row r="406" s="2" customFormat="1" ht="16.5" customHeight="1">
      <c r="A406" s="34"/>
      <c r="B406" s="176"/>
      <c r="C406" s="191" t="s">
        <v>1013</v>
      </c>
      <c r="D406" s="191" t="s">
        <v>276</v>
      </c>
      <c r="E406" s="192" t="s">
        <v>1014</v>
      </c>
      <c r="F406" s="193" t="s">
        <v>1015</v>
      </c>
      <c r="G406" s="194" t="s">
        <v>300</v>
      </c>
      <c r="H406" s="195">
        <v>19</v>
      </c>
      <c r="I406" s="196"/>
      <c r="J406" s="197">
        <f>ROUND(I406*H406,2)</f>
        <v>0</v>
      </c>
      <c r="K406" s="198"/>
      <c r="L406" s="199"/>
      <c r="M406" s="200" t="s">
        <v>1</v>
      </c>
      <c r="N406" s="201" t="s">
        <v>38</v>
      </c>
      <c r="O406" s="78"/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218</v>
      </c>
      <c r="AT406" s="189" t="s">
        <v>276</v>
      </c>
      <c r="AU406" s="189" t="s">
        <v>164</v>
      </c>
      <c r="AY406" s="15" t="s">
        <v>157</v>
      </c>
      <c r="BE406" s="190">
        <f>IF(N406="základná",J406,0)</f>
        <v>0</v>
      </c>
      <c r="BF406" s="190">
        <f>IF(N406="znížená",J406,0)</f>
        <v>0</v>
      </c>
      <c r="BG406" s="190">
        <f>IF(N406="zákl. prenesená",J406,0)</f>
        <v>0</v>
      </c>
      <c r="BH406" s="190">
        <f>IF(N406="zníž. prenesená",J406,0)</f>
        <v>0</v>
      </c>
      <c r="BI406" s="190">
        <f>IF(N406="nulová",J406,0)</f>
        <v>0</v>
      </c>
      <c r="BJ406" s="15" t="s">
        <v>164</v>
      </c>
      <c r="BK406" s="190">
        <f>ROUND(I406*H406,2)</f>
        <v>0</v>
      </c>
      <c r="BL406" s="15" t="s">
        <v>188</v>
      </c>
      <c r="BM406" s="189" t="s">
        <v>1016</v>
      </c>
    </row>
    <row r="407" s="2" customFormat="1" ht="16.5" customHeight="1">
      <c r="A407" s="34"/>
      <c r="B407" s="176"/>
      <c r="C407" s="191" t="s">
        <v>586</v>
      </c>
      <c r="D407" s="191" t="s">
        <v>276</v>
      </c>
      <c r="E407" s="192" t="s">
        <v>1017</v>
      </c>
      <c r="F407" s="193" t="s">
        <v>1018</v>
      </c>
      <c r="G407" s="194" t="s">
        <v>300</v>
      </c>
      <c r="H407" s="195">
        <v>24</v>
      </c>
      <c r="I407" s="196"/>
      <c r="J407" s="197">
        <f>ROUND(I407*H407,2)</f>
        <v>0</v>
      </c>
      <c r="K407" s="198"/>
      <c r="L407" s="199"/>
      <c r="M407" s="200" t="s">
        <v>1</v>
      </c>
      <c r="N407" s="201" t="s">
        <v>38</v>
      </c>
      <c r="O407" s="78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9" t="s">
        <v>218</v>
      </c>
      <c r="AT407" s="189" t="s">
        <v>276</v>
      </c>
      <c r="AU407" s="189" t="s">
        <v>164</v>
      </c>
      <c r="AY407" s="15" t="s">
        <v>157</v>
      </c>
      <c r="BE407" s="190">
        <f>IF(N407="základná",J407,0)</f>
        <v>0</v>
      </c>
      <c r="BF407" s="190">
        <f>IF(N407="znížená",J407,0)</f>
        <v>0</v>
      </c>
      <c r="BG407" s="190">
        <f>IF(N407="zákl. prenesená",J407,0)</f>
        <v>0</v>
      </c>
      <c r="BH407" s="190">
        <f>IF(N407="zníž. prenesená",J407,0)</f>
        <v>0</v>
      </c>
      <c r="BI407" s="190">
        <f>IF(N407="nulová",J407,0)</f>
        <v>0</v>
      </c>
      <c r="BJ407" s="15" t="s">
        <v>164</v>
      </c>
      <c r="BK407" s="190">
        <f>ROUND(I407*H407,2)</f>
        <v>0</v>
      </c>
      <c r="BL407" s="15" t="s">
        <v>188</v>
      </c>
      <c r="BM407" s="189" t="s">
        <v>1019</v>
      </c>
    </row>
    <row r="408" s="2" customFormat="1" ht="16.5" customHeight="1">
      <c r="A408" s="34"/>
      <c r="B408" s="176"/>
      <c r="C408" s="191" t="s">
        <v>1020</v>
      </c>
      <c r="D408" s="191" t="s">
        <v>276</v>
      </c>
      <c r="E408" s="192" t="s">
        <v>1021</v>
      </c>
      <c r="F408" s="193" t="s">
        <v>1022</v>
      </c>
      <c r="G408" s="194" t="s">
        <v>300</v>
      </c>
      <c r="H408" s="195">
        <v>26</v>
      </c>
      <c r="I408" s="196"/>
      <c r="J408" s="197">
        <f>ROUND(I408*H408,2)</f>
        <v>0</v>
      </c>
      <c r="K408" s="198"/>
      <c r="L408" s="199"/>
      <c r="M408" s="200" t="s">
        <v>1</v>
      </c>
      <c r="N408" s="201" t="s">
        <v>38</v>
      </c>
      <c r="O408" s="78"/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9" t="s">
        <v>218</v>
      </c>
      <c r="AT408" s="189" t="s">
        <v>276</v>
      </c>
      <c r="AU408" s="189" t="s">
        <v>164</v>
      </c>
      <c r="AY408" s="15" t="s">
        <v>157</v>
      </c>
      <c r="BE408" s="190">
        <f>IF(N408="základná",J408,0)</f>
        <v>0</v>
      </c>
      <c r="BF408" s="190">
        <f>IF(N408="znížená",J408,0)</f>
        <v>0</v>
      </c>
      <c r="BG408" s="190">
        <f>IF(N408="zákl. prenesená",J408,0)</f>
        <v>0</v>
      </c>
      <c r="BH408" s="190">
        <f>IF(N408="zníž. prenesená",J408,0)</f>
        <v>0</v>
      </c>
      <c r="BI408" s="190">
        <f>IF(N408="nulová",J408,0)</f>
        <v>0</v>
      </c>
      <c r="BJ408" s="15" t="s">
        <v>164</v>
      </c>
      <c r="BK408" s="190">
        <f>ROUND(I408*H408,2)</f>
        <v>0</v>
      </c>
      <c r="BL408" s="15" t="s">
        <v>188</v>
      </c>
      <c r="BM408" s="189" t="s">
        <v>1023</v>
      </c>
    </row>
    <row r="409" s="2" customFormat="1" ht="24.15" customHeight="1">
      <c r="A409" s="34"/>
      <c r="B409" s="176"/>
      <c r="C409" s="177" t="s">
        <v>590</v>
      </c>
      <c r="D409" s="177" t="s">
        <v>159</v>
      </c>
      <c r="E409" s="178" t="s">
        <v>1024</v>
      </c>
      <c r="F409" s="179" t="s">
        <v>1025</v>
      </c>
      <c r="G409" s="180" t="s">
        <v>727</v>
      </c>
      <c r="H409" s="202"/>
      <c r="I409" s="182"/>
      <c r="J409" s="183">
        <f>ROUND(I409*H409,2)</f>
        <v>0</v>
      </c>
      <c r="K409" s="184"/>
      <c r="L409" s="35"/>
      <c r="M409" s="185" t="s">
        <v>1</v>
      </c>
      <c r="N409" s="186" t="s">
        <v>38</v>
      </c>
      <c r="O409" s="78"/>
      <c r="P409" s="187">
        <f>O409*H409</f>
        <v>0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188</v>
      </c>
      <c r="AT409" s="189" t="s">
        <v>159</v>
      </c>
      <c r="AU409" s="189" t="s">
        <v>164</v>
      </c>
      <c r="AY409" s="15" t="s">
        <v>157</v>
      </c>
      <c r="BE409" s="190">
        <f>IF(N409="základná",J409,0)</f>
        <v>0</v>
      </c>
      <c r="BF409" s="190">
        <f>IF(N409="znížená",J409,0)</f>
        <v>0</v>
      </c>
      <c r="BG409" s="190">
        <f>IF(N409="zákl. prenesená",J409,0)</f>
        <v>0</v>
      </c>
      <c r="BH409" s="190">
        <f>IF(N409="zníž. prenesená",J409,0)</f>
        <v>0</v>
      </c>
      <c r="BI409" s="190">
        <f>IF(N409="nulová",J409,0)</f>
        <v>0</v>
      </c>
      <c r="BJ409" s="15" t="s">
        <v>164</v>
      </c>
      <c r="BK409" s="190">
        <f>ROUND(I409*H409,2)</f>
        <v>0</v>
      </c>
      <c r="BL409" s="15" t="s">
        <v>188</v>
      </c>
      <c r="BM409" s="189" t="s">
        <v>1026</v>
      </c>
    </row>
    <row r="410" s="12" customFormat="1" ht="22.8" customHeight="1">
      <c r="A410" s="12"/>
      <c r="B410" s="163"/>
      <c r="C410" s="12"/>
      <c r="D410" s="164" t="s">
        <v>71</v>
      </c>
      <c r="E410" s="174" t="s">
        <v>1027</v>
      </c>
      <c r="F410" s="174" t="s">
        <v>1028</v>
      </c>
      <c r="G410" s="12"/>
      <c r="H410" s="12"/>
      <c r="I410" s="166"/>
      <c r="J410" s="175">
        <f>BK410</f>
        <v>0</v>
      </c>
      <c r="K410" s="12"/>
      <c r="L410" s="163"/>
      <c r="M410" s="168"/>
      <c r="N410" s="169"/>
      <c r="O410" s="169"/>
      <c r="P410" s="170">
        <f>SUM(P411:P424)</f>
        <v>0</v>
      </c>
      <c r="Q410" s="169"/>
      <c r="R410" s="170">
        <f>SUM(R411:R424)</f>
        <v>0.00064000000000000005</v>
      </c>
      <c r="S410" s="169"/>
      <c r="T410" s="171">
        <f>SUM(T411:T424)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64" t="s">
        <v>164</v>
      </c>
      <c r="AT410" s="172" t="s">
        <v>71</v>
      </c>
      <c r="AU410" s="172" t="s">
        <v>80</v>
      </c>
      <c r="AY410" s="164" t="s">
        <v>157</v>
      </c>
      <c r="BK410" s="173">
        <f>SUM(BK411:BK424)</f>
        <v>0</v>
      </c>
    </row>
    <row r="411" s="2" customFormat="1" ht="24.15" customHeight="1">
      <c r="A411" s="34"/>
      <c r="B411" s="176"/>
      <c r="C411" s="177" t="s">
        <v>1029</v>
      </c>
      <c r="D411" s="203" t="s">
        <v>159</v>
      </c>
      <c r="E411" s="178" t="s">
        <v>1030</v>
      </c>
      <c r="F411" s="179" t="s">
        <v>1031</v>
      </c>
      <c r="G411" s="180" t="s">
        <v>300</v>
      </c>
      <c r="H411" s="181">
        <v>4</v>
      </c>
      <c r="I411" s="182"/>
      <c r="J411" s="183">
        <f>ROUND(I411*H411,2)</f>
        <v>0</v>
      </c>
      <c r="K411" s="184"/>
      <c r="L411" s="35"/>
      <c r="M411" s="185" t="s">
        <v>1</v>
      </c>
      <c r="N411" s="186" t="s">
        <v>38</v>
      </c>
      <c r="O411" s="78"/>
      <c r="P411" s="187">
        <f>O411*H411</f>
        <v>0</v>
      </c>
      <c r="Q411" s="187">
        <v>0.00016000000000000001</v>
      </c>
      <c r="R411" s="187">
        <f>Q411*H411</f>
        <v>0.00064000000000000005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188</v>
      </c>
      <c r="AT411" s="189" t="s">
        <v>159</v>
      </c>
      <c r="AU411" s="189" t="s">
        <v>164</v>
      </c>
      <c r="AY411" s="15" t="s">
        <v>157</v>
      </c>
      <c r="BE411" s="190">
        <f>IF(N411="základná",J411,0)</f>
        <v>0</v>
      </c>
      <c r="BF411" s="190">
        <f>IF(N411="znížená",J411,0)</f>
        <v>0</v>
      </c>
      <c r="BG411" s="190">
        <f>IF(N411="zákl. prenesená",J411,0)</f>
        <v>0</v>
      </c>
      <c r="BH411" s="190">
        <f>IF(N411="zníž. prenesená",J411,0)</f>
        <v>0</v>
      </c>
      <c r="BI411" s="190">
        <f>IF(N411="nulová",J411,0)</f>
        <v>0</v>
      </c>
      <c r="BJ411" s="15" t="s">
        <v>164</v>
      </c>
      <c r="BK411" s="190">
        <f>ROUND(I411*H411,2)</f>
        <v>0</v>
      </c>
      <c r="BL411" s="15" t="s">
        <v>188</v>
      </c>
      <c r="BM411" s="189" t="s">
        <v>1032</v>
      </c>
    </row>
    <row r="412" s="2" customFormat="1" ht="24.15" customHeight="1">
      <c r="A412" s="34"/>
      <c r="B412" s="176"/>
      <c r="C412" s="177" t="s">
        <v>1033</v>
      </c>
      <c r="D412" s="177" t="s">
        <v>159</v>
      </c>
      <c r="E412" s="178" t="s">
        <v>1034</v>
      </c>
      <c r="F412" s="179" t="s">
        <v>1035</v>
      </c>
      <c r="G412" s="180" t="s">
        <v>162</v>
      </c>
      <c r="H412" s="181">
        <v>167.66</v>
      </c>
      <c r="I412" s="182"/>
      <c r="J412" s="183">
        <f>ROUND(I412*H412,2)</f>
        <v>0</v>
      </c>
      <c r="K412" s="184"/>
      <c r="L412" s="35"/>
      <c r="M412" s="185" t="s">
        <v>1</v>
      </c>
      <c r="N412" s="186" t="s">
        <v>38</v>
      </c>
      <c r="O412" s="78"/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9" t="s">
        <v>188</v>
      </c>
      <c r="AT412" s="189" t="s">
        <v>159</v>
      </c>
      <c r="AU412" s="189" t="s">
        <v>164</v>
      </c>
      <c r="AY412" s="15" t="s">
        <v>157</v>
      </c>
      <c r="BE412" s="190">
        <f>IF(N412="základná",J412,0)</f>
        <v>0</v>
      </c>
      <c r="BF412" s="190">
        <f>IF(N412="znížená",J412,0)</f>
        <v>0</v>
      </c>
      <c r="BG412" s="190">
        <f>IF(N412="zákl. prenesená",J412,0)</f>
        <v>0</v>
      </c>
      <c r="BH412" s="190">
        <f>IF(N412="zníž. prenesená",J412,0)</f>
        <v>0</v>
      </c>
      <c r="BI412" s="190">
        <f>IF(N412="nulová",J412,0)</f>
        <v>0</v>
      </c>
      <c r="BJ412" s="15" t="s">
        <v>164</v>
      </c>
      <c r="BK412" s="190">
        <f>ROUND(I412*H412,2)</f>
        <v>0</v>
      </c>
      <c r="BL412" s="15" t="s">
        <v>188</v>
      </c>
      <c r="BM412" s="189" t="s">
        <v>1036</v>
      </c>
    </row>
    <row r="413" s="2" customFormat="1" ht="21.75" customHeight="1">
      <c r="A413" s="34"/>
      <c r="B413" s="176"/>
      <c r="C413" s="177" t="s">
        <v>593</v>
      </c>
      <c r="D413" s="177" t="s">
        <v>159</v>
      </c>
      <c r="E413" s="178" t="s">
        <v>1037</v>
      </c>
      <c r="F413" s="179" t="s">
        <v>1038</v>
      </c>
      <c r="G413" s="180" t="s">
        <v>162</v>
      </c>
      <c r="H413" s="181">
        <v>166.26900000000001</v>
      </c>
      <c r="I413" s="182"/>
      <c r="J413" s="183">
        <f>ROUND(I413*H413,2)</f>
        <v>0</v>
      </c>
      <c r="K413" s="184"/>
      <c r="L413" s="35"/>
      <c r="M413" s="185" t="s">
        <v>1</v>
      </c>
      <c r="N413" s="186" t="s">
        <v>38</v>
      </c>
      <c r="O413" s="78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9" t="s">
        <v>188</v>
      </c>
      <c r="AT413" s="189" t="s">
        <v>159</v>
      </c>
      <c r="AU413" s="189" t="s">
        <v>164</v>
      </c>
      <c r="AY413" s="15" t="s">
        <v>157</v>
      </c>
      <c r="BE413" s="190">
        <f>IF(N413="základná",J413,0)</f>
        <v>0</v>
      </c>
      <c r="BF413" s="190">
        <f>IF(N413="znížená",J413,0)</f>
        <v>0</v>
      </c>
      <c r="BG413" s="190">
        <f>IF(N413="zákl. prenesená",J413,0)</f>
        <v>0</v>
      </c>
      <c r="BH413" s="190">
        <f>IF(N413="zníž. prenesená",J413,0)</f>
        <v>0</v>
      </c>
      <c r="BI413" s="190">
        <f>IF(N413="nulová",J413,0)</f>
        <v>0</v>
      </c>
      <c r="BJ413" s="15" t="s">
        <v>164</v>
      </c>
      <c r="BK413" s="190">
        <f>ROUND(I413*H413,2)</f>
        <v>0</v>
      </c>
      <c r="BL413" s="15" t="s">
        <v>188</v>
      </c>
      <c r="BM413" s="189" t="s">
        <v>1039</v>
      </c>
    </row>
    <row r="414" s="2" customFormat="1" ht="21.75" customHeight="1">
      <c r="A414" s="34"/>
      <c r="B414" s="176"/>
      <c r="C414" s="177" t="s">
        <v>682</v>
      </c>
      <c r="D414" s="203" t="s">
        <v>159</v>
      </c>
      <c r="E414" s="178" t="s">
        <v>1040</v>
      </c>
      <c r="F414" s="179" t="s">
        <v>1038</v>
      </c>
      <c r="G414" s="180" t="s">
        <v>162</v>
      </c>
      <c r="H414" s="181">
        <v>26.800000000000001</v>
      </c>
      <c r="I414" s="182"/>
      <c r="J414" s="183">
        <f>ROUND(I414*H414,2)</f>
        <v>0</v>
      </c>
      <c r="K414" s="184"/>
      <c r="L414" s="35"/>
      <c r="M414" s="185" t="s">
        <v>1</v>
      </c>
      <c r="N414" s="186" t="s">
        <v>38</v>
      </c>
      <c r="O414" s="78"/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188</v>
      </c>
      <c r="AT414" s="189" t="s">
        <v>159</v>
      </c>
      <c r="AU414" s="189" t="s">
        <v>164</v>
      </c>
      <c r="AY414" s="15" t="s">
        <v>157</v>
      </c>
      <c r="BE414" s="190">
        <f>IF(N414="základná",J414,0)</f>
        <v>0</v>
      </c>
      <c r="BF414" s="190">
        <f>IF(N414="znížená",J414,0)</f>
        <v>0</v>
      </c>
      <c r="BG414" s="190">
        <f>IF(N414="zákl. prenesená",J414,0)</f>
        <v>0</v>
      </c>
      <c r="BH414" s="190">
        <f>IF(N414="zníž. prenesená",J414,0)</f>
        <v>0</v>
      </c>
      <c r="BI414" s="190">
        <f>IF(N414="nulová",J414,0)</f>
        <v>0</v>
      </c>
      <c r="BJ414" s="15" t="s">
        <v>164</v>
      </c>
      <c r="BK414" s="190">
        <f>ROUND(I414*H414,2)</f>
        <v>0</v>
      </c>
      <c r="BL414" s="15" t="s">
        <v>188</v>
      </c>
      <c r="BM414" s="189" t="s">
        <v>1041</v>
      </c>
    </row>
    <row r="415" s="2" customFormat="1" ht="24.15" customHeight="1">
      <c r="A415" s="34"/>
      <c r="B415" s="176"/>
      <c r="C415" s="177" t="s">
        <v>1042</v>
      </c>
      <c r="D415" s="177" t="s">
        <v>159</v>
      </c>
      <c r="E415" s="178" t="s">
        <v>1043</v>
      </c>
      <c r="F415" s="179" t="s">
        <v>1044</v>
      </c>
      <c r="G415" s="180" t="s">
        <v>311</v>
      </c>
      <c r="H415" s="181">
        <v>21.5</v>
      </c>
      <c r="I415" s="182"/>
      <c r="J415" s="183">
        <f>ROUND(I415*H415,2)</f>
        <v>0</v>
      </c>
      <c r="K415" s="184"/>
      <c r="L415" s="35"/>
      <c r="M415" s="185" t="s">
        <v>1</v>
      </c>
      <c r="N415" s="186" t="s">
        <v>38</v>
      </c>
      <c r="O415" s="78"/>
      <c r="P415" s="187">
        <f>O415*H415</f>
        <v>0</v>
      </c>
      <c r="Q415" s="187">
        <v>0</v>
      </c>
      <c r="R415" s="187">
        <f>Q415*H415</f>
        <v>0</v>
      </c>
      <c r="S415" s="187">
        <v>0</v>
      </c>
      <c r="T415" s="18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9" t="s">
        <v>188</v>
      </c>
      <c r="AT415" s="189" t="s">
        <v>159</v>
      </c>
      <c r="AU415" s="189" t="s">
        <v>164</v>
      </c>
      <c r="AY415" s="15" t="s">
        <v>157</v>
      </c>
      <c r="BE415" s="190">
        <f>IF(N415="základná",J415,0)</f>
        <v>0</v>
      </c>
      <c r="BF415" s="190">
        <f>IF(N415="znížená",J415,0)</f>
        <v>0</v>
      </c>
      <c r="BG415" s="190">
        <f>IF(N415="zákl. prenesená",J415,0)</f>
        <v>0</v>
      </c>
      <c r="BH415" s="190">
        <f>IF(N415="zníž. prenesená",J415,0)</f>
        <v>0</v>
      </c>
      <c r="BI415" s="190">
        <f>IF(N415="nulová",J415,0)</f>
        <v>0</v>
      </c>
      <c r="BJ415" s="15" t="s">
        <v>164</v>
      </c>
      <c r="BK415" s="190">
        <f>ROUND(I415*H415,2)</f>
        <v>0</v>
      </c>
      <c r="BL415" s="15" t="s">
        <v>188</v>
      </c>
      <c r="BM415" s="189" t="s">
        <v>1045</v>
      </c>
    </row>
    <row r="416" s="2" customFormat="1" ht="16.5" customHeight="1">
      <c r="A416" s="34"/>
      <c r="B416" s="176"/>
      <c r="C416" s="191" t="s">
        <v>598</v>
      </c>
      <c r="D416" s="191" t="s">
        <v>276</v>
      </c>
      <c r="E416" s="192" t="s">
        <v>1046</v>
      </c>
      <c r="F416" s="193" t="s">
        <v>1047</v>
      </c>
      <c r="G416" s="194" t="s">
        <v>311</v>
      </c>
      <c r="H416" s="195">
        <v>21.5</v>
      </c>
      <c r="I416" s="196"/>
      <c r="J416" s="197">
        <f>ROUND(I416*H416,2)</f>
        <v>0</v>
      </c>
      <c r="K416" s="198"/>
      <c r="L416" s="199"/>
      <c r="M416" s="200" t="s">
        <v>1</v>
      </c>
      <c r="N416" s="201" t="s">
        <v>38</v>
      </c>
      <c r="O416" s="78"/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218</v>
      </c>
      <c r="AT416" s="189" t="s">
        <v>276</v>
      </c>
      <c r="AU416" s="189" t="s">
        <v>164</v>
      </c>
      <c r="AY416" s="15" t="s">
        <v>157</v>
      </c>
      <c r="BE416" s="190">
        <f>IF(N416="základná",J416,0)</f>
        <v>0</v>
      </c>
      <c r="BF416" s="190">
        <f>IF(N416="znížená",J416,0)</f>
        <v>0</v>
      </c>
      <c r="BG416" s="190">
        <f>IF(N416="zákl. prenesená",J416,0)</f>
        <v>0</v>
      </c>
      <c r="BH416" s="190">
        <f>IF(N416="zníž. prenesená",J416,0)</f>
        <v>0</v>
      </c>
      <c r="BI416" s="190">
        <f>IF(N416="nulová",J416,0)</f>
        <v>0</v>
      </c>
      <c r="BJ416" s="15" t="s">
        <v>164</v>
      </c>
      <c r="BK416" s="190">
        <f>ROUND(I416*H416,2)</f>
        <v>0</v>
      </c>
      <c r="BL416" s="15" t="s">
        <v>188</v>
      </c>
      <c r="BM416" s="189" t="s">
        <v>1048</v>
      </c>
    </row>
    <row r="417" s="2" customFormat="1" ht="24.15" customHeight="1">
      <c r="A417" s="34"/>
      <c r="B417" s="176"/>
      <c r="C417" s="177" t="s">
        <v>1049</v>
      </c>
      <c r="D417" s="177" t="s">
        <v>159</v>
      </c>
      <c r="E417" s="178" t="s">
        <v>1050</v>
      </c>
      <c r="F417" s="179" t="s">
        <v>1051</v>
      </c>
      <c r="G417" s="180" t="s">
        <v>162</v>
      </c>
      <c r="H417" s="181">
        <v>84.680000000000007</v>
      </c>
      <c r="I417" s="182"/>
      <c r="J417" s="183">
        <f>ROUND(I417*H417,2)</f>
        <v>0</v>
      </c>
      <c r="K417" s="184"/>
      <c r="L417" s="35"/>
      <c r="M417" s="185" t="s">
        <v>1</v>
      </c>
      <c r="N417" s="186" t="s">
        <v>38</v>
      </c>
      <c r="O417" s="78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9" t="s">
        <v>188</v>
      </c>
      <c r="AT417" s="189" t="s">
        <v>159</v>
      </c>
      <c r="AU417" s="189" t="s">
        <v>164</v>
      </c>
      <c r="AY417" s="15" t="s">
        <v>157</v>
      </c>
      <c r="BE417" s="190">
        <f>IF(N417="základná",J417,0)</f>
        <v>0</v>
      </c>
      <c r="BF417" s="190">
        <f>IF(N417="znížená",J417,0)</f>
        <v>0</v>
      </c>
      <c r="BG417" s="190">
        <f>IF(N417="zákl. prenesená",J417,0)</f>
        <v>0</v>
      </c>
      <c r="BH417" s="190">
        <f>IF(N417="zníž. prenesená",J417,0)</f>
        <v>0</v>
      </c>
      <c r="BI417" s="190">
        <f>IF(N417="nulová",J417,0)</f>
        <v>0</v>
      </c>
      <c r="BJ417" s="15" t="s">
        <v>164</v>
      </c>
      <c r="BK417" s="190">
        <f>ROUND(I417*H417,2)</f>
        <v>0</v>
      </c>
      <c r="BL417" s="15" t="s">
        <v>188</v>
      </c>
      <c r="BM417" s="189" t="s">
        <v>1052</v>
      </c>
    </row>
    <row r="418" s="2" customFormat="1" ht="16.5" customHeight="1">
      <c r="A418" s="34"/>
      <c r="B418" s="176"/>
      <c r="C418" s="177" t="s">
        <v>601</v>
      </c>
      <c r="D418" s="177" t="s">
        <v>159</v>
      </c>
      <c r="E418" s="178" t="s">
        <v>1053</v>
      </c>
      <c r="F418" s="179" t="s">
        <v>1054</v>
      </c>
      <c r="G418" s="180" t="s">
        <v>300</v>
      </c>
      <c r="H418" s="181">
        <v>2</v>
      </c>
      <c r="I418" s="182"/>
      <c r="J418" s="183">
        <f>ROUND(I418*H418,2)</f>
        <v>0</v>
      </c>
      <c r="K418" s="184"/>
      <c r="L418" s="35"/>
      <c r="M418" s="185" t="s">
        <v>1</v>
      </c>
      <c r="N418" s="186" t="s">
        <v>38</v>
      </c>
      <c r="O418" s="78"/>
      <c r="P418" s="187">
        <f>O418*H418</f>
        <v>0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9" t="s">
        <v>188</v>
      </c>
      <c r="AT418" s="189" t="s">
        <v>159</v>
      </c>
      <c r="AU418" s="189" t="s">
        <v>164</v>
      </c>
      <c r="AY418" s="15" t="s">
        <v>157</v>
      </c>
      <c r="BE418" s="190">
        <f>IF(N418="základná",J418,0)</f>
        <v>0</v>
      </c>
      <c r="BF418" s="190">
        <f>IF(N418="znížená",J418,0)</f>
        <v>0</v>
      </c>
      <c r="BG418" s="190">
        <f>IF(N418="zákl. prenesená",J418,0)</f>
        <v>0</v>
      </c>
      <c r="BH418" s="190">
        <f>IF(N418="zníž. prenesená",J418,0)</f>
        <v>0</v>
      </c>
      <c r="BI418" s="190">
        <f>IF(N418="nulová",J418,0)</f>
        <v>0</v>
      </c>
      <c r="BJ418" s="15" t="s">
        <v>164</v>
      </c>
      <c r="BK418" s="190">
        <f>ROUND(I418*H418,2)</f>
        <v>0</v>
      </c>
      <c r="BL418" s="15" t="s">
        <v>188</v>
      </c>
      <c r="BM418" s="189" t="s">
        <v>1055</v>
      </c>
    </row>
    <row r="419" s="2" customFormat="1" ht="21.75" customHeight="1">
      <c r="A419" s="34"/>
      <c r="B419" s="176"/>
      <c r="C419" s="177" t="s">
        <v>1056</v>
      </c>
      <c r="D419" s="177" t="s">
        <v>159</v>
      </c>
      <c r="E419" s="178" t="s">
        <v>1057</v>
      </c>
      <c r="F419" s="179" t="s">
        <v>1058</v>
      </c>
      <c r="G419" s="180" t="s">
        <v>311</v>
      </c>
      <c r="H419" s="181">
        <v>6.5499999999999998</v>
      </c>
      <c r="I419" s="182"/>
      <c r="J419" s="183">
        <f>ROUND(I419*H419,2)</f>
        <v>0</v>
      </c>
      <c r="K419" s="184"/>
      <c r="L419" s="35"/>
      <c r="M419" s="185" t="s">
        <v>1</v>
      </c>
      <c r="N419" s="186" t="s">
        <v>38</v>
      </c>
      <c r="O419" s="78"/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188</v>
      </c>
      <c r="AT419" s="189" t="s">
        <v>159</v>
      </c>
      <c r="AU419" s="189" t="s">
        <v>164</v>
      </c>
      <c r="AY419" s="15" t="s">
        <v>157</v>
      </c>
      <c r="BE419" s="190">
        <f>IF(N419="základná",J419,0)</f>
        <v>0</v>
      </c>
      <c r="BF419" s="190">
        <f>IF(N419="znížená",J419,0)</f>
        <v>0</v>
      </c>
      <c r="BG419" s="190">
        <f>IF(N419="zákl. prenesená",J419,0)</f>
        <v>0</v>
      </c>
      <c r="BH419" s="190">
        <f>IF(N419="zníž. prenesená",J419,0)</f>
        <v>0</v>
      </c>
      <c r="BI419" s="190">
        <f>IF(N419="nulová",J419,0)</f>
        <v>0</v>
      </c>
      <c r="BJ419" s="15" t="s">
        <v>164</v>
      </c>
      <c r="BK419" s="190">
        <f>ROUND(I419*H419,2)</f>
        <v>0</v>
      </c>
      <c r="BL419" s="15" t="s">
        <v>188</v>
      </c>
      <c r="BM419" s="189" t="s">
        <v>1059</v>
      </c>
    </row>
    <row r="420" s="2" customFormat="1" ht="24.15" customHeight="1">
      <c r="A420" s="34"/>
      <c r="B420" s="176"/>
      <c r="C420" s="191" t="s">
        <v>605</v>
      </c>
      <c r="D420" s="191" t="s">
        <v>276</v>
      </c>
      <c r="E420" s="192" t="s">
        <v>1060</v>
      </c>
      <c r="F420" s="193" t="s">
        <v>1061</v>
      </c>
      <c r="G420" s="194" t="s">
        <v>597</v>
      </c>
      <c r="H420" s="195">
        <v>1</v>
      </c>
      <c r="I420" s="196"/>
      <c r="J420" s="197">
        <f>ROUND(I420*H420,2)</f>
        <v>0</v>
      </c>
      <c r="K420" s="198"/>
      <c r="L420" s="199"/>
      <c r="M420" s="200" t="s">
        <v>1</v>
      </c>
      <c r="N420" s="201" t="s">
        <v>38</v>
      </c>
      <c r="O420" s="78"/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9" t="s">
        <v>218</v>
      </c>
      <c r="AT420" s="189" t="s">
        <v>276</v>
      </c>
      <c r="AU420" s="189" t="s">
        <v>164</v>
      </c>
      <c r="AY420" s="15" t="s">
        <v>157</v>
      </c>
      <c r="BE420" s="190">
        <f>IF(N420="základná",J420,0)</f>
        <v>0</v>
      </c>
      <c r="BF420" s="190">
        <f>IF(N420="znížená",J420,0)</f>
        <v>0</v>
      </c>
      <c r="BG420" s="190">
        <f>IF(N420="zákl. prenesená",J420,0)</f>
        <v>0</v>
      </c>
      <c r="BH420" s="190">
        <f>IF(N420="zníž. prenesená",J420,0)</f>
        <v>0</v>
      </c>
      <c r="BI420" s="190">
        <f>IF(N420="nulová",J420,0)</f>
        <v>0</v>
      </c>
      <c r="BJ420" s="15" t="s">
        <v>164</v>
      </c>
      <c r="BK420" s="190">
        <f>ROUND(I420*H420,2)</f>
        <v>0</v>
      </c>
      <c r="BL420" s="15" t="s">
        <v>188</v>
      </c>
      <c r="BM420" s="189" t="s">
        <v>1062</v>
      </c>
    </row>
    <row r="421" s="2" customFormat="1" ht="24.15" customHeight="1">
      <c r="A421" s="34"/>
      <c r="B421" s="176"/>
      <c r="C421" s="177" t="s">
        <v>1063</v>
      </c>
      <c r="D421" s="177" t="s">
        <v>159</v>
      </c>
      <c r="E421" s="178" t="s">
        <v>1064</v>
      </c>
      <c r="F421" s="179" t="s">
        <v>1065</v>
      </c>
      <c r="G421" s="180" t="s">
        <v>1066</v>
      </c>
      <c r="H421" s="181">
        <v>1296.999</v>
      </c>
      <c r="I421" s="182"/>
      <c r="J421" s="183">
        <f>ROUND(I421*H421,2)</f>
        <v>0</v>
      </c>
      <c r="K421" s="184"/>
      <c r="L421" s="35"/>
      <c r="M421" s="185" t="s">
        <v>1</v>
      </c>
      <c r="N421" s="186" t="s">
        <v>38</v>
      </c>
      <c r="O421" s="78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188</v>
      </c>
      <c r="AT421" s="189" t="s">
        <v>159</v>
      </c>
      <c r="AU421" s="189" t="s">
        <v>164</v>
      </c>
      <c r="AY421" s="15" t="s">
        <v>157</v>
      </c>
      <c r="BE421" s="190">
        <f>IF(N421="základná",J421,0)</f>
        <v>0</v>
      </c>
      <c r="BF421" s="190">
        <f>IF(N421="znížená",J421,0)</f>
        <v>0</v>
      </c>
      <c r="BG421" s="190">
        <f>IF(N421="zákl. prenesená",J421,0)</f>
        <v>0</v>
      </c>
      <c r="BH421" s="190">
        <f>IF(N421="zníž. prenesená",J421,0)</f>
        <v>0</v>
      </c>
      <c r="BI421" s="190">
        <f>IF(N421="nulová",J421,0)</f>
        <v>0</v>
      </c>
      <c r="BJ421" s="15" t="s">
        <v>164</v>
      </c>
      <c r="BK421" s="190">
        <f>ROUND(I421*H421,2)</f>
        <v>0</v>
      </c>
      <c r="BL421" s="15" t="s">
        <v>188</v>
      </c>
      <c r="BM421" s="189" t="s">
        <v>1067</v>
      </c>
    </row>
    <row r="422" s="2" customFormat="1" ht="24.15" customHeight="1">
      <c r="A422" s="34"/>
      <c r="B422" s="176"/>
      <c r="C422" s="191" t="s">
        <v>608</v>
      </c>
      <c r="D422" s="191" t="s">
        <v>276</v>
      </c>
      <c r="E422" s="192" t="s">
        <v>1068</v>
      </c>
      <c r="F422" s="193" t="s">
        <v>1069</v>
      </c>
      <c r="G422" s="194" t="s">
        <v>1066</v>
      </c>
      <c r="H422" s="195">
        <v>1295.5999999999999</v>
      </c>
      <c r="I422" s="196"/>
      <c r="J422" s="197">
        <f>ROUND(I422*H422,2)</f>
        <v>0</v>
      </c>
      <c r="K422" s="198"/>
      <c r="L422" s="199"/>
      <c r="M422" s="200" t="s">
        <v>1</v>
      </c>
      <c r="N422" s="201" t="s">
        <v>38</v>
      </c>
      <c r="O422" s="78"/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9" t="s">
        <v>218</v>
      </c>
      <c r="AT422" s="189" t="s">
        <v>276</v>
      </c>
      <c r="AU422" s="189" t="s">
        <v>164</v>
      </c>
      <c r="AY422" s="15" t="s">
        <v>157</v>
      </c>
      <c r="BE422" s="190">
        <f>IF(N422="základná",J422,0)</f>
        <v>0</v>
      </c>
      <c r="BF422" s="190">
        <f>IF(N422="znížená",J422,0)</f>
        <v>0</v>
      </c>
      <c r="BG422" s="190">
        <f>IF(N422="zákl. prenesená",J422,0)</f>
        <v>0</v>
      </c>
      <c r="BH422" s="190">
        <f>IF(N422="zníž. prenesená",J422,0)</f>
        <v>0</v>
      </c>
      <c r="BI422" s="190">
        <f>IF(N422="nulová",J422,0)</f>
        <v>0</v>
      </c>
      <c r="BJ422" s="15" t="s">
        <v>164</v>
      </c>
      <c r="BK422" s="190">
        <f>ROUND(I422*H422,2)</f>
        <v>0</v>
      </c>
      <c r="BL422" s="15" t="s">
        <v>188</v>
      </c>
      <c r="BM422" s="189" t="s">
        <v>1070</v>
      </c>
    </row>
    <row r="423" s="2" customFormat="1" ht="24.15" customHeight="1">
      <c r="A423" s="34"/>
      <c r="B423" s="176"/>
      <c r="C423" s="191" t="s">
        <v>1071</v>
      </c>
      <c r="D423" s="191" t="s">
        <v>276</v>
      </c>
      <c r="E423" s="192" t="s">
        <v>1072</v>
      </c>
      <c r="F423" s="193" t="s">
        <v>1073</v>
      </c>
      <c r="G423" s="194" t="s">
        <v>206</v>
      </c>
      <c r="H423" s="195">
        <v>1.399</v>
      </c>
      <c r="I423" s="196"/>
      <c r="J423" s="197">
        <f>ROUND(I423*H423,2)</f>
        <v>0</v>
      </c>
      <c r="K423" s="198"/>
      <c r="L423" s="199"/>
      <c r="M423" s="200" t="s">
        <v>1</v>
      </c>
      <c r="N423" s="201" t="s">
        <v>38</v>
      </c>
      <c r="O423" s="78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9" t="s">
        <v>218</v>
      </c>
      <c r="AT423" s="189" t="s">
        <v>276</v>
      </c>
      <c r="AU423" s="189" t="s">
        <v>164</v>
      </c>
      <c r="AY423" s="15" t="s">
        <v>157</v>
      </c>
      <c r="BE423" s="190">
        <f>IF(N423="základná",J423,0)</f>
        <v>0</v>
      </c>
      <c r="BF423" s="190">
        <f>IF(N423="znížená",J423,0)</f>
        <v>0</v>
      </c>
      <c r="BG423" s="190">
        <f>IF(N423="zákl. prenesená",J423,0)</f>
        <v>0</v>
      </c>
      <c r="BH423" s="190">
        <f>IF(N423="zníž. prenesená",J423,0)</f>
        <v>0</v>
      </c>
      <c r="BI423" s="190">
        <f>IF(N423="nulová",J423,0)</f>
        <v>0</v>
      </c>
      <c r="BJ423" s="15" t="s">
        <v>164</v>
      </c>
      <c r="BK423" s="190">
        <f>ROUND(I423*H423,2)</f>
        <v>0</v>
      </c>
      <c r="BL423" s="15" t="s">
        <v>188</v>
      </c>
      <c r="BM423" s="189" t="s">
        <v>1074</v>
      </c>
    </row>
    <row r="424" s="2" customFormat="1" ht="24.15" customHeight="1">
      <c r="A424" s="34"/>
      <c r="B424" s="176"/>
      <c r="C424" s="177" t="s">
        <v>612</v>
      </c>
      <c r="D424" s="177" t="s">
        <v>159</v>
      </c>
      <c r="E424" s="178" t="s">
        <v>1075</v>
      </c>
      <c r="F424" s="179" t="s">
        <v>1076</v>
      </c>
      <c r="G424" s="180" t="s">
        <v>727</v>
      </c>
      <c r="H424" s="202"/>
      <c r="I424" s="182"/>
      <c r="J424" s="183">
        <f>ROUND(I424*H424,2)</f>
        <v>0</v>
      </c>
      <c r="K424" s="184"/>
      <c r="L424" s="35"/>
      <c r="M424" s="185" t="s">
        <v>1</v>
      </c>
      <c r="N424" s="186" t="s">
        <v>38</v>
      </c>
      <c r="O424" s="78"/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9" t="s">
        <v>188</v>
      </c>
      <c r="AT424" s="189" t="s">
        <v>159</v>
      </c>
      <c r="AU424" s="189" t="s">
        <v>164</v>
      </c>
      <c r="AY424" s="15" t="s">
        <v>157</v>
      </c>
      <c r="BE424" s="190">
        <f>IF(N424="základná",J424,0)</f>
        <v>0</v>
      </c>
      <c r="BF424" s="190">
        <f>IF(N424="znížená",J424,0)</f>
        <v>0</v>
      </c>
      <c r="BG424" s="190">
        <f>IF(N424="zákl. prenesená",J424,0)</f>
        <v>0</v>
      </c>
      <c r="BH424" s="190">
        <f>IF(N424="zníž. prenesená",J424,0)</f>
        <v>0</v>
      </c>
      <c r="BI424" s="190">
        <f>IF(N424="nulová",J424,0)</f>
        <v>0</v>
      </c>
      <c r="BJ424" s="15" t="s">
        <v>164</v>
      </c>
      <c r="BK424" s="190">
        <f>ROUND(I424*H424,2)</f>
        <v>0</v>
      </c>
      <c r="BL424" s="15" t="s">
        <v>188</v>
      </c>
      <c r="BM424" s="189" t="s">
        <v>1077</v>
      </c>
    </row>
    <row r="425" s="12" customFormat="1" ht="22.8" customHeight="1">
      <c r="A425" s="12"/>
      <c r="B425" s="163"/>
      <c r="C425" s="12"/>
      <c r="D425" s="164" t="s">
        <v>71</v>
      </c>
      <c r="E425" s="174" t="s">
        <v>1078</v>
      </c>
      <c r="F425" s="174" t="s">
        <v>1079</v>
      </c>
      <c r="G425" s="12"/>
      <c r="H425" s="12"/>
      <c r="I425" s="166"/>
      <c r="J425" s="175">
        <f>BK425</f>
        <v>0</v>
      </c>
      <c r="K425" s="12"/>
      <c r="L425" s="163"/>
      <c r="M425" s="168"/>
      <c r="N425" s="169"/>
      <c r="O425" s="169"/>
      <c r="P425" s="170">
        <f>SUM(P426:P436)</f>
        <v>0</v>
      </c>
      <c r="Q425" s="169"/>
      <c r="R425" s="170">
        <f>SUM(R426:R436)</f>
        <v>0</v>
      </c>
      <c r="S425" s="169"/>
      <c r="T425" s="171">
        <f>SUM(T426:T436)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64" t="s">
        <v>164</v>
      </c>
      <c r="AT425" s="172" t="s">
        <v>71</v>
      </c>
      <c r="AU425" s="172" t="s">
        <v>80</v>
      </c>
      <c r="AY425" s="164" t="s">
        <v>157</v>
      </c>
      <c r="BK425" s="173">
        <f>SUM(BK426:BK436)</f>
        <v>0</v>
      </c>
    </row>
    <row r="426" s="2" customFormat="1" ht="37.8" customHeight="1">
      <c r="A426" s="34"/>
      <c r="B426" s="176"/>
      <c r="C426" s="177" t="s">
        <v>1080</v>
      </c>
      <c r="D426" s="177" t="s">
        <v>159</v>
      </c>
      <c r="E426" s="178" t="s">
        <v>1081</v>
      </c>
      <c r="F426" s="179" t="s">
        <v>1082</v>
      </c>
      <c r="G426" s="180" t="s">
        <v>162</v>
      </c>
      <c r="H426" s="181">
        <v>66.400000000000006</v>
      </c>
      <c r="I426" s="182"/>
      <c r="J426" s="183">
        <f>ROUND(I426*H426,2)</f>
        <v>0</v>
      </c>
      <c r="K426" s="184"/>
      <c r="L426" s="35"/>
      <c r="M426" s="185" t="s">
        <v>1</v>
      </c>
      <c r="N426" s="186" t="s">
        <v>38</v>
      </c>
      <c r="O426" s="78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188</v>
      </c>
      <c r="AT426" s="189" t="s">
        <v>159</v>
      </c>
      <c r="AU426" s="189" t="s">
        <v>164</v>
      </c>
      <c r="AY426" s="15" t="s">
        <v>157</v>
      </c>
      <c r="BE426" s="190">
        <f>IF(N426="základná",J426,0)</f>
        <v>0</v>
      </c>
      <c r="BF426" s="190">
        <f>IF(N426="znížená",J426,0)</f>
        <v>0</v>
      </c>
      <c r="BG426" s="190">
        <f>IF(N426="zákl. prenesená",J426,0)</f>
        <v>0</v>
      </c>
      <c r="BH426" s="190">
        <f>IF(N426="zníž. prenesená",J426,0)</f>
        <v>0</v>
      </c>
      <c r="BI426" s="190">
        <f>IF(N426="nulová",J426,0)</f>
        <v>0</v>
      </c>
      <c r="BJ426" s="15" t="s">
        <v>164</v>
      </c>
      <c r="BK426" s="190">
        <f>ROUND(I426*H426,2)</f>
        <v>0</v>
      </c>
      <c r="BL426" s="15" t="s">
        <v>188</v>
      </c>
      <c r="BM426" s="189" t="s">
        <v>1083</v>
      </c>
    </row>
    <row r="427" s="2" customFormat="1" ht="24.15" customHeight="1">
      <c r="A427" s="34"/>
      <c r="B427" s="176"/>
      <c r="C427" s="191" t="s">
        <v>615</v>
      </c>
      <c r="D427" s="191" t="s">
        <v>276</v>
      </c>
      <c r="E427" s="192" t="s">
        <v>1084</v>
      </c>
      <c r="F427" s="193" t="s">
        <v>1085</v>
      </c>
      <c r="G427" s="194" t="s">
        <v>300</v>
      </c>
      <c r="H427" s="195">
        <v>268.92000000000002</v>
      </c>
      <c r="I427" s="196"/>
      <c r="J427" s="197">
        <f>ROUND(I427*H427,2)</f>
        <v>0</v>
      </c>
      <c r="K427" s="198"/>
      <c r="L427" s="199"/>
      <c r="M427" s="200" t="s">
        <v>1</v>
      </c>
      <c r="N427" s="201" t="s">
        <v>38</v>
      </c>
      <c r="O427" s="78"/>
      <c r="P427" s="187">
        <f>O427*H427</f>
        <v>0</v>
      </c>
      <c r="Q427" s="187">
        <v>0</v>
      </c>
      <c r="R427" s="187">
        <f>Q427*H427</f>
        <v>0</v>
      </c>
      <c r="S427" s="187">
        <v>0</v>
      </c>
      <c r="T427" s="18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9" t="s">
        <v>218</v>
      </c>
      <c r="AT427" s="189" t="s">
        <v>276</v>
      </c>
      <c r="AU427" s="189" t="s">
        <v>164</v>
      </c>
      <c r="AY427" s="15" t="s">
        <v>157</v>
      </c>
      <c r="BE427" s="190">
        <f>IF(N427="základná",J427,0)</f>
        <v>0</v>
      </c>
      <c r="BF427" s="190">
        <f>IF(N427="znížená",J427,0)</f>
        <v>0</v>
      </c>
      <c r="BG427" s="190">
        <f>IF(N427="zákl. prenesená",J427,0)</f>
        <v>0</v>
      </c>
      <c r="BH427" s="190">
        <f>IF(N427="zníž. prenesená",J427,0)</f>
        <v>0</v>
      </c>
      <c r="BI427" s="190">
        <f>IF(N427="nulová",J427,0)</f>
        <v>0</v>
      </c>
      <c r="BJ427" s="15" t="s">
        <v>164</v>
      </c>
      <c r="BK427" s="190">
        <f>ROUND(I427*H427,2)</f>
        <v>0</v>
      </c>
      <c r="BL427" s="15" t="s">
        <v>188</v>
      </c>
      <c r="BM427" s="189" t="s">
        <v>1086</v>
      </c>
    </row>
    <row r="428" s="2" customFormat="1" ht="16.5" customHeight="1">
      <c r="A428" s="34"/>
      <c r="B428" s="176"/>
      <c r="C428" s="177" t="s">
        <v>1087</v>
      </c>
      <c r="D428" s="177" t="s">
        <v>159</v>
      </c>
      <c r="E428" s="178" t="s">
        <v>1088</v>
      </c>
      <c r="F428" s="179" t="s">
        <v>1089</v>
      </c>
      <c r="G428" s="180" t="s">
        <v>311</v>
      </c>
      <c r="H428" s="181">
        <v>67.200000000000003</v>
      </c>
      <c r="I428" s="182"/>
      <c r="J428" s="183">
        <f>ROUND(I428*H428,2)</f>
        <v>0</v>
      </c>
      <c r="K428" s="184"/>
      <c r="L428" s="35"/>
      <c r="M428" s="185" t="s">
        <v>1</v>
      </c>
      <c r="N428" s="186" t="s">
        <v>38</v>
      </c>
      <c r="O428" s="78"/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188</v>
      </c>
      <c r="AT428" s="189" t="s">
        <v>159</v>
      </c>
      <c r="AU428" s="189" t="s">
        <v>164</v>
      </c>
      <c r="AY428" s="15" t="s">
        <v>157</v>
      </c>
      <c r="BE428" s="190">
        <f>IF(N428="základná",J428,0)</f>
        <v>0</v>
      </c>
      <c r="BF428" s="190">
        <f>IF(N428="znížená",J428,0)</f>
        <v>0</v>
      </c>
      <c r="BG428" s="190">
        <f>IF(N428="zákl. prenesená",J428,0)</f>
        <v>0</v>
      </c>
      <c r="BH428" s="190">
        <f>IF(N428="zníž. prenesená",J428,0)</f>
        <v>0</v>
      </c>
      <c r="BI428" s="190">
        <f>IF(N428="nulová",J428,0)</f>
        <v>0</v>
      </c>
      <c r="BJ428" s="15" t="s">
        <v>164</v>
      </c>
      <c r="BK428" s="190">
        <f>ROUND(I428*H428,2)</f>
        <v>0</v>
      </c>
      <c r="BL428" s="15" t="s">
        <v>188</v>
      </c>
      <c r="BM428" s="189" t="s">
        <v>1090</v>
      </c>
    </row>
    <row r="429" s="2" customFormat="1" ht="16.5" customHeight="1">
      <c r="A429" s="34"/>
      <c r="B429" s="176"/>
      <c r="C429" s="177" t="s">
        <v>619</v>
      </c>
      <c r="D429" s="177" t="s">
        <v>159</v>
      </c>
      <c r="E429" s="178" t="s">
        <v>1091</v>
      </c>
      <c r="F429" s="179" t="s">
        <v>1092</v>
      </c>
      <c r="G429" s="180" t="s">
        <v>311</v>
      </c>
      <c r="H429" s="181">
        <v>67.200000000000003</v>
      </c>
      <c r="I429" s="182"/>
      <c r="J429" s="183">
        <f>ROUND(I429*H429,2)</f>
        <v>0</v>
      </c>
      <c r="K429" s="184"/>
      <c r="L429" s="35"/>
      <c r="M429" s="185" t="s">
        <v>1</v>
      </c>
      <c r="N429" s="186" t="s">
        <v>38</v>
      </c>
      <c r="O429" s="78"/>
      <c r="P429" s="187">
        <f>O429*H429</f>
        <v>0</v>
      </c>
      <c r="Q429" s="187">
        <v>0</v>
      </c>
      <c r="R429" s="187">
        <f>Q429*H429</f>
        <v>0</v>
      </c>
      <c r="S429" s="187">
        <v>0</v>
      </c>
      <c r="T429" s="18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9" t="s">
        <v>188</v>
      </c>
      <c r="AT429" s="189" t="s">
        <v>159</v>
      </c>
      <c r="AU429" s="189" t="s">
        <v>164</v>
      </c>
      <c r="AY429" s="15" t="s">
        <v>157</v>
      </c>
      <c r="BE429" s="190">
        <f>IF(N429="základná",J429,0)</f>
        <v>0</v>
      </c>
      <c r="BF429" s="190">
        <f>IF(N429="znížená",J429,0)</f>
        <v>0</v>
      </c>
      <c r="BG429" s="190">
        <f>IF(N429="zákl. prenesená",J429,0)</f>
        <v>0</v>
      </c>
      <c r="BH429" s="190">
        <f>IF(N429="zníž. prenesená",J429,0)</f>
        <v>0</v>
      </c>
      <c r="BI429" s="190">
        <f>IF(N429="nulová",J429,0)</f>
        <v>0</v>
      </c>
      <c r="BJ429" s="15" t="s">
        <v>164</v>
      </c>
      <c r="BK429" s="190">
        <f>ROUND(I429*H429,2)</f>
        <v>0</v>
      </c>
      <c r="BL429" s="15" t="s">
        <v>188</v>
      </c>
      <c r="BM429" s="189" t="s">
        <v>1093</v>
      </c>
    </row>
    <row r="430" s="2" customFormat="1" ht="24.15" customHeight="1">
      <c r="A430" s="34"/>
      <c r="B430" s="176"/>
      <c r="C430" s="177" t="s">
        <v>1094</v>
      </c>
      <c r="D430" s="177" t="s">
        <v>159</v>
      </c>
      <c r="E430" s="178" t="s">
        <v>1095</v>
      </c>
      <c r="F430" s="179" t="s">
        <v>1096</v>
      </c>
      <c r="G430" s="180" t="s">
        <v>311</v>
      </c>
      <c r="H430" s="181">
        <v>67.450000000000003</v>
      </c>
      <c r="I430" s="182"/>
      <c r="J430" s="183">
        <f>ROUND(I430*H430,2)</f>
        <v>0</v>
      </c>
      <c r="K430" s="184"/>
      <c r="L430" s="35"/>
      <c r="M430" s="185" t="s">
        <v>1</v>
      </c>
      <c r="N430" s="186" t="s">
        <v>38</v>
      </c>
      <c r="O430" s="78"/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9" t="s">
        <v>188</v>
      </c>
      <c r="AT430" s="189" t="s">
        <v>159</v>
      </c>
      <c r="AU430" s="189" t="s">
        <v>164</v>
      </c>
      <c r="AY430" s="15" t="s">
        <v>157</v>
      </c>
      <c r="BE430" s="190">
        <f>IF(N430="základná",J430,0)</f>
        <v>0</v>
      </c>
      <c r="BF430" s="190">
        <f>IF(N430="znížená",J430,0)</f>
        <v>0</v>
      </c>
      <c r="BG430" s="190">
        <f>IF(N430="zákl. prenesená",J430,0)</f>
        <v>0</v>
      </c>
      <c r="BH430" s="190">
        <f>IF(N430="zníž. prenesená",J430,0)</f>
        <v>0</v>
      </c>
      <c r="BI430" s="190">
        <f>IF(N430="nulová",J430,0)</f>
        <v>0</v>
      </c>
      <c r="BJ430" s="15" t="s">
        <v>164</v>
      </c>
      <c r="BK430" s="190">
        <f>ROUND(I430*H430,2)</f>
        <v>0</v>
      </c>
      <c r="BL430" s="15" t="s">
        <v>188</v>
      </c>
      <c r="BM430" s="189" t="s">
        <v>1097</v>
      </c>
    </row>
    <row r="431" s="2" customFormat="1" ht="24.15" customHeight="1">
      <c r="A431" s="34"/>
      <c r="B431" s="176"/>
      <c r="C431" s="177" t="s">
        <v>622</v>
      </c>
      <c r="D431" s="177" t="s">
        <v>159</v>
      </c>
      <c r="E431" s="178" t="s">
        <v>1098</v>
      </c>
      <c r="F431" s="179" t="s">
        <v>1099</v>
      </c>
      <c r="G431" s="180" t="s">
        <v>311</v>
      </c>
      <c r="H431" s="181">
        <v>28.48</v>
      </c>
      <c r="I431" s="182"/>
      <c r="J431" s="183">
        <f>ROUND(I431*H431,2)</f>
        <v>0</v>
      </c>
      <c r="K431" s="184"/>
      <c r="L431" s="35"/>
      <c r="M431" s="185" t="s">
        <v>1</v>
      </c>
      <c r="N431" s="186" t="s">
        <v>38</v>
      </c>
      <c r="O431" s="78"/>
      <c r="P431" s="187">
        <f>O431*H431</f>
        <v>0</v>
      </c>
      <c r="Q431" s="187">
        <v>0</v>
      </c>
      <c r="R431" s="187">
        <f>Q431*H431</f>
        <v>0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188</v>
      </c>
      <c r="AT431" s="189" t="s">
        <v>159</v>
      </c>
      <c r="AU431" s="189" t="s">
        <v>164</v>
      </c>
      <c r="AY431" s="15" t="s">
        <v>157</v>
      </c>
      <c r="BE431" s="190">
        <f>IF(N431="základná",J431,0)</f>
        <v>0</v>
      </c>
      <c r="BF431" s="190">
        <f>IF(N431="znížená",J431,0)</f>
        <v>0</v>
      </c>
      <c r="BG431" s="190">
        <f>IF(N431="zákl. prenesená",J431,0)</f>
        <v>0</v>
      </c>
      <c r="BH431" s="190">
        <f>IF(N431="zníž. prenesená",J431,0)</f>
        <v>0</v>
      </c>
      <c r="BI431" s="190">
        <f>IF(N431="nulová",J431,0)</f>
        <v>0</v>
      </c>
      <c r="BJ431" s="15" t="s">
        <v>164</v>
      </c>
      <c r="BK431" s="190">
        <f>ROUND(I431*H431,2)</f>
        <v>0</v>
      </c>
      <c r="BL431" s="15" t="s">
        <v>188</v>
      </c>
      <c r="BM431" s="189" t="s">
        <v>1100</v>
      </c>
    </row>
    <row r="432" s="2" customFormat="1" ht="24.15" customHeight="1">
      <c r="A432" s="34"/>
      <c r="B432" s="176"/>
      <c r="C432" s="177" t="s">
        <v>1101</v>
      </c>
      <c r="D432" s="177" t="s">
        <v>159</v>
      </c>
      <c r="E432" s="178" t="s">
        <v>1102</v>
      </c>
      <c r="F432" s="179" t="s">
        <v>1103</v>
      </c>
      <c r="G432" s="180" t="s">
        <v>162</v>
      </c>
      <c r="H432" s="181">
        <v>164.24000000000001</v>
      </c>
      <c r="I432" s="182"/>
      <c r="J432" s="183">
        <f>ROUND(I432*H432,2)</f>
        <v>0</v>
      </c>
      <c r="K432" s="184"/>
      <c r="L432" s="35"/>
      <c r="M432" s="185" t="s">
        <v>1</v>
      </c>
      <c r="N432" s="186" t="s">
        <v>38</v>
      </c>
      <c r="O432" s="78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9" t="s">
        <v>188</v>
      </c>
      <c r="AT432" s="189" t="s">
        <v>159</v>
      </c>
      <c r="AU432" s="189" t="s">
        <v>164</v>
      </c>
      <c r="AY432" s="15" t="s">
        <v>157</v>
      </c>
      <c r="BE432" s="190">
        <f>IF(N432="základná",J432,0)</f>
        <v>0</v>
      </c>
      <c r="BF432" s="190">
        <f>IF(N432="znížená",J432,0)</f>
        <v>0</v>
      </c>
      <c r="BG432" s="190">
        <f>IF(N432="zákl. prenesená",J432,0)</f>
        <v>0</v>
      </c>
      <c r="BH432" s="190">
        <f>IF(N432="zníž. prenesená",J432,0)</f>
        <v>0</v>
      </c>
      <c r="BI432" s="190">
        <f>IF(N432="nulová",J432,0)</f>
        <v>0</v>
      </c>
      <c r="BJ432" s="15" t="s">
        <v>164</v>
      </c>
      <c r="BK432" s="190">
        <f>ROUND(I432*H432,2)</f>
        <v>0</v>
      </c>
      <c r="BL432" s="15" t="s">
        <v>188</v>
      </c>
      <c r="BM432" s="189" t="s">
        <v>1104</v>
      </c>
    </row>
    <row r="433" s="2" customFormat="1" ht="24.15" customHeight="1">
      <c r="A433" s="34"/>
      <c r="B433" s="176"/>
      <c r="C433" s="191" t="s">
        <v>626</v>
      </c>
      <c r="D433" s="191" t="s">
        <v>276</v>
      </c>
      <c r="E433" s="192" t="s">
        <v>1105</v>
      </c>
      <c r="F433" s="193" t="s">
        <v>1106</v>
      </c>
      <c r="G433" s="194" t="s">
        <v>162</v>
      </c>
      <c r="H433" s="195">
        <v>210.32499999999999</v>
      </c>
      <c r="I433" s="196"/>
      <c r="J433" s="197">
        <f>ROUND(I433*H433,2)</f>
        <v>0</v>
      </c>
      <c r="K433" s="198"/>
      <c r="L433" s="199"/>
      <c r="M433" s="200" t="s">
        <v>1</v>
      </c>
      <c r="N433" s="201" t="s">
        <v>38</v>
      </c>
      <c r="O433" s="78"/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218</v>
      </c>
      <c r="AT433" s="189" t="s">
        <v>276</v>
      </c>
      <c r="AU433" s="189" t="s">
        <v>164</v>
      </c>
      <c r="AY433" s="15" t="s">
        <v>157</v>
      </c>
      <c r="BE433" s="190">
        <f>IF(N433="základná",J433,0)</f>
        <v>0</v>
      </c>
      <c r="BF433" s="190">
        <f>IF(N433="znížená",J433,0)</f>
        <v>0</v>
      </c>
      <c r="BG433" s="190">
        <f>IF(N433="zákl. prenesená",J433,0)</f>
        <v>0</v>
      </c>
      <c r="BH433" s="190">
        <f>IF(N433="zníž. prenesená",J433,0)</f>
        <v>0</v>
      </c>
      <c r="BI433" s="190">
        <f>IF(N433="nulová",J433,0)</f>
        <v>0</v>
      </c>
      <c r="BJ433" s="15" t="s">
        <v>164</v>
      </c>
      <c r="BK433" s="190">
        <f>ROUND(I433*H433,2)</f>
        <v>0</v>
      </c>
      <c r="BL433" s="15" t="s">
        <v>188</v>
      </c>
      <c r="BM433" s="189" t="s">
        <v>1107</v>
      </c>
    </row>
    <row r="434" s="2" customFormat="1" ht="24.15" customHeight="1">
      <c r="A434" s="34"/>
      <c r="B434" s="176"/>
      <c r="C434" s="177" t="s">
        <v>1108</v>
      </c>
      <c r="D434" s="177" t="s">
        <v>159</v>
      </c>
      <c r="E434" s="178" t="s">
        <v>1109</v>
      </c>
      <c r="F434" s="179" t="s">
        <v>1110</v>
      </c>
      <c r="G434" s="180" t="s">
        <v>162</v>
      </c>
      <c r="H434" s="181">
        <v>11.6</v>
      </c>
      <c r="I434" s="182"/>
      <c r="J434" s="183">
        <f>ROUND(I434*H434,2)</f>
        <v>0</v>
      </c>
      <c r="K434" s="184"/>
      <c r="L434" s="35"/>
      <c r="M434" s="185" t="s">
        <v>1</v>
      </c>
      <c r="N434" s="186" t="s">
        <v>38</v>
      </c>
      <c r="O434" s="78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188</v>
      </c>
      <c r="AT434" s="189" t="s">
        <v>159</v>
      </c>
      <c r="AU434" s="189" t="s">
        <v>164</v>
      </c>
      <c r="AY434" s="15" t="s">
        <v>157</v>
      </c>
      <c r="BE434" s="190">
        <f>IF(N434="základná",J434,0)</f>
        <v>0</v>
      </c>
      <c r="BF434" s="190">
        <f>IF(N434="znížená",J434,0)</f>
        <v>0</v>
      </c>
      <c r="BG434" s="190">
        <f>IF(N434="zákl. prenesená",J434,0)</f>
        <v>0</v>
      </c>
      <c r="BH434" s="190">
        <f>IF(N434="zníž. prenesená",J434,0)</f>
        <v>0</v>
      </c>
      <c r="BI434" s="190">
        <f>IF(N434="nulová",J434,0)</f>
        <v>0</v>
      </c>
      <c r="BJ434" s="15" t="s">
        <v>164</v>
      </c>
      <c r="BK434" s="190">
        <f>ROUND(I434*H434,2)</f>
        <v>0</v>
      </c>
      <c r="BL434" s="15" t="s">
        <v>188</v>
      </c>
      <c r="BM434" s="189" t="s">
        <v>1111</v>
      </c>
    </row>
    <row r="435" s="2" customFormat="1" ht="24.15" customHeight="1">
      <c r="A435" s="34"/>
      <c r="B435" s="176"/>
      <c r="C435" s="191" t="s">
        <v>629</v>
      </c>
      <c r="D435" s="191" t="s">
        <v>276</v>
      </c>
      <c r="E435" s="192" t="s">
        <v>1112</v>
      </c>
      <c r="F435" s="193" t="s">
        <v>1113</v>
      </c>
      <c r="G435" s="194" t="s">
        <v>162</v>
      </c>
      <c r="H435" s="195">
        <v>12.295999999999999</v>
      </c>
      <c r="I435" s="196"/>
      <c r="J435" s="197">
        <f>ROUND(I435*H435,2)</f>
        <v>0</v>
      </c>
      <c r="K435" s="198"/>
      <c r="L435" s="199"/>
      <c r="M435" s="200" t="s">
        <v>1</v>
      </c>
      <c r="N435" s="201" t="s">
        <v>38</v>
      </c>
      <c r="O435" s="78"/>
      <c r="P435" s="187">
        <f>O435*H435</f>
        <v>0</v>
      </c>
      <c r="Q435" s="187">
        <v>0</v>
      </c>
      <c r="R435" s="187">
        <f>Q435*H435</f>
        <v>0</v>
      </c>
      <c r="S435" s="187">
        <v>0</v>
      </c>
      <c r="T435" s="18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9" t="s">
        <v>218</v>
      </c>
      <c r="AT435" s="189" t="s">
        <v>276</v>
      </c>
      <c r="AU435" s="189" t="s">
        <v>164</v>
      </c>
      <c r="AY435" s="15" t="s">
        <v>157</v>
      </c>
      <c r="BE435" s="190">
        <f>IF(N435="základná",J435,0)</f>
        <v>0</v>
      </c>
      <c r="BF435" s="190">
        <f>IF(N435="znížená",J435,0)</f>
        <v>0</v>
      </c>
      <c r="BG435" s="190">
        <f>IF(N435="zákl. prenesená",J435,0)</f>
        <v>0</v>
      </c>
      <c r="BH435" s="190">
        <f>IF(N435="zníž. prenesená",J435,0)</f>
        <v>0</v>
      </c>
      <c r="BI435" s="190">
        <f>IF(N435="nulová",J435,0)</f>
        <v>0</v>
      </c>
      <c r="BJ435" s="15" t="s">
        <v>164</v>
      </c>
      <c r="BK435" s="190">
        <f>ROUND(I435*H435,2)</f>
        <v>0</v>
      </c>
      <c r="BL435" s="15" t="s">
        <v>188</v>
      </c>
      <c r="BM435" s="189" t="s">
        <v>1114</v>
      </c>
    </row>
    <row r="436" s="2" customFormat="1" ht="24.15" customHeight="1">
      <c r="A436" s="34"/>
      <c r="B436" s="176"/>
      <c r="C436" s="177" t="s">
        <v>1115</v>
      </c>
      <c r="D436" s="177" t="s">
        <v>159</v>
      </c>
      <c r="E436" s="178" t="s">
        <v>1116</v>
      </c>
      <c r="F436" s="179" t="s">
        <v>1117</v>
      </c>
      <c r="G436" s="180" t="s">
        <v>727</v>
      </c>
      <c r="H436" s="202"/>
      <c r="I436" s="182"/>
      <c r="J436" s="183">
        <f>ROUND(I436*H436,2)</f>
        <v>0</v>
      </c>
      <c r="K436" s="184"/>
      <c r="L436" s="35"/>
      <c r="M436" s="185" t="s">
        <v>1</v>
      </c>
      <c r="N436" s="186" t="s">
        <v>38</v>
      </c>
      <c r="O436" s="78"/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188</v>
      </c>
      <c r="AT436" s="189" t="s">
        <v>159</v>
      </c>
      <c r="AU436" s="189" t="s">
        <v>164</v>
      </c>
      <c r="AY436" s="15" t="s">
        <v>157</v>
      </c>
      <c r="BE436" s="190">
        <f>IF(N436="základná",J436,0)</f>
        <v>0</v>
      </c>
      <c r="BF436" s="190">
        <f>IF(N436="znížená",J436,0)</f>
        <v>0</v>
      </c>
      <c r="BG436" s="190">
        <f>IF(N436="zákl. prenesená",J436,0)</f>
        <v>0</v>
      </c>
      <c r="BH436" s="190">
        <f>IF(N436="zníž. prenesená",J436,0)</f>
        <v>0</v>
      </c>
      <c r="BI436" s="190">
        <f>IF(N436="nulová",J436,0)</f>
        <v>0</v>
      </c>
      <c r="BJ436" s="15" t="s">
        <v>164</v>
      </c>
      <c r="BK436" s="190">
        <f>ROUND(I436*H436,2)</f>
        <v>0</v>
      </c>
      <c r="BL436" s="15" t="s">
        <v>188</v>
      </c>
      <c r="BM436" s="189" t="s">
        <v>1118</v>
      </c>
    </row>
    <row r="437" s="12" customFormat="1" ht="22.8" customHeight="1">
      <c r="A437" s="12"/>
      <c r="B437" s="163"/>
      <c r="C437" s="12"/>
      <c r="D437" s="164" t="s">
        <v>71</v>
      </c>
      <c r="E437" s="174" t="s">
        <v>1119</v>
      </c>
      <c r="F437" s="174" t="s">
        <v>1120</v>
      </c>
      <c r="G437" s="12"/>
      <c r="H437" s="12"/>
      <c r="I437" s="166"/>
      <c r="J437" s="175">
        <f>BK437</f>
        <v>0</v>
      </c>
      <c r="K437" s="12"/>
      <c r="L437" s="163"/>
      <c r="M437" s="168"/>
      <c r="N437" s="169"/>
      <c r="O437" s="169"/>
      <c r="P437" s="170">
        <f>SUM(P438:P440)</f>
        <v>0</v>
      </c>
      <c r="Q437" s="169"/>
      <c r="R437" s="170">
        <f>SUM(R438:R440)</f>
        <v>0</v>
      </c>
      <c r="S437" s="169"/>
      <c r="T437" s="171">
        <f>SUM(T438:T440)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64" t="s">
        <v>164</v>
      </c>
      <c r="AT437" s="172" t="s">
        <v>71</v>
      </c>
      <c r="AU437" s="172" t="s">
        <v>80</v>
      </c>
      <c r="AY437" s="164" t="s">
        <v>157</v>
      </c>
      <c r="BK437" s="173">
        <f>SUM(BK438:BK440)</f>
        <v>0</v>
      </c>
    </row>
    <row r="438" s="2" customFormat="1" ht="24.15" customHeight="1">
      <c r="A438" s="34"/>
      <c r="B438" s="176"/>
      <c r="C438" s="177" t="s">
        <v>633</v>
      </c>
      <c r="D438" s="177" t="s">
        <v>159</v>
      </c>
      <c r="E438" s="178" t="s">
        <v>1121</v>
      </c>
      <c r="F438" s="179" t="s">
        <v>1122</v>
      </c>
      <c r="G438" s="180" t="s">
        <v>311</v>
      </c>
      <c r="H438" s="181">
        <v>910.94500000000005</v>
      </c>
      <c r="I438" s="182"/>
      <c r="J438" s="183">
        <f>ROUND(I438*H438,2)</f>
        <v>0</v>
      </c>
      <c r="K438" s="184"/>
      <c r="L438" s="35"/>
      <c r="M438" s="185" t="s">
        <v>1</v>
      </c>
      <c r="N438" s="186" t="s">
        <v>38</v>
      </c>
      <c r="O438" s="78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188</v>
      </c>
      <c r="AT438" s="189" t="s">
        <v>159</v>
      </c>
      <c r="AU438" s="189" t="s">
        <v>164</v>
      </c>
      <c r="AY438" s="15" t="s">
        <v>157</v>
      </c>
      <c r="BE438" s="190">
        <f>IF(N438="základná",J438,0)</f>
        <v>0</v>
      </c>
      <c r="BF438" s="190">
        <f>IF(N438="znížená",J438,0)</f>
        <v>0</v>
      </c>
      <c r="BG438" s="190">
        <f>IF(N438="zákl. prenesená",J438,0)</f>
        <v>0</v>
      </c>
      <c r="BH438" s="190">
        <f>IF(N438="zníž. prenesená",J438,0)</f>
        <v>0</v>
      </c>
      <c r="BI438" s="190">
        <f>IF(N438="nulová",J438,0)</f>
        <v>0</v>
      </c>
      <c r="BJ438" s="15" t="s">
        <v>164</v>
      </c>
      <c r="BK438" s="190">
        <f>ROUND(I438*H438,2)</f>
        <v>0</v>
      </c>
      <c r="BL438" s="15" t="s">
        <v>188</v>
      </c>
      <c r="BM438" s="189" t="s">
        <v>1123</v>
      </c>
    </row>
    <row r="439" s="2" customFormat="1" ht="16.5" customHeight="1">
      <c r="A439" s="34"/>
      <c r="B439" s="176"/>
      <c r="C439" s="191" t="s">
        <v>1124</v>
      </c>
      <c r="D439" s="191" t="s">
        <v>276</v>
      </c>
      <c r="E439" s="192" t="s">
        <v>1125</v>
      </c>
      <c r="F439" s="193" t="s">
        <v>1126</v>
      </c>
      <c r="G439" s="194" t="s">
        <v>311</v>
      </c>
      <c r="H439" s="195">
        <v>1047.587</v>
      </c>
      <c r="I439" s="196"/>
      <c r="J439" s="197">
        <f>ROUND(I439*H439,2)</f>
        <v>0</v>
      </c>
      <c r="K439" s="198"/>
      <c r="L439" s="199"/>
      <c r="M439" s="200" t="s">
        <v>1</v>
      </c>
      <c r="N439" s="201" t="s">
        <v>38</v>
      </c>
      <c r="O439" s="78"/>
      <c r="P439" s="187">
        <f>O439*H439</f>
        <v>0</v>
      </c>
      <c r="Q439" s="187">
        <v>0</v>
      </c>
      <c r="R439" s="187">
        <f>Q439*H439</f>
        <v>0</v>
      </c>
      <c r="S439" s="187">
        <v>0</v>
      </c>
      <c r="T439" s="18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9" t="s">
        <v>218</v>
      </c>
      <c r="AT439" s="189" t="s">
        <v>276</v>
      </c>
      <c r="AU439" s="189" t="s">
        <v>164</v>
      </c>
      <c r="AY439" s="15" t="s">
        <v>157</v>
      </c>
      <c r="BE439" s="190">
        <f>IF(N439="základná",J439,0)</f>
        <v>0</v>
      </c>
      <c r="BF439" s="190">
        <f>IF(N439="znížená",J439,0)</f>
        <v>0</v>
      </c>
      <c r="BG439" s="190">
        <f>IF(N439="zákl. prenesená",J439,0)</f>
        <v>0</v>
      </c>
      <c r="BH439" s="190">
        <f>IF(N439="zníž. prenesená",J439,0)</f>
        <v>0</v>
      </c>
      <c r="BI439" s="190">
        <f>IF(N439="nulová",J439,0)</f>
        <v>0</v>
      </c>
      <c r="BJ439" s="15" t="s">
        <v>164</v>
      </c>
      <c r="BK439" s="190">
        <f>ROUND(I439*H439,2)</f>
        <v>0</v>
      </c>
      <c r="BL439" s="15" t="s">
        <v>188</v>
      </c>
      <c r="BM439" s="189" t="s">
        <v>1127</v>
      </c>
    </row>
    <row r="440" s="2" customFormat="1" ht="24.15" customHeight="1">
      <c r="A440" s="34"/>
      <c r="B440" s="176"/>
      <c r="C440" s="177" t="s">
        <v>636</v>
      </c>
      <c r="D440" s="177" t="s">
        <v>159</v>
      </c>
      <c r="E440" s="178" t="s">
        <v>1128</v>
      </c>
      <c r="F440" s="179" t="s">
        <v>1129</v>
      </c>
      <c r="G440" s="180" t="s">
        <v>727</v>
      </c>
      <c r="H440" s="202"/>
      <c r="I440" s="182"/>
      <c r="J440" s="183">
        <f>ROUND(I440*H440,2)</f>
        <v>0</v>
      </c>
      <c r="K440" s="184"/>
      <c r="L440" s="35"/>
      <c r="M440" s="185" t="s">
        <v>1</v>
      </c>
      <c r="N440" s="186" t="s">
        <v>38</v>
      </c>
      <c r="O440" s="78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188</v>
      </c>
      <c r="AT440" s="189" t="s">
        <v>159</v>
      </c>
      <c r="AU440" s="189" t="s">
        <v>164</v>
      </c>
      <c r="AY440" s="15" t="s">
        <v>157</v>
      </c>
      <c r="BE440" s="190">
        <f>IF(N440="základná",J440,0)</f>
        <v>0</v>
      </c>
      <c r="BF440" s="190">
        <f>IF(N440="znížená",J440,0)</f>
        <v>0</v>
      </c>
      <c r="BG440" s="190">
        <f>IF(N440="zákl. prenesená",J440,0)</f>
        <v>0</v>
      </c>
      <c r="BH440" s="190">
        <f>IF(N440="zníž. prenesená",J440,0)</f>
        <v>0</v>
      </c>
      <c r="BI440" s="190">
        <f>IF(N440="nulová",J440,0)</f>
        <v>0</v>
      </c>
      <c r="BJ440" s="15" t="s">
        <v>164</v>
      </c>
      <c r="BK440" s="190">
        <f>ROUND(I440*H440,2)</f>
        <v>0</v>
      </c>
      <c r="BL440" s="15" t="s">
        <v>188</v>
      </c>
      <c r="BM440" s="189" t="s">
        <v>1130</v>
      </c>
    </row>
    <row r="441" s="12" customFormat="1" ht="22.8" customHeight="1">
      <c r="A441" s="12"/>
      <c r="B441" s="163"/>
      <c r="C441" s="12"/>
      <c r="D441" s="164" t="s">
        <v>71</v>
      </c>
      <c r="E441" s="174" t="s">
        <v>1131</v>
      </c>
      <c r="F441" s="174" t="s">
        <v>1132</v>
      </c>
      <c r="G441" s="12"/>
      <c r="H441" s="12"/>
      <c r="I441" s="166"/>
      <c r="J441" s="175">
        <f>BK441</f>
        <v>0</v>
      </c>
      <c r="K441" s="12"/>
      <c r="L441" s="163"/>
      <c r="M441" s="168"/>
      <c r="N441" s="169"/>
      <c r="O441" s="169"/>
      <c r="P441" s="170">
        <f>SUM(P442:P443)</f>
        <v>0</v>
      </c>
      <c r="Q441" s="169"/>
      <c r="R441" s="170">
        <f>SUM(R442:R443)</f>
        <v>0</v>
      </c>
      <c r="S441" s="169"/>
      <c r="T441" s="171">
        <f>SUM(T442:T443)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64" t="s">
        <v>164</v>
      </c>
      <c r="AT441" s="172" t="s">
        <v>71</v>
      </c>
      <c r="AU441" s="172" t="s">
        <v>80</v>
      </c>
      <c r="AY441" s="164" t="s">
        <v>157</v>
      </c>
      <c r="BK441" s="173">
        <f>SUM(BK442:BK443)</f>
        <v>0</v>
      </c>
    </row>
    <row r="442" s="2" customFormat="1" ht="24.15" customHeight="1">
      <c r="A442" s="34"/>
      <c r="B442" s="176"/>
      <c r="C442" s="177" t="s">
        <v>1133</v>
      </c>
      <c r="D442" s="177" t="s">
        <v>159</v>
      </c>
      <c r="E442" s="178" t="s">
        <v>1134</v>
      </c>
      <c r="F442" s="179" t="s">
        <v>1135</v>
      </c>
      <c r="G442" s="180" t="s">
        <v>162</v>
      </c>
      <c r="H442" s="181">
        <v>624.39999999999998</v>
      </c>
      <c r="I442" s="182"/>
      <c r="J442" s="183">
        <f>ROUND(I442*H442,2)</f>
        <v>0</v>
      </c>
      <c r="K442" s="184"/>
      <c r="L442" s="35"/>
      <c r="M442" s="185" t="s">
        <v>1</v>
      </c>
      <c r="N442" s="186" t="s">
        <v>38</v>
      </c>
      <c r="O442" s="78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9" t="s">
        <v>188</v>
      </c>
      <c r="AT442" s="189" t="s">
        <v>159</v>
      </c>
      <c r="AU442" s="189" t="s">
        <v>164</v>
      </c>
      <c r="AY442" s="15" t="s">
        <v>157</v>
      </c>
      <c r="BE442" s="190">
        <f>IF(N442="základná",J442,0)</f>
        <v>0</v>
      </c>
      <c r="BF442" s="190">
        <f>IF(N442="znížená",J442,0)</f>
        <v>0</v>
      </c>
      <c r="BG442" s="190">
        <f>IF(N442="zákl. prenesená",J442,0)</f>
        <v>0</v>
      </c>
      <c r="BH442" s="190">
        <f>IF(N442="zníž. prenesená",J442,0)</f>
        <v>0</v>
      </c>
      <c r="BI442" s="190">
        <f>IF(N442="nulová",J442,0)</f>
        <v>0</v>
      </c>
      <c r="BJ442" s="15" t="s">
        <v>164</v>
      </c>
      <c r="BK442" s="190">
        <f>ROUND(I442*H442,2)</f>
        <v>0</v>
      </c>
      <c r="BL442" s="15" t="s">
        <v>188</v>
      </c>
      <c r="BM442" s="189" t="s">
        <v>1136</v>
      </c>
    </row>
    <row r="443" s="2" customFormat="1" ht="24.15" customHeight="1">
      <c r="A443" s="34"/>
      <c r="B443" s="176"/>
      <c r="C443" s="177" t="s">
        <v>640</v>
      </c>
      <c r="D443" s="177" t="s">
        <v>159</v>
      </c>
      <c r="E443" s="178" t="s">
        <v>1137</v>
      </c>
      <c r="F443" s="179" t="s">
        <v>1138</v>
      </c>
      <c r="G443" s="180" t="s">
        <v>727</v>
      </c>
      <c r="H443" s="202"/>
      <c r="I443" s="182"/>
      <c r="J443" s="183">
        <f>ROUND(I443*H443,2)</f>
        <v>0</v>
      </c>
      <c r="K443" s="184"/>
      <c r="L443" s="35"/>
      <c r="M443" s="185" t="s">
        <v>1</v>
      </c>
      <c r="N443" s="186" t="s">
        <v>38</v>
      </c>
      <c r="O443" s="78"/>
      <c r="P443" s="187">
        <f>O443*H443</f>
        <v>0</v>
      </c>
      <c r="Q443" s="187">
        <v>0</v>
      </c>
      <c r="R443" s="187">
        <f>Q443*H443</f>
        <v>0</v>
      </c>
      <c r="S443" s="187">
        <v>0</v>
      </c>
      <c r="T443" s="18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9" t="s">
        <v>188</v>
      </c>
      <c r="AT443" s="189" t="s">
        <v>159</v>
      </c>
      <c r="AU443" s="189" t="s">
        <v>164</v>
      </c>
      <c r="AY443" s="15" t="s">
        <v>157</v>
      </c>
      <c r="BE443" s="190">
        <f>IF(N443="základná",J443,0)</f>
        <v>0</v>
      </c>
      <c r="BF443" s="190">
        <f>IF(N443="znížená",J443,0)</f>
        <v>0</v>
      </c>
      <c r="BG443" s="190">
        <f>IF(N443="zákl. prenesená",J443,0)</f>
        <v>0</v>
      </c>
      <c r="BH443" s="190">
        <f>IF(N443="zníž. prenesená",J443,0)</f>
        <v>0</v>
      </c>
      <c r="BI443" s="190">
        <f>IF(N443="nulová",J443,0)</f>
        <v>0</v>
      </c>
      <c r="BJ443" s="15" t="s">
        <v>164</v>
      </c>
      <c r="BK443" s="190">
        <f>ROUND(I443*H443,2)</f>
        <v>0</v>
      </c>
      <c r="BL443" s="15" t="s">
        <v>188</v>
      </c>
      <c r="BM443" s="189" t="s">
        <v>1139</v>
      </c>
    </row>
    <row r="444" s="12" customFormat="1" ht="22.8" customHeight="1">
      <c r="A444" s="12"/>
      <c r="B444" s="163"/>
      <c r="C444" s="12"/>
      <c r="D444" s="164" t="s">
        <v>71</v>
      </c>
      <c r="E444" s="174" t="s">
        <v>1140</v>
      </c>
      <c r="F444" s="174" t="s">
        <v>1141</v>
      </c>
      <c r="G444" s="12"/>
      <c r="H444" s="12"/>
      <c r="I444" s="166"/>
      <c r="J444" s="175">
        <f>BK444</f>
        <v>0</v>
      </c>
      <c r="K444" s="12"/>
      <c r="L444" s="163"/>
      <c r="M444" s="168"/>
      <c r="N444" s="169"/>
      <c r="O444" s="169"/>
      <c r="P444" s="170">
        <f>SUM(P445:P446)</f>
        <v>0</v>
      </c>
      <c r="Q444" s="169"/>
      <c r="R444" s="170">
        <f>SUM(R445:R446)</f>
        <v>0</v>
      </c>
      <c r="S444" s="169"/>
      <c r="T444" s="171">
        <f>SUM(T445:T446)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64" t="s">
        <v>164</v>
      </c>
      <c r="AT444" s="172" t="s">
        <v>71</v>
      </c>
      <c r="AU444" s="172" t="s">
        <v>80</v>
      </c>
      <c r="AY444" s="164" t="s">
        <v>157</v>
      </c>
      <c r="BK444" s="173">
        <f>SUM(BK445:BK446)</f>
        <v>0</v>
      </c>
    </row>
    <row r="445" s="2" customFormat="1" ht="24.15" customHeight="1">
      <c r="A445" s="34"/>
      <c r="B445" s="176"/>
      <c r="C445" s="177" t="s">
        <v>1142</v>
      </c>
      <c r="D445" s="177" t="s">
        <v>159</v>
      </c>
      <c r="E445" s="178" t="s">
        <v>1143</v>
      </c>
      <c r="F445" s="179" t="s">
        <v>1144</v>
      </c>
      <c r="G445" s="180" t="s">
        <v>162</v>
      </c>
      <c r="H445" s="181">
        <v>1048.8499999999999</v>
      </c>
      <c r="I445" s="182"/>
      <c r="J445" s="183">
        <f>ROUND(I445*H445,2)</f>
        <v>0</v>
      </c>
      <c r="K445" s="184"/>
      <c r="L445" s="35"/>
      <c r="M445" s="185" t="s">
        <v>1</v>
      </c>
      <c r="N445" s="186" t="s">
        <v>38</v>
      </c>
      <c r="O445" s="78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188</v>
      </c>
      <c r="AT445" s="189" t="s">
        <v>159</v>
      </c>
      <c r="AU445" s="189" t="s">
        <v>164</v>
      </c>
      <c r="AY445" s="15" t="s">
        <v>157</v>
      </c>
      <c r="BE445" s="190">
        <f>IF(N445="základná",J445,0)</f>
        <v>0</v>
      </c>
      <c r="BF445" s="190">
        <f>IF(N445="znížená",J445,0)</f>
        <v>0</v>
      </c>
      <c r="BG445" s="190">
        <f>IF(N445="zákl. prenesená",J445,0)</f>
        <v>0</v>
      </c>
      <c r="BH445" s="190">
        <f>IF(N445="zníž. prenesená",J445,0)</f>
        <v>0</v>
      </c>
      <c r="BI445" s="190">
        <f>IF(N445="nulová",J445,0)</f>
        <v>0</v>
      </c>
      <c r="BJ445" s="15" t="s">
        <v>164</v>
      </c>
      <c r="BK445" s="190">
        <f>ROUND(I445*H445,2)</f>
        <v>0</v>
      </c>
      <c r="BL445" s="15" t="s">
        <v>188</v>
      </c>
      <c r="BM445" s="189" t="s">
        <v>1145</v>
      </c>
    </row>
    <row r="446" s="2" customFormat="1" ht="24.15" customHeight="1">
      <c r="A446" s="34"/>
      <c r="B446" s="176"/>
      <c r="C446" s="177" t="s">
        <v>643</v>
      </c>
      <c r="D446" s="177" t="s">
        <v>159</v>
      </c>
      <c r="E446" s="178" t="s">
        <v>1146</v>
      </c>
      <c r="F446" s="179" t="s">
        <v>1147</v>
      </c>
      <c r="G446" s="180" t="s">
        <v>727</v>
      </c>
      <c r="H446" s="202"/>
      <c r="I446" s="182"/>
      <c r="J446" s="183">
        <f>ROUND(I446*H446,2)</f>
        <v>0</v>
      </c>
      <c r="K446" s="184"/>
      <c r="L446" s="35"/>
      <c r="M446" s="185" t="s">
        <v>1</v>
      </c>
      <c r="N446" s="186" t="s">
        <v>38</v>
      </c>
      <c r="O446" s="78"/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9" t="s">
        <v>188</v>
      </c>
      <c r="AT446" s="189" t="s">
        <v>159</v>
      </c>
      <c r="AU446" s="189" t="s">
        <v>164</v>
      </c>
      <c r="AY446" s="15" t="s">
        <v>157</v>
      </c>
      <c r="BE446" s="190">
        <f>IF(N446="základná",J446,0)</f>
        <v>0</v>
      </c>
      <c r="BF446" s="190">
        <f>IF(N446="znížená",J446,0)</f>
        <v>0</v>
      </c>
      <c r="BG446" s="190">
        <f>IF(N446="zákl. prenesená",J446,0)</f>
        <v>0</v>
      </c>
      <c r="BH446" s="190">
        <f>IF(N446="zníž. prenesená",J446,0)</f>
        <v>0</v>
      </c>
      <c r="BI446" s="190">
        <f>IF(N446="nulová",J446,0)</f>
        <v>0</v>
      </c>
      <c r="BJ446" s="15" t="s">
        <v>164</v>
      </c>
      <c r="BK446" s="190">
        <f>ROUND(I446*H446,2)</f>
        <v>0</v>
      </c>
      <c r="BL446" s="15" t="s">
        <v>188</v>
      </c>
      <c r="BM446" s="189" t="s">
        <v>1148</v>
      </c>
    </row>
    <row r="447" s="12" customFormat="1" ht="22.8" customHeight="1">
      <c r="A447" s="12"/>
      <c r="B447" s="163"/>
      <c r="C447" s="12"/>
      <c r="D447" s="164" t="s">
        <v>71</v>
      </c>
      <c r="E447" s="174" t="s">
        <v>1149</v>
      </c>
      <c r="F447" s="174" t="s">
        <v>1150</v>
      </c>
      <c r="G447" s="12"/>
      <c r="H447" s="12"/>
      <c r="I447" s="166"/>
      <c r="J447" s="175">
        <f>BK447</f>
        <v>0</v>
      </c>
      <c r="K447" s="12"/>
      <c r="L447" s="163"/>
      <c r="M447" s="168"/>
      <c r="N447" s="169"/>
      <c r="O447" s="169"/>
      <c r="P447" s="170">
        <f>SUM(P448:P450)</f>
        <v>0</v>
      </c>
      <c r="Q447" s="169"/>
      <c r="R447" s="170">
        <f>SUM(R448:R450)</f>
        <v>0</v>
      </c>
      <c r="S447" s="169"/>
      <c r="T447" s="171">
        <f>SUM(T448:T450)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64" t="s">
        <v>164</v>
      </c>
      <c r="AT447" s="172" t="s">
        <v>71</v>
      </c>
      <c r="AU447" s="172" t="s">
        <v>80</v>
      </c>
      <c r="AY447" s="164" t="s">
        <v>157</v>
      </c>
      <c r="BK447" s="173">
        <f>SUM(BK448:BK450)</f>
        <v>0</v>
      </c>
    </row>
    <row r="448" s="2" customFormat="1" ht="24.15" customHeight="1">
      <c r="A448" s="34"/>
      <c r="B448" s="176"/>
      <c r="C448" s="177" t="s">
        <v>1151</v>
      </c>
      <c r="D448" s="177" t="s">
        <v>159</v>
      </c>
      <c r="E448" s="178" t="s">
        <v>1152</v>
      </c>
      <c r="F448" s="179" t="s">
        <v>1153</v>
      </c>
      <c r="G448" s="180" t="s">
        <v>162</v>
      </c>
      <c r="H448" s="181">
        <v>551.32000000000005</v>
      </c>
      <c r="I448" s="182"/>
      <c r="J448" s="183">
        <f>ROUND(I448*H448,2)</f>
        <v>0</v>
      </c>
      <c r="K448" s="184"/>
      <c r="L448" s="35"/>
      <c r="M448" s="185" t="s">
        <v>1</v>
      </c>
      <c r="N448" s="186" t="s">
        <v>38</v>
      </c>
      <c r="O448" s="78"/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9" t="s">
        <v>188</v>
      </c>
      <c r="AT448" s="189" t="s">
        <v>159</v>
      </c>
      <c r="AU448" s="189" t="s">
        <v>164</v>
      </c>
      <c r="AY448" s="15" t="s">
        <v>157</v>
      </c>
      <c r="BE448" s="190">
        <f>IF(N448="základná",J448,0)</f>
        <v>0</v>
      </c>
      <c r="BF448" s="190">
        <f>IF(N448="znížená",J448,0)</f>
        <v>0</v>
      </c>
      <c r="BG448" s="190">
        <f>IF(N448="zákl. prenesená",J448,0)</f>
        <v>0</v>
      </c>
      <c r="BH448" s="190">
        <f>IF(N448="zníž. prenesená",J448,0)</f>
        <v>0</v>
      </c>
      <c r="BI448" s="190">
        <f>IF(N448="nulová",J448,0)</f>
        <v>0</v>
      </c>
      <c r="BJ448" s="15" t="s">
        <v>164</v>
      </c>
      <c r="BK448" s="190">
        <f>ROUND(I448*H448,2)</f>
        <v>0</v>
      </c>
      <c r="BL448" s="15" t="s">
        <v>188</v>
      </c>
      <c r="BM448" s="189" t="s">
        <v>1154</v>
      </c>
    </row>
    <row r="449" s="2" customFormat="1" ht="24.15" customHeight="1">
      <c r="A449" s="34"/>
      <c r="B449" s="176"/>
      <c r="C449" s="191" t="s">
        <v>647</v>
      </c>
      <c r="D449" s="191" t="s">
        <v>276</v>
      </c>
      <c r="E449" s="192" t="s">
        <v>1155</v>
      </c>
      <c r="F449" s="193" t="s">
        <v>1156</v>
      </c>
      <c r="G449" s="194" t="s">
        <v>162</v>
      </c>
      <c r="H449" s="195">
        <v>573.37300000000005</v>
      </c>
      <c r="I449" s="196"/>
      <c r="J449" s="197">
        <f>ROUND(I449*H449,2)</f>
        <v>0</v>
      </c>
      <c r="K449" s="198"/>
      <c r="L449" s="199"/>
      <c r="M449" s="200" t="s">
        <v>1</v>
      </c>
      <c r="N449" s="201" t="s">
        <v>38</v>
      </c>
      <c r="O449" s="78"/>
      <c r="P449" s="187">
        <f>O449*H449</f>
        <v>0</v>
      </c>
      <c r="Q449" s="187">
        <v>0</v>
      </c>
      <c r="R449" s="187">
        <f>Q449*H449</f>
        <v>0</v>
      </c>
      <c r="S449" s="187">
        <v>0</v>
      </c>
      <c r="T449" s="18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9" t="s">
        <v>218</v>
      </c>
      <c r="AT449" s="189" t="s">
        <v>276</v>
      </c>
      <c r="AU449" s="189" t="s">
        <v>164</v>
      </c>
      <c r="AY449" s="15" t="s">
        <v>157</v>
      </c>
      <c r="BE449" s="190">
        <f>IF(N449="základná",J449,0)</f>
        <v>0</v>
      </c>
      <c r="BF449" s="190">
        <f>IF(N449="znížená",J449,0)</f>
        <v>0</v>
      </c>
      <c r="BG449" s="190">
        <f>IF(N449="zákl. prenesená",J449,0)</f>
        <v>0</v>
      </c>
      <c r="BH449" s="190">
        <f>IF(N449="zníž. prenesená",J449,0)</f>
        <v>0</v>
      </c>
      <c r="BI449" s="190">
        <f>IF(N449="nulová",J449,0)</f>
        <v>0</v>
      </c>
      <c r="BJ449" s="15" t="s">
        <v>164</v>
      </c>
      <c r="BK449" s="190">
        <f>ROUND(I449*H449,2)</f>
        <v>0</v>
      </c>
      <c r="BL449" s="15" t="s">
        <v>188</v>
      </c>
      <c r="BM449" s="189" t="s">
        <v>1157</v>
      </c>
    </row>
    <row r="450" s="2" customFormat="1" ht="24.15" customHeight="1">
      <c r="A450" s="34"/>
      <c r="B450" s="176"/>
      <c r="C450" s="177" t="s">
        <v>1158</v>
      </c>
      <c r="D450" s="177" t="s">
        <v>159</v>
      </c>
      <c r="E450" s="178" t="s">
        <v>1159</v>
      </c>
      <c r="F450" s="179" t="s">
        <v>1160</v>
      </c>
      <c r="G450" s="180" t="s">
        <v>727</v>
      </c>
      <c r="H450" s="202"/>
      <c r="I450" s="182"/>
      <c r="J450" s="183">
        <f>ROUND(I450*H450,2)</f>
        <v>0</v>
      </c>
      <c r="K450" s="184"/>
      <c r="L450" s="35"/>
      <c r="M450" s="185" t="s">
        <v>1</v>
      </c>
      <c r="N450" s="186" t="s">
        <v>38</v>
      </c>
      <c r="O450" s="78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188</v>
      </c>
      <c r="AT450" s="189" t="s">
        <v>159</v>
      </c>
      <c r="AU450" s="189" t="s">
        <v>164</v>
      </c>
      <c r="AY450" s="15" t="s">
        <v>157</v>
      </c>
      <c r="BE450" s="190">
        <f>IF(N450="základná",J450,0)</f>
        <v>0</v>
      </c>
      <c r="BF450" s="190">
        <f>IF(N450="znížená",J450,0)</f>
        <v>0</v>
      </c>
      <c r="BG450" s="190">
        <f>IF(N450="zákl. prenesená",J450,0)</f>
        <v>0</v>
      </c>
      <c r="BH450" s="190">
        <f>IF(N450="zníž. prenesená",J450,0)</f>
        <v>0</v>
      </c>
      <c r="BI450" s="190">
        <f>IF(N450="nulová",J450,0)</f>
        <v>0</v>
      </c>
      <c r="BJ450" s="15" t="s">
        <v>164</v>
      </c>
      <c r="BK450" s="190">
        <f>ROUND(I450*H450,2)</f>
        <v>0</v>
      </c>
      <c r="BL450" s="15" t="s">
        <v>188</v>
      </c>
      <c r="BM450" s="189" t="s">
        <v>1161</v>
      </c>
    </row>
    <row r="451" s="12" customFormat="1" ht="22.8" customHeight="1">
      <c r="A451" s="12"/>
      <c r="B451" s="163"/>
      <c r="C451" s="12"/>
      <c r="D451" s="164" t="s">
        <v>71</v>
      </c>
      <c r="E451" s="174" t="s">
        <v>1162</v>
      </c>
      <c r="F451" s="174" t="s">
        <v>1163</v>
      </c>
      <c r="G451" s="12"/>
      <c r="H451" s="12"/>
      <c r="I451" s="166"/>
      <c r="J451" s="175">
        <f>BK451</f>
        <v>0</v>
      </c>
      <c r="K451" s="12"/>
      <c r="L451" s="163"/>
      <c r="M451" s="168"/>
      <c r="N451" s="169"/>
      <c r="O451" s="169"/>
      <c r="P451" s="170">
        <f>SUM(P452:P454)</f>
        <v>0</v>
      </c>
      <c r="Q451" s="169"/>
      <c r="R451" s="170">
        <f>SUM(R452:R454)</f>
        <v>0</v>
      </c>
      <c r="S451" s="169"/>
      <c r="T451" s="171">
        <f>SUM(T452:T454)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64" t="s">
        <v>164</v>
      </c>
      <c r="AT451" s="172" t="s">
        <v>71</v>
      </c>
      <c r="AU451" s="172" t="s">
        <v>80</v>
      </c>
      <c r="AY451" s="164" t="s">
        <v>157</v>
      </c>
      <c r="BK451" s="173">
        <f>SUM(BK452:BK454)</f>
        <v>0</v>
      </c>
    </row>
    <row r="452" s="2" customFormat="1" ht="24.15" customHeight="1">
      <c r="A452" s="34"/>
      <c r="B452" s="176"/>
      <c r="C452" s="177" t="s">
        <v>650</v>
      </c>
      <c r="D452" s="177" t="s">
        <v>159</v>
      </c>
      <c r="E452" s="178" t="s">
        <v>1164</v>
      </c>
      <c r="F452" s="179" t="s">
        <v>1165</v>
      </c>
      <c r="G452" s="180" t="s">
        <v>162</v>
      </c>
      <c r="H452" s="181">
        <v>9.2159999999999993</v>
      </c>
      <c r="I452" s="182"/>
      <c r="J452" s="183">
        <f>ROUND(I452*H452,2)</f>
        <v>0</v>
      </c>
      <c r="K452" s="184"/>
      <c r="L452" s="35"/>
      <c r="M452" s="185" t="s">
        <v>1</v>
      </c>
      <c r="N452" s="186" t="s">
        <v>38</v>
      </c>
      <c r="O452" s="78"/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9" t="s">
        <v>188</v>
      </c>
      <c r="AT452" s="189" t="s">
        <v>159</v>
      </c>
      <c r="AU452" s="189" t="s">
        <v>164</v>
      </c>
      <c r="AY452" s="15" t="s">
        <v>157</v>
      </c>
      <c r="BE452" s="190">
        <f>IF(N452="základná",J452,0)</f>
        <v>0</v>
      </c>
      <c r="BF452" s="190">
        <f>IF(N452="znížená",J452,0)</f>
        <v>0</v>
      </c>
      <c r="BG452" s="190">
        <f>IF(N452="zákl. prenesená",J452,0)</f>
        <v>0</v>
      </c>
      <c r="BH452" s="190">
        <f>IF(N452="zníž. prenesená",J452,0)</f>
        <v>0</v>
      </c>
      <c r="BI452" s="190">
        <f>IF(N452="nulová",J452,0)</f>
        <v>0</v>
      </c>
      <c r="BJ452" s="15" t="s">
        <v>164</v>
      </c>
      <c r="BK452" s="190">
        <f>ROUND(I452*H452,2)</f>
        <v>0</v>
      </c>
      <c r="BL452" s="15" t="s">
        <v>188</v>
      </c>
      <c r="BM452" s="189" t="s">
        <v>1166</v>
      </c>
    </row>
    <row r="453" s="2" customFormat="1" ht="24.15" customHeight="1">
      <c r="A453" s="34"/>
      <c r="B453" s="176"/>
      <c r="C453" s="177" t="s">
        <v>1167</v>
      </c>
      <c r="D453" s="177" t="s">
        <v>159</v>
      </c>
      <c r="E453" s="178" t="s">
        <v>1168</v>
      </c>
      <c r="F453" s="179" t="s">
        <v>1169</v>
      </c>
      <c r="G453" s="180" t="s">
        <v>162</v>
      </c>
      <c r="H453" s="181">
        <v>9.2159999999999993</v>
      </c>
      <c r="I453" s="182"/>
      <c r="J453" s="183">
        <f>ROUND(I453*H453,2)</f>
        <v>0</v>
      </c>
      <c r="K453" s="184"/>
      <c r="L453" s="35"/>
      <c r="M453" s="185" t="s">
        <v>1</v>
      </c>
      <c r="N453" s="186" t="s">
        <v>38</v>
      </c>
      <c r="O453" s="78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9" t="s">
        <v>188</v>
      </c>
      <c r="AT453" s="189" t="s">
        <v>159</v>
      </c>
      <c r="AU453" s="189" t="s">
        <v>164</v>
      </c>
      <c r="AY453" s="15" t="s">
        <v>157</v>
      </c>
      <c r="BE453" s="190">
        <f>IF(N453="základná",J453,0)</f>
        <v>0</v>
      </c>
      <c r="BF453" s="190">
        <f>IF(N453="znížená",J453,0)</f>
        <v>0</v>
      </c>
      <c r="BG453" s="190">
        <f>IF(N453="zákl. prenesená",J453,0)</f>
        <v>0</v>
      </c>
      <c r="BH453" s="190">
        <f>IF(N453="zníž. prenesená",J453,0)</f>
        <v>0</v>
      </c>
      <c r="BI453" s="190">
        <f>IF(N453="nulová",J453,0)</f>
        <v>0</v>
      </c>
      <c r="BJ453" s="15" t="s">
        <v>164</v>
      </c>
      <c r="BK453" s="190">
        <f>ROUND(I453*H453,2)</f>
        <v>0</v>
      </c>
      <c r="BL453" s="15" t="s">
        <v>188</v>
      </c>
      <c r="BM453" s="189" t="s">
        <v>1170</v>
      </c>
    </row>
    <row r="454" s="2" customFormat="1" ht="37.8" customHeight="1">
      <c r="A454" s="34"/>
      <c r="B454" s="176"/>
      <c r="C454" s="177" t="s">
        <v>654</v>
      </c>
      <c r="D454" s="177" t="s">
        <v>159</v>
      </c>
      <c r="E454" s="178" t="s">
        <v>1171</v>
      </c>
      <c r="F454" s="179" t="s">
        <v>1172</v>
      </c>
      <c r="G454" s="180" t="s">
        <v>162</v>
      </c>
      <c r="H454" s="181">
        <v>126.65300000000001</v>
      </c>
      <c r="I454" s="182"/>
      <c r="J454" s="183">
        <f>ROUND(I454*H454,2)</f>
        <v>0</v>
      </c>
      <c r="K454" s="184"/>
      <c r="L454" s="35"/>
      <c r="M454" s="185" t="s">
        <v>1</v>
      </c>
      <c r="N454" s="186" t="s">
        <v>38</v>
      </c>
      <c r="O454" s="78"/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9" t="s">
        <v>188</v>
      </c>
      <c r="AT454" s="189" t="s">
        <v>159</v>
      </c>
      <c r="AU454" s="189" t="s">
        <v>164</v>
      </c>
      <c r="AY454" s="15" t="s">
        <v>157</v>
      </c>
      <c r="BE454" s="190">
        <f>IF(N454="základná",J454,0)</f>
        <v>0</v>
      </c>
      <c r="BF454" s="190">
        <f>IF(N454="znížená",J454,0)</f>
        <v>0</v>
      </c>
      <c r="BG454" s="190">
        <f>IF(N454="zákl. prenesená",J454,0)</f>
        <v>0</v>
      </c>
      <c r="BH454" s="190">
        <f>IF(N454="zníž. prenesená",J454,0)</f>
        <v>0</v>
      </c>
      <c r="BI454" s="190">
        <f>IF(N454="nulová",J454,0)</f>
        <v>0</v>
      </c>
      <c r="BJ454" s="15" t="s">
        <v>164</v>
      </c>
      <c r="BK454" s="190">
        <f>ROUND(I454*H454,2)</f>
        <v>0</v>
      </c>
      <c r="BL454" s="15" t="s">
        <v>188</v>
      </c>
      <c r="BM454" s="189" t="s">
        <v>1173</v>
      </c>
    </row>
    <row r="455" s="12" customFormat="1" ht="22.8" customHeight="1">
      <c r="A455" s="12"/>
      <c r="B455" s="163"/>
      <c r="C455" s="12"/>
      <c r="D455" s="164" t="s">
        <v>71</v>
      </c>
      <c r="E455" s="174" t="s">
        <v>1174</v>
      </c>
      <c r="F455" s="174" t="s">
        <v>1175</v>
      </c>
      <c r="G455" s="12"/>
      <c r="H455" s="12"/>
      <c r="I455" s="166"/>
      <c r="J455" s="175">
        <f>BK455</f>
        <v>0</v>
      </c>
      <c r="K455" s="12"/>
      <c r="L455" s="163"/>
      <c r="M455" s="168"/>
      <c r="N455" s="169"/>
      <c r="O455" s="169"/>
      <c r="P455" s="170">
        <f>SUM(P456:P458)</f>
        <v>0</v>
      </c>
      <c r="Q455" s="169"/>
      <c r="R455" s="170">
        <f>SUM(R456:R458)</f>
        <v>0</v>
      </c>
      <c r="S455" s="169"/>
      <c r="T455" s="171">
        <f>SUM(T456:T458)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64" t="s">
        <v>164</v>
      </c>
      <c r="AT455" s="172" t="s">
        <v>71</v>
      </c>
      <c r="AU455" s="172" t="s">
        <v>80</v>
      </c>
      <c r="AY455" s="164" t="s">
        <v>157</v>
      </c>
      <c r="BK455" s="173">
        <f>SUM(BK456:BK458)</f>
        <v>0</v>
      </c>
    </row>
    <row r="456" s="2" customFormat="1" ht="24.15" customHeight="1">
      <c r="A456" s="34"/>
      <c r="B456" s="176"/>
      <c r="C456" s="177" t="s">
        <v>676</v>
      </c>
      <c r="D456" s="177" t="s">
        <v>159</v>
      </c>
      <c r="E456" s="178" t="s">
        <v>1176</v>
      </c>
      <c r="F456" s="179" t="s">
        <v>1177</v>
      </c>
      <c r="G456" s="180" t="s">
        <v>162</v>
      </c>
      <c r="H456" s="181">
        <v>947.99300000000005</v>
      </c>
      <c r="I456" s="182"/>
      <c r="J456" s="183">
        <f>ROUND(I456*H456,2)</f>
        <v>0</v>
      </c>
      <c r="K456" s="184"/>
      <c r="L456" s="35"/>
      <c r="M456" s="185" t="s">
        <v>1</v>
      </c>
      <c r="N456" s="186" t="s">
        <v>38</v>
      </c>
      <c r="O456" s="78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9" t="s">
        <v>188</v>
      </c>
      <c r="AT456" s="189" t="s">
        <v>159</v>
      </c>
      <c r="AU456" s="189" t="s">
        <v>164</v>
      </c>
      <c r="AY456" s="15" t="s">
        <v>157</v>
      </c>
      <c r="BE456" s="190">
        <f>IF(N456="základná",J456,0)</f>
        <v>0</v>
      </c>
      <c r="BF456" s="190">
        <f>IF(N456="znížená",J456,0)</f>
        <v>0</v>
      </c>
      <c r="BG456" s="190">
        <f>IF(N456="zákl. prenesená",J456,0)</f>
        <v>0</v>
      </c>
      <c r="BH456" s="190">
        <f>IF(N456="zníž. prenesená",J456,0)</f>
        <v>0</v>
      </c>
      <c r="BI456" s="190">
        <f>IF(N456="nulová",J456,0)</f>
        <v>0</v>
      </c>
      <c r="BJ456" s="15" t="s">
        <v>164</v>
      </c>
      <c r="BK456" s="190">
        <f>ROUND(I456*H456,2)</f>
        <v>0</v>
      </c>
      <c r="BL456" s="15" t="s">
        <v>188</v>
      </c>
      <c r="BM456" s="189" t="s">
        <v>1178</v>
      </c>
    </row>
    <row r="457" s="2" customFormat="1" ht="24.15" customHeight="1">
      <c r="A457" s="34"/>
      <c r="B457" s="176"/>
      <c r="C457" s="177" t="s">
        <v>1179</v>
      </c>
      <c r="D457" s="177" t="s">
        <v>159</v>
      </c>
      <c r="E457" s="178" t="s">
        <v>1180</v>
      </c>
      <c r="F457" s="179" t="s">
        <v>1181</v>
      </c>
      <c r="G457" s="180" t="s">
        <v>162</v>
      </c>
      <c r="H457" s="181">
        <v>1435.55</v>
      </c>
      <c r="I457" s="182"/>
      <c r="J457" s="183">
        <f>ROUND(I457*H457,2)</f>
        <v>0</v>
      </c>
      <c r="K457" s="184"/>
      <c r="L457" s="35"/>
      <c r="M457" s="185" t="s">
        <v>1</v>
      </c>
      <c r="N457" s="186" t="s">
        <v>38</v>
      </c>
      <c r="O457" s="78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188</v>
      </c>
      <c r="AT457" s="189" t="s">
        <v>159</v>
      </c>
      <c r="AU457" s="189" t="s">
        <v>164</v>
      </c>
      <c r="AY457" s="15" t="s">
        <v>157</v>
      </c>
      <c r="BE457" s="190">
        <f>IF(N457="základná",J457,0)</f>
        <v>0</v>
      </c>
      <c r="BF457" s="190">
        <f>IF(N457="znížená",J457,0)</f>
        <v>0</v>
      </c>
      <c r="BG457" s="190">
        <f>IF(N457="zákl. prenesená",J457,0)</f>
        <v>0</v>
      </c>
      <c r="BH457" s="190">
        <f>IF(N457="zníž. prenesená",J457,0)</f>
        <v>0</v>
      </c>
      <c r="BI457" s="190">
        <f>IF(N457="nulová",J457,0)</f>
        <v>0</v>
      </c>
      <c r="BJ457" s="15" t="s">
        <v>164</v>
      </c>
      <c r="BK457" s="190">
        <f>ROUND(I457*H457,2)</f>
        <v>0</v>
      </c>
      <c r="BL457" s="15" t="s">
        <v>188</v>
      </c>
      <c r="BM457" s="189" t="s">
        <v>1182</v>
      </c>
    </row>
    <row r="458" s="2" customFormat="1" ht="33" customHeight="1">
      <c r="A458" s="34"/>
      <c r="B458" s="176"/>
      <c r="C458" s="177" t="s">
        <v>1183</v>
      </c>
      <c r="D458" s="177" t="s">
        <v>159</v>
      </c>
      <c r="E458" s="178" t="s">
        <v>1184</v>
      </c>
      <c r="F458" s="179" t="s">
        <v>1185</v>
      </c>
      <c r="G458" s="180" t="s">
        <v>162</v>
      </c>
      <c r="H458" s="181">
        <v>3492.7979999999998</v>
      </c>
      <c r="I458" s="182"/>
      <c r="J458" s="183">
        <f>ROUND(I458*H458,2)</f>
        <v>0</v>
      </c>
      <c r="K458" s="184"/>
      <c r="L458" s="35"/>
      <c r="M458" s="185" t="s">
        <v>1</v>
      </c>
      <c r="N458" s="186" t="s">
        <v>38</v>
      </c>
      <c r="O458" s="78"/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89" t="s">
        <v>188</v>
      </c>
      <c r="AT458" s="189" t="s">
        <v>159</v>
      </c>
      <c r="AU458" s="189" t="s">
        <v>164</v>
      </c>
      <c r="AY458" s="15" t="s">
        <v>157</v>
      </c>
      <c r="BE458" s="190">
        <f>IF(N458="základná",J458,0)</f>
        <v>0</v>
      </c>
      <c r="BF458" s="190">
        <f>IF(N458="znížená",J458,0)</f>
        <v>0</v>
      </c>
      <c r="BG458" s="190">
        <f>IF(N458="zákl. prenesená",J458,0)</f>
        <v>0</v>
      </c>
      <c r="BH458" s="190">
        <f>IF(N458="zníž. prenesená",J458,0)</f>
        <v>0</v>
      </c>
      <c r="BI458" s="190">
        <f>IF(N458="nulová",J458,0)</f>
        <v>0</v>
      </c>
      <c r="BJ458" s="15" t="s">
        <v>164</v>
      </c>
      <c r="BK458" s="190">
        <f>ROUND(I458*H458,2)</f>
        <v>0</v>
      </c>
      <c r="BL458" s="15" t="s">
        <v>188</v>
      </c>
      <c r="BM458" s="189" t="s">
        <v>1186</v>
      </c>
    </row>
    <row r="459" s="12" customFormat="1" ht="25.92" customHeight="1">
      <c r="A459" s="12"/>
      <c r="B459" s="163"/>
      <c r="C459" s="12"/>
      <c r="D459" s="164" t="s">
        <v>71</v>
      </c>
      <c r="E459" s="165" t="s">
        <v>1187</v>
      </c>
      <c r="F459" s="165" t="s">
        <v>1188</v>
      </c>
      <c r="G459" s="12"/>
      <c r="H459" s="12"/>
      <c r="I459" s="166"/>
      <c r="J459" s="167">
        <f>BK459</f>
        <v>0</v>
      </c>
      <c r="K459" s="12"/>
      <c r="L459" s="163"/>
      <c r="M459" s="168"/>
      <c r="N459" s="169"/>
      <c r="O459" s="169"/>
      <c r="P459" s="170">
        <f>P460+P462+P464</f>
        <v>0</v>
      </c>
      <c r="Q459" s="169"/>
      <c r="R459" s="170">
        <f>R460+R462+R464</f>
        <v>0</v>
      </c>
      <c r="S459" s="169"/>
      <c r="T459" s="171">
        <f>T460+T462+T464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64" t="s">
        <v>80</v>
      </c>
      <c r="AT459" s="172" t="s">
        <v>71</v>
      </c>
      <c r="AU459" s="172" t="s">
        <v>72</v>
      </c>
      <c r="AY459" s="164" t="s">
        <v>157</v>
      </c>
      <c r="BK459" s="173">
        <f>BK460+BK462+BK464</f>
        <v>0</v>
      </c>
    </row>
    <row r="460" s="12" customFormat="1" ht="22.8" customHeight="1">
      <c r="A460" s="12"/>
      <c r="B460" s="163"/>
      <c r="C460" s="12"/>
      <c r="D460" s="164" t="s">
        <v>71</v>
      </c>
      <c r="E460" s="174" t="s">
        <v>1189</v>
      </c>
      <c r="F460" s="174" t="s">
        <v>1190</v>
      </c>
      <c r="G460" s="12"/>
      <c r="H460" s="12"/>
      <c r="I460" s="166"/>
      <c r="J460" s="175">
        <f>BK460</f>
        <v>0</v>
      </c>
      <c r="K460" s="12"/>
      <c r="L460" s="163"/>
      <c r="M460" s="168"/>
      <c r="N460" s="169"/>
      <c r="O460" s="169"/>
      <c r="P460" s="170">
        <f>P461</f>
        <v>0</v>
      </c>
      <c r="Q460" s="169"/>
      <c r="R460" s="170">
        <f>R461</f>
        <v>0</v>
      </c>
      <c r="S460" s="169"/>
      <c r="T460" s="171">
        <f>T461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64" t="s">
        <v>80</v>
      </c>
      <c r="AT460" s="172" t="s">
        <v>71</v>
      </c>
      <c r="AU460" s="172" t="s">
        <v>80</v>
      </c>
      <c r="AY460" s="164" t="s">
        <v>157</v>
      </c>
      <c r="BK460" s="173">
        <f>BK461</f>
        <v>0</v>
      </c>
    </row>
    <row r="461" s="2" customFormat="1" ht="16.5" customHeight="1">
      <c r="A461" s="34"/>
      <c r="B461" s="176"/>
      <c r="C461" s="177" t="s">
        <v>657</v>
      </c>
      <c r="D461" s="177" t="s">
        <v>159</v>
      </c>
      <c r="E461" s="178" t="s">
        <v>1191</v>
      </c>
      <c r="F461" s="179" t="s">
        <v>1192</v>
      </c>
      <c r="G461" s="180" t="s">
        <v>856</v>
      </c>
      <c r="H461" s="181">
        <v>1</v>
      </c>
      <c r="I461" s="182"/>
      <c r="J461" s="183">
        <f>ROUND(I461*H461,2)</f>
        <v>0</v>
      </c>
      <c r="K461" s="184"/>
      <c r="L461" s="35"/>
      <c r="M461" s="185" t="s">
        <v>1</v>
      </c>
      <c r="N461" s="186" t="s">
        <v>38</v>
      </c>
      <c r="O461" s="78"/>
      <c r="P461" s="187">
        <f>O461*H461</f>
        <v>0</v>
      </c>
      <c r="Q461" s="187">
        <v>0</v>
      </c>
      <c r="R461" s="187">
        <f>Q461*H461</f>
        <v>0</v>
      </c>
      <c r="S461" s="187">
        <v>0</v>
      </c>
      <c r="T461" s="18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9" t="s">
        <v>163</v>
      </c>
      <c r="AT461" s="189" t="s">
        <v>159</v>
      </c>
      <c r="AU461" s="189" t="s">
        <v>164</v>
      </c>
      <c r="AY461" s="15" t="s">
        <v>157</v>
      </c>
      <c r="BE461" s="190">
        <f>IF(N461="základná",J461,0)</f>
        <v>0</v>
      </c>
      <c r="BF461" s="190">
        <f>IF(N461="znížená",J461,0)</f>
        <v>0</v>
      </c>
      <c r="BG461" s="190">
        <f>IF(N461="zákl. prenesená",J461,0)</f>
        <v>0</v>
      </c>
      <c r="BH461" s="190">
        <f>IF(N461="zníž. prenesená",J461,0)</f>
        <v>0</v>
      </c>
      <c r="BI461" s="190">
        <f>IF(N461="nulová",J461,0)</f>
        <v>0</v>
      </c>
      <c r="BJ461" s="15" t="s">
        <v>164</v>
      </c>
      <c r="BK461" s="190">
        <f>ROUND(I461*H461,2)</f>
        <v>0</v>
      </c>
      <c r="BL461" s="15" t="s">
        <v>163</v>
      </c>
      <c r="BM461" s="189" t="s">
        <v>1193</v>
      </c>
    </row>
    <row r="462" s="12" customFormat="1" ht="22.8" customHeight="1">
      <c r="A462" s="12"/>
      <c r="B462" s="163"/>
      <c r="C462" s="12"/>
      <c r="D462" s="164" t="s">
        <v>71</v>
      </c>
      <c r="E462" s="174" t="s">
        <v>1194</v>
      </c>
      <c r="F462" s="174" t="s">
        <v>1195</v>
      </c>
      <c r="G462" s="12"/>
      <c r="H462" s="12"/>
      <c r="I462" s="166"/>
      <c r="J462" s="175">
        <f>BK462</f>
        <v>0</v>
      </c>
      <c r="K462" s="12"/>
      <c r="L462" s="163"/>
      <c r="M462" s="168"/>
      <c r="N462" s="169"/>
      <c r="O462" s="169"/>
      <c r="P462" s="170">
        <f>P463</f>
        <v>0</v>
      </c>
      <c r="Q462" s="169"/>
      <c r="R462" s="170">
        <f>R463</f>
        <v>0</v>
      </c>
      <c r="S462" s="169"/>
      <c r="T462" s="171">
        <f>T463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164" t="s">
        <v>80</v>
      </c>
      <c r="AT462" s="172" t="s">
        <v>71</v>
      </c>
      <c r="AU462" s="172" t="s">
        <v>80</v>
      </c>
      <c r="AY462" s="164" t="s">
        <v>157</v>
      </c>
      <c r="BK462" s="173">
        <f>BK463</f>
        <v>0</v>
      </c>
    </row>
    <row r="463" s="2" customFormat="1" ht="16.5" customHeight="1">
      <c r="A463" s="34"/>
      <c r="B463" s="176"/>
      <c r="C463" s="177" t="s">
        <v>1196</v>
      </c>
      <c r="D463" s="177" t="s">
        <v>159</v>
      </c>
      <c r="E463" s="178" t="s">
        <v>1197</v>
      </c>
      <c r="F463" s="179" t="s">
        <v>1198</v>
      </c>
      <c r="G463" s="180" t="s">
        <v>856</v>
      </c>
      <c r="H463" s="181">
        <v>1</v>
      </c>
      <c r="I463" s="182"/>
      <c r="J463" s="183">
        <f>ROUND(I463*H463,2)</f>
        <v>0</v>
      </c>
      <c r="K463" s="184"/>
      <c r="L463" s="35"/>
      <c r="M463" s="185" t="s">
        <v>1</v>
      </c>
      <c r="N463" s="186" t="s">
        <v>38</v>
      </c>
      <c r="O463" s="78"/>
      <c r="P463" s="187">
        <f>O463*H463</f>
        <v>0</v>
      </c>
      <c r="Q463" s="187">
        <v>0</v>
      </c>
      <c r="R463" s="187">
        <f>Q463*H463</f>
        <v>0</v>
      </c>
      <c r="S463" s="187">
        <v>0</v>
      </c>
      <c r="T463" s="18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9" t="s">
        <v>163</v>
      </c>
      <c r="AT463" s="189" t="s">
        <v>159</v>
      </c>
      <c r="AU463" s="189" t="s">
        <v>164</v>
      </c>
      <c r="AY463" s="15" t="s">
        <v>157</v>
      </c>
      <c r="BE463" s="190">
        <f>IF(N463="základná",J463,0)</f>
        <v>0</v>
      </c>
      <c r="BF463" s="190">
        <f>IF(N463="znížená",J463,0)</f>
        <v>0</v>
      </c>
      <c r="BG463" s="190">
        <f>IF(N463="zákl. prenesená",J463,0)</f>
        <v>0</v>
      </c>
      <c r="BH463" s="190">
        <f>IF(N463="zníž. prenesená",J463,0)</f>
        <v>0</v>
      </c>
      <c r="BI463" s="190">
        <f>IF(N463="nulová",J463,0)</f>
        <v>0</v>
      </c>
      <c r="BJ463" s="15" t="s">
        <v>164</v>
      </c>
      <c r="BK463" s="190">
        <f>ROUND(I463*H463,2)</f>
        <v>0</v>
      </c>
      <c r="BL463" s="15" t="s">
        <v>163</v>
      </c>
      <c r="BM463" s="189" t="s">
        <v>1199</v>
      </c>
    </row>
    <row r="464" s="12" customFormat="1" ht="22.8" customHeight="1">
      <c r="A464" s="12"/>
      <c r="B464" s="163"/>
      <c r="C464" s="12"/>
      <c r="D464" s="164" t="s">
        <v>71</v>
      </c>
      <c r="E464" s="174" t="s">
        <v>1200</v>
      </c>
      <c r="F464" s="174" t="s">
        <v>1201</v>
      </c>
      <c r="G464" s="12"/>
      <c r="H464" s="12"/>
      <c r="I464" s="166"/>
      <c r="J464" s="175">
        <f>BK464</f>
        <v>0</v>
      </c>
      <c r="K464" s="12"/>
      <c r="L464" s="163"/>
      <c r="M464" s="168"/>
      <c r="N464" s="169"/>
      <c r="O464" s="169"/>
      <c r="P464" s="170">
        <f>P465</f>
        <v>0</v>
      </c>
      <c r="Q464" s="169"/>
      <c r="R464" s="170">
        <f>R465</f>
        <v>0</v>
      </c>
      <c r="S464" s="169"/>
      <c r="T464" s="171">
        <f>T465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64" t="s">
        <v>80</v>
      </c>
      <c r="AT464" s="172" t="s">
        <v>71</v>
      </c>
      <c r="AU464" s="172" t="s">
        <v>80</v>
      </c>
      <c r="AY464" s="164" t="s">
        <v>157</v>
      </c>
      <c r="BK464" s="173">
        <f>BK465</f>
        <v>0</v>
      </c>
    </row>
    <row r="465" s="2" customFormat="1" ht="16.5" customHeight="1">
      <c r="A465" s="34"/>
      <c r="B465" s="176"/>
      <c r="C465" s="177" t="s">
        <v>662</v>
      </c>
      <c r="D465" s="177" t="s">
        <v>159</v>
      </c>
      <c r="E465" s="178" t="s">
        <v>1202</v>
      </c>
      <c r="F465" s="179" t="s">
        <v>1203</v>
      </c>
      <c r="G465" s="180" t="s">
        <v>856</v>
      </c>
      <c r="H465" s="181">
        <v>1</v>
      </c>
      <c r="I465" s="182"/>
      <c r="J465" s="183">
        <f>ROUND(I465*H465,2)</f>
        <v>0</v>
      </c>
      <c r="K465" s="184"/>
      <c r="L465" s="35"/>
      <c r="M465" s="185" t="s">
        <v>1</v>
      </c>
      <c r="N465" s="186" t="s">
        <v>38</v>
      </c>
      <c r="O465" s="78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9" t="s">
        <v>163</v>
      </c>
      <c r="AT465" s="189" t="s">
        <v>159</v>
      </c>
      <c r="AU465" s="189" t="s">
        <v>164</v>
      </c>
      <c r="AY465" s="15" t="s">
        <v>157</v>
      </c>
      <c r="BE465" s="190">
        <f>IF(N465="základná",J465,0)</f>
        <v>0</v>
      </c>
      <c r="BF465" s="190">
        <f>IF(N465="znížená",J465,0)</f>
        <v>0</v>
      </c>
      <c r="BG465" s="190">
        <f>IF(N465="zákl. prenesená",J465,0)</f>
        <v>0</v>
      </c>
      <c r="BH465" s="190">
        <f>IF(N465="zníž. prenesená",J465,0)</f>
        <v>0</v>
      </c>
      <c r="BI465" s="190">
        <f>IF(N465="nulová",J465,0)</f>
        <v>0</v>
      </c>
      <c r="BJ465" s="15" t="s">
        <v>164</v>
      </c>
      <c r="BK465" s="190">
        <f>ROUND(I465*H465,2)</f>
        <v>0</v>
      </c>
      <c r="BL465" s="15" t="s">
        <v>163</v>
      </c>
      <c r="BM465" s="189" t="s">
        <v>1204</v>
      </c>
    </row>
    <row r="466" s="12" customFormat="1" ht="25.92" customHeight="1">
      <c r="A466" s="12"/>
      <c r="B466" s="163"/>
      <c r="C466" s="12"/>
      <c r="D466" s="164" t="s">
        <v>71</v>
      </c>
      <c r="E466" s="165" t="s">
        <v>1205</v>
      </c>
      <c r="F466" s="165" t="s">
        <v>1206</v>
      </c>
      <c r="G466" s="12"/>
      <c r="H466" s="12"/>
      <c r="I466" s="166"/>
      <c r="J466" s="167">
        <f>BK466</f>
        <v>0</v>
      </c>
      <c r="K466" s="12"/>
      <c r="L466" s="163"/>
      <c r="M466" s="168"/>
      <c r="N466" s="169"/>
      <c r="O466" s="169"/>
      <c r="P466" s="170">
        <f>SUM(P467:P472)</f>
        <v>0</v>
      </c>
      <c r="Q466" s="169"/>
      <c r="R466" s="170">
        <f>SUM(R467:R472)</f>
        <v>0</v>
      </c>
      <c r="S466" s="169"/>
      <c r="T466" s="171">
        <f>SUM(T467:T472)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64" t="s">
        <v>175</v>
      </c>
      <c r="AT466" s="172" t="s">
        <v>71</v>
      </c>
      <c r="AU466" s="172" t="s">
        <v>72</v>
      </c>
      <c r="AY466" s="164" t="s">
        <v>157</v>
      </c>
      <c r="BK466" s="173">
        <f>SUM(BK467:BK472)</f>
        <v>0</v>
      </c>
    </row>
    <row r="467" s="2" customFormat="1" ht="37.8" customHeight="1">
      <c r="A467" s="34"/>
      <c r="B467" s="176"/>
      <c r="C467" s="177" t="s">
        <v>666</v>
      </c>
      <c r="D467" s="177" t="s">
        <v>159</v>
      </c>
      <c r="E467" s="178" t="s">
        <v>1207</v>
      </c>
      <c r="F467" s="179" t="s">
        <v>1208</v>
      </c>
      <c r="G467" s="180" t="s">
        <v>1209</v>
      </c>
      <c r="H467" s="181">
        <v>4000</v>
      </c>
      <c r="I467" s="182"/>
      <c r="J467" s="183">
        <f>ROUND(I467*H467,2)</f>
        <v>0</v>
      </c>
      <c r="K467" s="184"/>
      <c r="L467" s="35"/>
      <c r="M467" s="185" t="s">
        <v>1</v>
      </c>
      <c r="N467" s="186" t="s">
        <v>38</v>
      </c>
      <c r="O467" s="78"/>
      <c r="P467" s="187">
        <f>O467*H467</f>
        <v>0</v>
      </c>
      <c r="Q467" s="187">
        <v>0</v>
      </c>
      <c r="R467" s="187">
        <f>Q467*H467</f>
        <v>0</v>
      </c>
      <c r="S467" s="187">
        <v>0</v>
      </c>
      <c r="T467" s="18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9" t="s">
        <v>163</v>
      </c>
      <c r="AT467" s="189" t="s">
        <v>159</v>
      </c>
      <c r="AU467" s="189" t="s">
        <v>80</v>
      </c>
      <c r="AY467" s="15" t="s">
        <v>157</v>
      </c>
      <c r="BE467" s="190">
        <f>IF(N467="základná",J467,0)</f>
        <v>0</v>
      </c>
      <c r="BF467" s="190">
        <f>IF(N467="znížená",J467,0)</f>
        <v>0</v>
      </c>
      <c r="BG467" s="190">
        <f>IF(N467="zákl. prenesená",J467,0)</f>
        <v>0</v>
      </c>
      <c r="BH467" s="190">
        <f>IF(N467="zníž. prenesená",J467,0)</f>
        <v>0</v>
      </c>
      <c r="BI467" s="190">
        <f>IF(N467="nulová",J467,0)</f>
        <v>0</v>
      </c>
      <c r="BJ467" s="15" t="s">
        <v>164</v>
      </c>
      <c r="BK467" s="190">
        <f>ROUND(I467*H467,2)</f>
        <v>0</v>
      </c>
      <c r="BL467" s="15" t="s">
        <v>163</v>
      </c>
      <c r="BM467" s="189" t="s">
        <v>1210</v>
      </c>
    </row>
    <row r="468" s="2" customFormat="1" ht="24.15" customHeight="1">
      <c r="A468" s="34"/>
      <c r="B468" s="176"/>
      <c r="C468" s="177" t="s">
        <v>1211</v>
      </c>
      <c r="D468" s="177" t="s">
        <v>159</v>
      </c>
      <c r="E468" s="178" t="s">
        <v>1212</v>
      </c>
      <c r="F468" s="179" t="s">
        <v>1213</v>
      </c>
      <c r="G468" s="180" t="s">
        <v>1209</v>
      </c>
      <c r="H468" s="181">
        <v>2500</v>
      </c>
      <c r="I468" s="182"/>
      <c r="J468" s="183">
        <f>ROUND(I468*H468,2)</f>
        <v>0</v>
      </c>
      <c r="K468" s="184"/>
      <c r="L468" s="35"/>
      <c r="M468" s="185" t="s">
        <v>1</v>
      </c>
      <c r="N468" s="186" t="s">
        <v>38</v>
      </c>
      <c r="O468" s="78"/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9" t="s">
        <v>163</v>
      </c>
      <c r="AT468" s="189" t="s">
        <v>159</v>
      </c>
      <c r="AU468" s="189" t="s">
        <v>80</v>
      </c>
      <c r="AY468" s="15" t="s">
        <v>157</v>
      </c>
      <c r="BE468" s="190">
        <f>IF(N468="základná",J468,0)</f>
        <v>0</v>
      </c>
      <c r="BF468" s="190">
        <f>IF(N468="znížená",J468,0)</f>
        <v>0</v>
      </c>
      <c r="BG468" s="190">
        <f>IF(N468="zákl. prenesená",J468,0)</f>
        <v>0</v>
      </c>
      <c r="BH468" s="190">
        <f>IF(N468="zníž. prenesená",J468,0)</f>
        <v>0</v>
      </c>
      <c r="BI468" s="190">
        <f>IF(N468="nulová",J468,0)</f>
        <v>0</v>
      </c>
      <c r="BJ468" s="15" t="s">
        <v>164</v>
      </c>
      <c r="BK468" s="190">
        <f>ROUND(I468*H468,2)</f>
        <v>0</v>
      </c>
      <c r="BL468" s="15" t="s">
        <v>163</v>
      </c>
      <c r="BM468" s="189" t="s">
        <v>1214</v>
      </c>
    </row>
    <row r="469" s="2" customFormat="1" ht="16.5" customHeight="1">
      <c r="A469" s="34"/>
      <c r="B469" s="176"/>
      <c r="C469" s="177" t="s">
        <v>669</v>
      </c>
      <c r="D469" s="177" t="s">
        <v>159</v>
      </c>
      <c r="E469" s="178" t="s">
        <v>1215</v>
      </c>
      <c r="F469" s="179" t="s">
        <v>1216</v>
      </c>
      <c r="G469" s="180" t="s">
        <v>1209</v>
      </c>
      <c r="H469" s="181">
        <v>6000</v>
      </c>
      <c r="I469" s="182"/>
      <c r="J469" s="183">
        <f>ROUND(I469*H469,2)</f>
        <v>0</v>
      </c>
      <c r="K469" s="184"/>
      <c r="L469" s="35"/>
      <c r="M469" s="185" t="s">
        <v>1</v>
      </c>
      <c r="N469" s="186" t="s">
        <v>38</v>
      </c>
      <c r="O469" s="78"/>
      <c r="P469" s="187">
        <f>O469*H469</f>
        <v>0</v>
      </c>
      <c r="Q469" s="187">
        <v>0</v>
      </c>
      <c r="R469" s="187">
        <f>Q469*H469</f>
        <v>0</v>
      </c>
      <c r="S469" s="187">
        <v>0</v>
      </c>
      <c r="T469" s="18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9" t="s">
        <v>163</v>
      </c>
      <c r="AT469" s="189" t="s">
        <v>159</v>
      </c>
      <c r="AU469" s="189" t="s">
        <v>80</v>
      </c>
      <c r="AY469" s="15" t="s">
        <v>157</v>
      </c>
      <c r="BE469" s="190">
        <f>IF(N469="základná",J469,0)</f>
        <v>0</v>
      </c>
      <c r="BF469" s="190">
        <f>IF(N469="znížená",J469,0)</f>
        <v>0</v>
      </c>
      <c r="BG469" s="190">
        <f>IF(N469="zákl. prenesená",J469,0)</f>
        <v>0</v>
      </c>
      <c r="BH469" s="190">
        <f>IF(N469="zníž. prenesená",J469,0)</f>
        <v>0</v>
      </c>
      <c r="BI469" s="190">
        <f>IF(N469="nulová",J469,0)</f>
        <v>0</v>
      </c>
      <c r="BJ469" s="15" t="s">
        <v>164</v>
      </c>
      <c r="BK469" s="190">
        <f>ROUND(I469*H469,2)</f>
        <v>0</v>
      </c>
      <c r="BL469" s="15" t="s">
        <v>163</v>
      </c>
      <c r="BM469" s="189" t="s">
        <v>1217</v>
      </c>
    </row>
    <row r="470" s="2" customFormat="1" ht="24.15" customHeight="1">
      <c r="A470" s="34"/>
      <c r="B470" s="176"/>
      <c r="C470" s="177" t="s">
        <v>1218</v>
      </c>
      <c r="D470" s="177" t="s">
        <v>159</v>
      </c>
      <c r="E470" s="178" t="s">
        <v>1219</v>
      </c>
      <c r="F470" s="179" t="s">
        <v>1220</v>
      </c>
      <c r="G470" s="180" t="s">
        <v>1209</v>
      </c>
      <c r="H470" s="181">
        <v>2000</v>
      </c>
      <c r="I470" s="182"/>
      <c r="J470" s="183">
        <f>ROUND(I470*H470,2)</f>
        <v>0</v>
      </c>
      <c r="K470" s="184"/>
      <c r="L470" s="35"/>
      <c r="M470" s="185" t="s">
        <v>1</v>
      </c>
      <c r="N470" s="186" t="s">
        <v>38</v>
      </c>
      <c r="O470" s="78"/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9" t="s">
        <v>163</v>
      </c>
      <c r="AT470" s="189" t="s">
        <v>159</v>
      </c>
      <c r="AU470" s="189" t="s">
        <v>80</v>
      </c>
      <c r="AY470" s="15" t="s">
        <v>157</v>
      </c>
      <c r="BE470" s="190">
        <f>IF(N470="základná",J470,0)</f>
        <v>0</v>
      </c>
      <c r="BF470" s="190">
        <f>IF(N470="znížená",J470,0)</f>
        <v>0</v>
      </c>
      <c r="BG470" s="190">
        <f>IF(N470="zákl. prenesená",J470,0)</f>
        <v>0</v>
      </c>
      <c r="BH470" s="190">
        <f>IF(N470="zníž. prenesená",J470,0)</f>
        <v>0</v>
      </c>
      <c r="BI470" s="190">
        <f>IF(N470="nulová",J470,0)</f>
        <v>0</v>
      </c>
      <c r="BJ470" s="15" t="s">
        <v>164</v>
      </c>
      <c r="BK470" s="190">
        <f>ROUND(I470*H470,2)</f>
        <v>0</v>
      </c>
      <c r="BL470" s="15" t="s">
        <v>163</v>
      </c>
      <c r="BM470" s="189" t="s">
        <v>1221</v>
      </c>
    </row>
    <row r="471" s="2" customFormat="1" ht="21.75" customHeight="1">
      <c r="A471" s="34"/>
      <c r="B471" s="176"/>
      <c r="C471" s="177" t="s">
        <v>673</v>
      </c>
      <c r="D471" s="177" t="s">
        <v>159</v>
      </c>
      <c r="E471" s="178" t="s">
        <v>1222</v>
      </c>
      <c r="F471" s="179" t="s">
        <v>1223</v>
      </c>
      <c r="G471" s="180" t="s">
        <v>1209</v>
      </c>
      <c r="H471" s="181">
        <v>1500</v>
      </c>
      <c r="I471" s="182"/>
      <c r="J471" s="183">
        <f>ROUND(I471*H471,2)</f>
        <v>0</v>
      </c>
      <c r="K471" s="184"/>
      <c r="L471" s="35"/>
      <c r="M471" s="185" t="s">
        <v>1</v>
      </c>
      <c r="N471" s="186" t="s">
        <v>38</v>
      </c>
      <c r="O471" s="78"/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9" t="s">
        <v>163</v>
      </c>
      <c r="AT471" s="189" t="s">
        <v>159</v>
      </c>
      <c r="AU471" s="189" t="s">
        <v>80</v>
      </c>
      <c r="AY471" s="15" t="s">
        <v>157</v>
      </c>
      <c r="BE471" s="190">
        <f>IF(N471="základná",J471,0)</f>
        <v>0</v>
      </c>
      <c r="BF471" s="190">
        <f>IF(N471="znížená",J471,0)</f>
        <v>0</v>
      </c>
      <c r="BG471" s="190">
        <f>IF(N471="zákl. prenesená",J471,0)</f>
        <v>0</v>
      </c>
      <c r="BH471" s="190">
        <f>IF(N471="zníž. prenesená",J471,0)</f>
        <v>0</v>
      </c>
      <c r="BI471" s="190">
        <f>IF(N471="nulová",J471,0)</f>
        <v>0</v>
      </c>
      <c r="BJ471" s="15" t="s">
        <v>164</v>
      </c>
      <c r="BK471" s="190">
        <f>ROUND(I471*H471,2)</f>
        <v>0</v>
      </c>
      <c r="BL471" s="15" t="s">
        <v>163</v>
      </c>
      <c r="BM471" s="189" t="s">
        <v>1224</v>
      </c>
    </row>
    <row r="472" s="2" customFormat="1" ht="24.15" customHeight="1">
      <c r="A472" s="34"/>
      <c r="B472" s="176"/>
      <c r="C472" s="177" t="s">
        <v>1225</v>
      </c>
      <c r="D472" s="177" t="s">
        <v>159</v>
      </c>
      <c r="E472" s="178" t="s">
        <v>1226</v>
      </c>
      <c r="F472" s="179" t="s">
        <v>1227</v>
      </c>
      <c r="G472" s="180" t="s">
        <v>1209</v>
      </c>
      <c r="H472" s="181">
        <v>1500</v>
      </c>
      <c r="I472" s="182"/>
      <c r="J472" s="183">
        <f>ROUND(I472*H472,2)</f>
        <v>0</v>
      </c>
      <c r="K472" s="184"/>
      <c r="L472" s="35"/>
      <c r="M472" s="204" t="s">
        <v>1</v>
      </c>
      <c r="N472" s="205" t="s">
        <v>38</v>
      </c>
      <c r="O472" s="206"/>
      <c r="P472" s="207">
        <f>O472*H472</f>
        <v>0</v>
      </c>
      <c r="Q472" s="207">
        <v>0</v>
      </c>
      <c r="R472" s="207">
        <f>Q472*H472</f>
        <v>0</v>
      </c>
      <c r="S472" s="207">
        <v>0</v>
      </c>
      <c r="T472" s="20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9" t="s">
        <v>163</v>
      </c>
      <c r="AT472" s="189" t="s">
        <v>159</v>
      </c>
      <c r="AU472" s="189" t="s">
        <v>80</v>
      </c>
      <c r="AY472" s="15" t="s">
        <v>157</v>
      </c>
      <c r="BE472" s="190">
        <f>IF(N472="základná",J472,0)</f>
        <v>0</v>
      </c>
      <c r="BF472" s="190">
        <f>IF(N472="znížená",J472,0)</f>
        <v>0</v>
      </c>
      <c r="BG472" s="190">
        <f>IF(N472="zákl. prenesená",J472,0)</f>
        <v>0</v>
      </c>
      <c r="BH472" s="190">
        <f>IF(N472="zníž. prenesená",J472,0)</f>
        <v>0</v>
      </c>
      <c r="BI472" s="190">
        <f>IF(N472="nulová",J472,0)</f>
        <v>0</v>
      </c>
      <c r="BJ472" s="15" t="s">
        <v>164</v>
      </c>
      <c r="BK472" s="190">
        <f>ROUND(I472*H472,2)</f>
        <v>0</v>
      </c>
      <c r="BL472" s="15" t="s">
        <v>163</v>
      </c>
      <c r="BM472" s="189" t="s">
        <v>1228</v>
      </c>
    </row>
    <row r="473" s="2" customFormat="1" ht="6.96" customHeight="1">
      <c r="A473" s="34"/>
      <c r="B473" s="61"/>
      <c r="C473" s="62"/>
      <c r="D473" s="62"/>
      <c r="E473" s="62"/>
      <c r="F473" s="62"/>
      <c r="G473" s="62"/>
      <c r="H473" s="62"/>
      <c r="I473" s="62"/>
      <c r="J473" s="62"/>
      <c r="K473" s="62"/>
      <c r="L473" s="35"/>
      <c r="M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</row>
  </sheetData>
  <autoFilter ref="C147:K472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1229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1230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1231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1232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1233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ROUND(J133,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ROUND((SUM(BE133:BE368)),  2)</f>
        <v>0</v>
      </c>
      <c r="G33" s="129"/>
      <c r="H33" s="129"/>
      <c r="I33" s="130">
        <v>0.23000000000000001</v>
      </c>
      <c r="J33" s="128">
        <f>ROUND(((SUM(BE133:BE368))*I33),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ROUND((SUM(BF133:BF368)),  2)</f>
        <v>0</v>
      </c>
      <c r="G34" s="129"/>
      <c r="H34" s="129"/>
      <c r="I34" s="130">
        <v>0.23000000000000001</v>
      </c>
      <c r="J34" s="128">
        <f>ROUND(((SUM(BF133:BF368))*I34),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ROUND((SUM(BG133:BG368)),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ROUND((SUM(BH133:BH368)),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ROUND((SUM(BI133:BI368)),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01.2 - Zdravotechnika_rev.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DSS, Pionierska 850/13, 962 12 Detva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</v>
      </c>
      <c r="G91" s="34"/>
      <c r="H91" s="34"/>
      <c r="I91" s="28" t="s">
        <v>28</v>
      </c>
      <c r="J91" s="32" t="str">
        <f>E21</f>
        <v>Ing. Rastislav Kohút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>Ing. Stanislava Jókayová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J133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1234</v>
      </c>
      <c r="E97" s="146"/>
      <c r="F97" s="146"/>
      <c r="G97" s="146"/>
      <c r="H97" s="146"/>
      <c r="I97" s="146"/>
      <c r="J97" s="147">
        <f>J134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1235</v>
      </c>
      <c r="E98" s="150"/>
      <c r="F98" s="150"/>
      <c r="G98" s="150"/>
      <c r="H98" s="150"/>
      <c r="I98" s="150"/>
      <c r="J98" s="151">
        <f>J135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1236</v>
      </c>
      <c r="E99" s="150"/>
      <c r="F99" s="150"/>
      <c r="G99" s="150"/>
      <c r="H99" s="150"/>
      <c r="I99" s="150"/>
      <c r="J99" s="151">
        <f>J149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1237</v>
      </c>
      <c r="E100" s="150"/>
      <c r="F100" s="150"/>
      <c r="G100" s="150"/>
      <c r="H100" s="150"/>
      <c r="I100" s="150"/>
      <c r="J100" s="151">
        <f>J151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1238</v>
      </c>
      <c r="E101" s="150"/>
      <c r="F101" s="150"/>
      <c r="G101" s="150"/>
      <c r="H101" s="150"/>
      <c r="I101" s="150"/>
      <c r="J101" s="151">
        <f>J153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1239</v>
      </c>
      <c r="E102" s="150"/>
      <c r="F102" s="150"/>
      <c r="G102" s="150"/>
      <c r="H102" s="150"/>
      <c r="I102" s="150"/>
      <c r="J102" s="151">
        <f>J160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118</v>
      </c>
      <c r="E103" s="150"/>
      <c r="F103" s="150"/>
      <c r="G103" s="150"/>
      <c r="H103" s="150"/>
      <c r="I103" s="150"/>
      <c r="J103" s="151">
        <f>J171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119</v>
      </c>
      <c r="E104" s="150"/>
      <c r="F104" s="150"/>
      <c r="G104" s="150"/>
      <c r="H104" s="150"/>
      <c r="I104" s="150"/>
      <c r="J104" s="151">
        <f>J185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1240</v>
      </c>
      <c r="E105" s="146"/>
      <c r="F105" s="146"/>
      <c r="G105" s="146"/>
      <c r="H105" s="146"/>
      <c r="I105" s="146"/>
      <c r="J105" s="147">
        <f>J187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1241</v>
      </c>
      <c r="E106" s="150"/>
      <c r="F106" s="150"/>
      <c r="G106" s="150"/>
      <c r="H106" s="150"/>
      <c r="I106" s="150"/>
      <c r="J106" s="151">
        <f>J188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123</v>
      </c>
      <c r="E107" s="150"/>
      <c r="F107" s="150"/>
      <c r="G107" s="150"/>
      <c r="H107" s="150"/>
      <c r="I107" s="150"/>
      <c r="J107" s="151">
        <f>J194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8"/>
      <c r="C108" s="10"/>
      <c r="D108" s="149" t="s">
        <v>1242</v>
      </c>
      <c r="E108" s="150"/>
      <c r="F108" s="150"/>
      <c r="G108" s="150"/>
      <c r="H108" s="150"/>
      <c r="I108" s="150"/>
      <c r="J108" s="151">
        <f>J201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8"/>
      <c r="C109" s="10"/>
      <c r="D109" s="149" t="s">
        <v>1243</v>
      </c>
      <c r="E109" s="150"/>
      <c r="F109" s="150"/>
      <c r="G109" s="150"/>
      <c r="H109" s="150"/>
      <c r="I109" s="150"/>
      <c r="J109" s="151">
        <f>J223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8"/>
      <c r="C110" s="10"/>
      <c r="D110" s="149" t="s">
        <v>1244</v>
      </c>
      <c r="E110" s="150"/>
      <c r="F110" s="150"/>
      <c r="G110" s="150"/>
      <c r="H110" s="150"/>
      <c r="I110" s="150"/>
      <c r="J110" s="151">
        <f>J248</f>
        <v>0</v>
      </c>
      <c r="K110" s="10"/>
      <c r="L110" s="14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8"/>
      <c r="C111" s="10"/>
      <c r="D111" s="149" t="s">
        <v>1245</v>
      </c>
      <c r="E111" s="150"/>
      <c r="F111" s="150"/>
      <c r="G111" s="150"/>
      <c r="H111" s="150"/>
      <c r="I111" s="150"/>
      <c r="J111" s="151">
        <f>J252</f>
        <v>0</v>
      </c>
      <c r="K111" s="10"/>
      <c r="L111" s="14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8"/>
      <c r="C112" s="10"/>
      <c r="D112" s="149" t="s">
        <v>1246</v>
      </c>
      <c r="E112" s="150"/>
      <c r="F112" s="150"/>
      <c r="G112" s="150"/>
      <c r="H112" s="150"/>
      <c r="I112" s="150"/>
      <c r="J112" s="151">
        <f>J357</f>
        <v>0</v>
      </c>
      <c r="K112" s="10"/>
      <c r="L112" s="14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44"/>
      <c r="C113" s="9"/>
      <c r="D113" s="145" t="s">
        <v>1247</v>
      </c>
      <c r="E113" s="146"/>
      <c r="F113" s="146"/>
      <c r="G113" s="146"/>
      <c r="H113" s="146"/>
      <c r="I113" s="146"/>
      <c r="J113" s="147">
        <f>J367</f>
        <v>0</v>
      </c>
      <c r="K113" s="9"/>
      <c r="L113" s="14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hidden="1" s="2" customFormat="1" ht="6.96" customHeight="1">
      <c r="A115" s="34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hidden="1"/>
    <row r="117" hidden="1"/>
    <row r="118" hidden="1"/>
    <row r="119" s="2" customFormat="1" ht="6.96" customHeight="1">
      <c r="A119" s="34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143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15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6.5" customHeight="1">
      <c r="A123" s="34"/>
      <c r="B123" s="35"/>
      <c r="C123" s="34"/>
      <c r="D123" s="34"/>
      <c r="E123" s="122" t="str">
        <f>E7</f>
        <v>ZSS_Detvan_(rozpocet)</v>
      </c>
      <c r="F123" s="28"/>
      <c r="G123" s="28"/>
      <c r="H123" s="28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104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8" t="str">
        <f>E9</f>
        <v>SO 01.2 - Zdravotechnika_rev.</v>
      </c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19</v>
      </c>
      <c r="D127" s="34"/>
      <c r="E127" s="34"/>
      <c r="F127" s="23" t="str">
        <f>F12</f>
        <v>DSS, Pionierska 850/13, 962 12 Detva</v>
      </c>
      <c r="G127" s="34"/>
      <c r="H127" s="34"/>
      <c r="I127" s="28" t="s">
        <v>21</v>
      </c>
      <c r="J127" s="70" t="str">
        <f>IF(J12="","",J12)</f>
        <v>21. 2. 2025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23</v>
      </c>
      <c r="D129" s="34"/>
      <c r="E129" s="34"/>
      <c r="F129" s="23" t="str">
        <f>E15</f>
        <v>Banskobystrický samosprávny kraj</v>
      </c>
      <c r="G129" s="34"/>
      <c r="H129" s="34"/>
      <c r="I129" s="28" t="s">
        <v>28</v>
      </c>
      <c r="J129" s="32" t="str">
        <f>E21</f>
        <v>Ing. Rastislav Kohút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26</v>
      </c>
      <c r="D130" s="34"/>
      <c r="E130" s="34"/>
      <c r="F130" s="23" t="str">
        <f>IF(E18="","",E18)</f>
        <v>Vyplň údaj</v>
      </c>
      <c r="G130" s="34"/>
      <c r="H130" s="34"/>
      <c r="I130" s="28" t="s">
        <v>30</v>
      </c>
      <c r="J130" s="32" t="str">
        <f>E24</f>
        <v>Ing. Stanislava Jókayová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52"/>
      <c r="B132" s="153"/>
      <c r="C132" s="154" t="s">
        <v>144</v>
      </c>
      <c r="D132" s="155" t="s">
        <v>57</v>
      </c>
      <c r="E132" s="155" t="s">
        <v>53</v>
      </c>
      <c r="F132" s="155" t="s">
        <v>54</v>
      </c>
      <c r="G132" s="155" t="s">
        <v>145</v>
      </c>
      <c r="H132" s="155" t="s">
        <v>146</v>
      </c>
      <c r="I132" s="155" t="s">
        <v>147</v>
      </c>
      <c r="J132" s="156" t="s">
        <v>108</v>
      </c>
      <c r="K132" s="157" t="s">
        <v>148</v>
      </c>
      <c r="L132" s="158"/>
      <c r="M132" s="87" t="s">
        <v>1</v>
      </c>
      <c r="N132" s="88" t="s">
        <v>36</v>
      </c>
      <c r="O132" s="88" t="s">
        <v>149</v>
      </c>
      <c r="P132" s="88" t="s">
        <v>150</v>
      </c>
      <c r="Q132" s="88" t="s">
        <v>151</v>
      </c>
      <c r="R132" s="88" t="s">
        <v>152</v>
      </c>
      <c r="S132" s="88" t="s">
        <v>153</v>
      </c>
      <c r="T132" s="89" t="s">
        <v>154</v>
      </c>
      <c r="U132" s="15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/>
    </row>
    <row r="133" s="2" customFormat="1" ht="22.8" customHeight="1">
      <c r="A133" s="34"/>
      <c r="B133" s="35"/>
      <c r="C133" s="94" t="s">
        <v>109</v>
      </c>
      <c r="D133" s="34"/>
      <c r="E133" s="34"/>
      <c r="F133" s="34"/>
      <c r="G133" s="34"/>
      <c r="H133" s="34"/>
      <c r="I133" s="34"/>
      <c r="J133" s="159">
        <f>BK133</f>
        <v>0</v>
      </c>
      <c r="K133" s="34"/>
      <c r="L133" s="35"/>
      <c r="M133" s="90"/>
      <c r="N133" s="74"/>
      <c r="O133" s="91"/>
      <c r="P133" s="160">
        <f>P134+P187+P367</f>
        <v>0</v>
      </c>
      <c r="Q133" s="91"/>
      <c r="R133" s="160">
        <f>R134+R187+R367</f>
        <v>55.584134680000005</v>
      </c>
      <c r="S133" s="91"/>
      <c r="T133" s="161">
        <f>T134+T187+T367</f>
        <v>19.63111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71</v>
      </c>
      <c r="AU133" s="15" t="s">
        <v>110</v>
      </c>
      <c r="BK133" s="162">
        <f>BK134+BK187+BK367</f>
        <v>0</v>
      </c>
    </row>
    <row r="134" s="12" customFormat="1" ht="25.92" customHeight="1">
      <c r="A134" s="12"/>
      <c r="B134" s="163"/>
      <c r="C134" s="12"/>
      <c r="D134" s="164" t="s">
        <v>71</v>
      </c>
      <c r="E134" s="165" t="s">
        <v>1248</v>
      </c>
      <c r="F134" s="165" t="s">
        <v>1249</v>
      </c>
      <c r="G134" s="12"/>
      <c r="H134" s="12"/>
      <c r="I134" s="166"/>
      <c r="J134" s="167">
        <f>BK134</f>
        <v>0</v>
      </c>
      <c r="K134" s="12"/>
      <c r="L134" s="163"/>
      <c r="M134" s="168"/>
      <c r="N134" s="169"/>
      <c r="O134" s="169"/>
      <c r="P134" s="170">
        <f>P135+P149+P151+P153+P160+P171+P185</f>
        <v>0</v>
      </c>
      <c r="Q134" s="169"/>
      <c r="R134" s="170">
        <f>R135+R149+R151+R153+R160+R171+R185</f>
        <v>52.429912180000002</v>
      </c>
      <c r="S134" s="169"/>
      <c r="T134" s="171">
        <f>T135+T149+T151+T153+T160+T171+T185</f>
        <v>14.109770000000001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80</v>
      </c>
      <c r="AT134" s="172" t="s">
        <v>71</v>
      </c>
      <c r="AU134" s="172" t="s">
        <v>72</v>
      </c>
      <c r="AY134" s="164" t="s">
        <v>157</v>
      </c>
      <c r="BK134" s="173">
        <f>BK135+BK149+BK151+BK153+BK160+BK171+BK185</f>
        <v>0</v>
      </c>
    </row>
    <row r="135" s="12" customFormat="1" ht="22.8" customHeight="1">
      <c r="A135" s="12"/>
      <c r="B135" s="163"/>
      <c r="C135" s="12"/>
      <c r="D135" s="164" t="s">
        <v>71</v>
      </c>
      <c r="E135" s="174" t="s">
        <v>80</v>
      </c>
      <c r="F135" s="174" t="s">
        <v>1250</v>
      </c>
      <c r="G135" s="12"/>
      <c r="H135" s="12"/>
      <c r="I135" s="166"/>
      <c r="J135" s="175">
        <f>BK135</f>
        <v>0</v>
      </c>
      <c r="K135" s="12"/>
      <c r="L135" s="163"/>
      <c r="M135" s="168"/>
      <c r="N135" s="169"/>
      <c r="O135" s="169"/>
      <c r="P135" s="170">
        <f>SUM(P136:P148)</f>
        <v>0</v>
      </c>
      <c r="Q135" s="169"/>
      <c r="R135" s="170">
        <f>SUM(R136:R148)</f>
        <v>18.789000000000001</v>
      </c>
      <c r="S135" s="169"/>
      <c r="T135" s="171">
        <f>SUM(T136:T148)</f>
        <v>0.98558999999999997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80</v>
      </c>
      <c r="AT135" s="172" t="s">
        <v>71</v>
      </c>
      <c r="AU135" s="172" t="s">
        <v>80</v>
      </c>
      <c r="AY135" s="164" t="s">
        <v>157</v>
      </c>
      <c r="BK135" s="173">
        <f>SUM(BK136:BK148)</f>
        <v>0</v>
      </c>
    </row>
    <row r="136" s="2" customFormat="1" ht="33" customHeight="1">
      <c r="A136" s="34"/>
      <c r="B136" s="176"/>
      <c r="C136" s="177" t="s">
        <v>80</v>
      </c>
      <c r="D136" s="177" t="s">
        <v>159</v>
      </c>
      <c r="E136" s="178" t="s">
        <v>1251</v>
      </c>
      <c r="F136" s="179" t="s">
        <v>1252</v>
      </c>
      <c r="G136" s="180" t="s">
        <v>162</v>
      </c>
      <c r="H136" s="181">
        <v>4.194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38</v>
      </c>
      <c r="O136" s="78"/>
      <c r="P136" s="187">
        <f>O136*H136</f>
        <v>0</v>
      </c>
      <c r="Q136" s="187">
        <v>0</v>
      </c>
      <c r="R136" s="187">
        <f>Q136*H136</f>
        <v>0</v>
      </c>
      <c r="S136" s="187">
        <v>0.23499999999999999</v>
      </c>
      <c r="T136" s="188">
        <f>S136*H136</f>
        <v>0.98558999999999997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163</v>
      </c>
      <c r="AT136" s="189" t="s">
        <v>159</v>
      </c>
      <c r="AU136" s="189" t="s">
        <v>164</v>
      </c>
      <c r="AY136" s="15" t="s">
        <v>157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164</v>
      </c>
      <c r="BK136" s="190">
        <f>ROUND(I136*H136,2)</f>
        <v>0</v>
      </c>
      <c r="BL136" s="15" t="s">
        <v>163</v>
      </c>
      <c r="BM136" s="189" t="s">
        <v>1253</v>
      </c>
    </row>
    <row r="137" s="2" customFormat="1" ht="33" customHeight="1">
      <c r="A137" s="34"/>
      <c r="B137" s="176"/>
      <c r="C137" s="177" t="s">
        <v>164</v>
      </c>
      <c r="D137" s="177" t="s">
        <v>159</v>
      </c>
      <c r="E137" s="178" t="s">
        <v>179</v>
      </c>
      <c r="F137" s="179" t="s">
        <v>180</v>
      </c>
      <c r="G137" s="180" t="s">
        <v>167</v>
      </c>
      <c r="H137" s="181">
        <v>23.765999999999998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38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163</v>
      </c>
      <c r="AT137" s="189" t="s">
        <v>159</v>
      </c>
      <c r="AU137" s="189" t="s">
        <v>164</v>
      </c>
      <c r="AY137" s="15" t="s">
        <v>157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164</v>
      </c>
      <c r="BK137" s="190">
        <f>ROUND(I137*H137,2)</f>
        <v>0</v>
      </c>
      <c r="BL137" s="15" t="s">
        <v>163</v>
      </c>
      <c r="BM137" s="189" t="s">
        <v>1254</v>
      </c>
    </row>
    <row r="138" s="2" customFormat="1" ht="37.8" customHeight="1">
      <c r="A138" s="34"/>
      <c r="B138" s="176"/>
      <c r="C138" s="177" t="s">
        <v>168</v>
      </c>
      <c r="D138" s="177" t="s">
        <v>159</v>
      </c>
      <c r="E138" s="178" t="s">
        <v>169</v>
      </c>
      <c r="F138" s="179" t="s">
        <v>170</v>
      </c>
      <c r="G138" s="180" t="s">
        <v>167</v>
      </c>
      <c r="H138" s="181">
        <v>6.8570000000000002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38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163</v>
      </c>
      <c r="AT138" s="189" t="s">
        <v>159</v>
      </c>
      <c r="AU138" s="189" t="s">
        <v>164</v>
      </c>
      <c r="AY138" s="15" t="s">
        <v>157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164</v>
      </c>
      <c r="BK138" s="190">
        <f>ROUND(I138*H138,2)</f>
        <v>0</v>
      </c>
      <c r="BL138" s="15" t="s">
        <v>163</v>
      </c>
      <c r="BM138" s="189" t="s">
        <v>1255</v>
      </c>
    </row>
    <row r="139" s="2" customFormat="1" ht="24.15" customHeight="1">
      <c r="A139" s="34"/>
      <c r="B139" s="176"/>
      <c r="C139" s="177" t="s">
        <v>163</v>
      </c>
      <c r="D139" s="177" t="s">
        <v>159</v>
      </c>
      <c r="E139" s="178" t="s">
        <v>1256</v>
      </c>
      <c r="F139" s="179" t="s">
        <v>1257</v>
      </c>
      <c r="G139" s="180" t="s">
        <v>167</v>
      </c>
      <c r="H139" s="181">
        <v>23.765999999999998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38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163</v>
      </c>
      <c r="AT139" s="189" t="s">
        <v>159</v>
      </c>
      <c r="AU139" s="189" t="s">
        <v>164</v>
      </c>
      <c r="AY139" s="15" t="s">
        <v>157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164</v>
      </c>
      <c r="BK139" s="190">
        <f>ROUND(I139*H139,2)</f>
        <v>0</v>
      </c>
      <c r="BL139" s="15" t="s">
        <v>163</v>
      </c>
      <c r="BM139" s="189" t="s">
        <v>1258</v>
      </c>
    </row>
    <row r="140" s="2" customFormat="1" ht="24.15" customHeight="1">
      <c r="A140" s="34"/>
      <c r="B140" s="176"/>
      <c r="C140" s="177" t="s">
        <v>175</v>
      </c>
      <c r="D140" s="177" t="s">
        <v>159</v>
      </c>
      <c r="E140" s="178" t="s">
        <v>1259</v>
      </c>
      <c r="F140" s="179" t="s">
        <v>1260</v>
      </c>
      <c r="G140" s="180" t="s">
        <v>167</v>
      </c>
      <c r="H140" s="181">
        <v>23.765999999999998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163</v>
      </c>
      <c r="AT140" s="189" t="s">
        <v>159</v>
      </c>
      <c r="AU140" s="189" t="s">
        <v>164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163</v>
      </c>
      <c r="BM140" s="189" t="s">
        <v>1261</v>
      </c>
    </row>
    <row r="141" s="2" customFormat="1" ht="33" customHeight="1">
      <c r="A141" s="34"/>
      <c r="B141" s="176"/>
      <c r="C141" s="177" t="s">
        <v>171</v>
      </c>
      <c r="D141" s="177" t="s">
        <v>159</v>
      </c>
      <c r="E141" s="178" t="s">
        <v>190</v>
      </c>
      <c r="F141" s="179" t="s">
        <v>191</v>
      </c>
      <c r="G141" s="180" t="s">
        <v>167</v>
      </c>
      <c r="H141" s="181">
        <v>16.776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163</v>
      </c>
      <c r="AT141" s="189" t="s">
        <v>159</v>
      </c>
      <c r="AU141" s="189" t="s">
        <v>164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163</v>
      </c>
      <c r="BM141" s="189" t="s">
        <v>1262</v>
      </c>
    </row>
    <row r="142" s="2" customFormat="1" ht="37.8" customHeight="1">
      <c r="A142" s="34"/>
      <c r="B142" s="176"/>
      <c r="C142" s="177" t="s">
        <v>182</v>
      </c>
      <c r="D142" s="177" t="s">
        <v>159</v>
      </c>
      <c r="E142" s="178" t="s">
        <v>193</v>
      </c>
      <c r="F142" s="179" t="s">
        <v>194</v>
      </c>
      <c r="G142" s="180" t="s">
        <v>167</v>
      </c>
      <c r="H142" s="181">
        <v>335.51999999999998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38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163</v>
      </c>
      <c r="AT142" s="189" t="s">
        <v>159</v>
      </c>
      <c r="AU142" s="189" t="s">
        <v>164</v>
      </c>
      <c r="AY142" s="15" t="s">
        <v>157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164</v>
      </c>
      <c r="BK142" s="190">
        <f>ROUND(I142*H142,2)</f>
        <v>0</v>
      </c>
      <c r="BL142" s="15" t="s">
        <v>163</v>
      </c>
      <c r="BM142" s="189" t="s">
        <v>1263</v>
      </c>
    </row>
    <row r="143" s="2" customFormat="1" ht="16.5" customHeight="1">
      <c r="A143" s="34"/>
      <c r="B143" s="176"/>
      <c r="C143" s="177" t="s">
        <v>174</v>
      </c>
      <c r="D143" s="177" t="s">
        <v>159</v>
      </c>
      <c r="E143" s="178" t="s">
        <v>200</v>
      </c>
      <c r="F143" s="179" t="s">
        <v>201</v>
      </c>
      <c r="G143" s="180" t="s">
        <v>167</v>
      </c>
      <c r="H143" s="181">
        <v>16.776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163</v>
      </c>
      <c r="AT143" s="189" t="s">
        <v>159</v>
      </c>
      <c r="AU143" s="189" t="s">
        <v>164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163</v>
      </c>
      <c r="BM143" s="189" t="s">
        <v>1264</v>
      </c>
    </row>
    <row r="144" s="2" customFormat="1" ht="24.15" customHeight="1">
      <c r="A144" s="34"/>
      <c r="B144" s="176"/>
      <c r="C144" s="177" t="s">
        <v>189</v>
      </c>
      <c r="D144" s="177" t="s">
        <v>159</v>
      </c>
      <c r="E144" s="178" t="s">
        <v>204</v>
      </c>
      <c r="F144" s="179" t="s">
        <v>205</v>
      </c>
      <c r="G144" s="180" t="s">
        <v>206</v>
      </c>
      <c r="H144" s="181">
        <v>33.216000000000001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38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163</v>
      </c>
      <c r="AT144" s="189" t="s">
        <v>159</v>
      </c>
      <c r="AU144" s="189" t="s">
        <v>164</v>
      </c>
      <c r="AY144" s="15" t="s">
        <v>157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164</v>
      </c>
      <c r="BK144" s="190">
        <f>ROUND(I144*H144,2)</f>
        <v>0</v>
      </c>
      <c r="BL144" s="15" t="s">
        <v>163</v>
      </c>
      <c r="BM144" s="189" t="s">
        <v>1265</v>
      </c>
    </row>
    <row r="145" s="2" customFormat="1" ht="24.15" customHeight="1">
      <c r="A145" s="34"/>
      <c r="B145" s="176"/>
      <c r="C145" s="177" t="s">
        <v>178</v>
      </c>
      <c r="D145" s="177" t="s">
        <v>159</v>
      </c>
      <c r="E145" s="178" t="s">
        <v>1266</v>
      </c>
      <c r="F145" s="179" t="s">
        <v>1267</v>
      </c>
      <c r="G145" s="180" t="s">
        <v>167</v>
      </c>
      <c r="H145" s="181">
        <v>6.9900000000000002</v>
      </c>
      <c r="I145" s="182"/>
      <c r="J145" s="183">
        <f>ROUND(I145*H145,2)</f>
        <v>0</v>
      </c>
      <c r="K145" s="184"/>
      <c r="L145" s="35"/>
      <c r="M145" s="185" t="s">
        <v>1</v>
      </c>
      <c r="N145" s="186" t="s">
        <v>38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163</v>
      </c>
      <c r="AT145" s="189" t="s">
        <v>159</v>
      </c>
      <c r="AU145" s="189" t="s">
        <v>164</v>
      </c>
      <c r="AY145" s="15" t="s">
        <v>157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164</v>
      </c>
      <c r="BK145" s="190">
        <f>ROUND(I145*H145,2)</f>
        <v>0</v>
      </c>
      <c r="BL145" s="15" t="s">
        <v>163</v>
      </c>
      <c r="BM145" s="189" t="s">
        <v>1268</v>
      </c>
    </row>
    <row r="146" s="2" customFormat="1" ht="24.15" customHeight="1">
      <c r="A146" s="34"/>
      <c r="B146" s="176"/>
      <c r="C146" s="177" t="s">
        <v>196</v>
      </c>
      <c r="D146" s="177" t="s">
        <v>159</v>
      </c>
      <c r="E146" s="178" t="s">
        <v>1269</v>
      </c>
      <c r="F146" s="179" t="s">
        <v>1270</v>
      </c>
      <c r="G146" s="180" t="s">
        <v>167</v>
      </c>
      <c r="H146" s="181">
        <v>11.183999999999999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38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163</v>
      </c>
      <c r="AT146" s="189" t="s">
        <v>159</v>
      </c>
      <c r="AU146" s="189" t="s">
        <v>164</v>
      </c>
      <c r="AY146" s="15" t="s">
        <v>157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164</v>
      </c>
      <c r="BK146" s="190">
        <f>ROUND(I146*H146,2)</f>
        <v>0</v>
      </c>
      <c r="BL146" s="15" t="s">
        <v>163</v>
      </c>
      <c r="BM146" s="189" t="s">
        <v>1271</v>
      </c>
    </row>
    <row r="147" s="2" customFormat="1" ht="16.5" customHeight="1">
      <c r="A147" s="34"/>
      <c r="B147" s="176"/>
      <c r="C147" s="191" t="s">
        <v>181</v>
      </c>
      <c r="D147" s="191" t="s">
        <v>276</v>
      </c>
      <c r="E147" s="192" t="s">
        <v>1272</v>
      </c>
      <c r="F147" s="193" t="s">
        <v>1273</v>
      </c>
      <c r="G147" s="194" t="s">
        <v>206</v>
      </c>
      <c r="H147" s="195">
        <v>18.789000000000001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38</v>
      </c>
      <c r="O147" s="78"/>
      <c r="P147" s="187">
        <f>O147*H147</f>
        <v>0</v>
      </c>
      <c r="Q147" s="187">
        <v>1</v>
      </c>
      <c r="R147" s="187">
        <f>Q147*H147</f>
        <v>18.789000000000001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174</v>
      </c>
      <c r="AT147" s="189" t="s">
        <v>276</v>
      </c>
      <c r="AU147" s="189" t="s">
        <v>164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163</v>
      </c>
      <c r="BM147" s="189" t="s">
        <v>1274</v>
      </c>
    </row>
    <row r="148" s="2" customFormat="1" ht="21.75" customHeight="1">
      <c r="A148" s="34"/>
      <c r="B148" s="176"/>
      <c r="C148" s="177" t="s">
        <v>203</v>
      </c>
      <c r="D148" s="177" t="s">
        <v>159</v>
      </c>
      <c r="E148" s="178" t="s">
        <v>1275</v>
      </c>
      <c r="F148" s="179" t="s">
        <v>1276</v>
      </c>
      <c r="G148" s="180" t="s">
        <v>162</v>
      </c>
      <c r="H148" s="181">
        <v>27.960000000000001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38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163</v>
      </c>
      <c r="AT148" s="189" t="s">
        <v>159</v>
      </c>
      <c r="AU148" s="189" t="s">
        <v>164</v>
      </c>
      <c r="AY148" s="15" t="s">
        <v>157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164</v>
      </c>
      <c r="BK148" s="190">
        <f>ROUND(I148*H148,2)</f>
        <v>0</v>
      </c>
      <c r="BL148" s="15" t="s">
        <v>163</v>
      </c>
      <c r="BM148" s="189" t="s">
        <v>1277</v>
      </c>
    </row>
    <row r="149" s="12" customFormat="1" ht="22.8" customHeight="1">
      <c r="A149" s="12"/>
      <c r="B149" s="163"/>
      <c r="C149" s="12"/>
      <c r="D149" s="164" t="s">
        <v>71</v>
      </c>
      <c r="E149" s="174" t="s">
        <v>164</v>
      </c>
      <c r="F149" s="174" t="s">
        <v>1278</v>
      </c>
      <c r="G149" s="12"/>
      <c r="H149" s="12"/>
      <c r="I149" s="166"/>
      <c r="J149" s="175">
        <f>BK149</f>
        <v>0</v>
      </c>
      <c r="K149" s="12"/>
      <c r="L149" s="163"/>
      <c r="M149" s="168"/>
      <c r="N149" s="169"/>
      <c r="O149" s="169"/>
      <c r="P149" s="170">
        <f>P150</f>
        <v>0</v>
      </c>
      <c r="Q149" s="169"/>
      <c r="R149" s="170">
        <f>R150</f>
        <v>0</v>
      </c>
      <c r="S149" s="169"/>
      <c r="T149" s="171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4" t="s">
        <v>80</v>
      </c>
      <c r="AT149" s="172" t="s">
        <v>71</v>
      </c>
      <c r="AU149" s="172" t="s">
        <v>80</v>
      </c>
      <c r="AY149" s="164" t="s">
        <v>157</v>
      </c>
      <c r="BK149" s="173">
        <f>BK150</f>
        <v>0</v>
      </c>
    </row>
    <row r="150" s="2" customFormat="1" ht="33" customHeight="1">
      <c r="A150" s="34"/>
      <c r="B150" s="176"/>
      <c r="C150" s="177" t="s">
        <v>185</v>
      </c>
      <c r="D150" s="177" t="s">
        <v>159</v>
      </c>
      <c r="E150" s="178" t="s">
        <v>1279</v>
      </c>
      <c r="F150" s="179" t="s">
        <v>1280</v>
      </c>
      <c r="G150" s="180" t="s">
        <v>162</v>
      </c>
      <c r="H150" s="181">
        <v>27.960000000000001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38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163</v>
      </c>
      <c r="AT150" s="189" t="s">
        <v>159</v>
      </c>
      <c r="AU150" s="189" t="s">
        <v>164</v>
      </c>
      <c r="AY150" s="15" t="s">
        <v>157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164</v>
      </c>
      <c r="BK150" s="190">
        <f>ROUND(I150*H150,2)</f>
        <v>0</v>
      </c>
      <c r="BL150" s="15" t="s">
        <v>163</v>
      </c>
      <c r="BM150" s="189" t="s">
        <v>1281</v>
      </c>
    </row>
    <row r="151" s="12" customFormat="1" ht="22.8" customHeight="1">
      <c r="A151" s="12"/>
      <c r="B151" s="163"/>
      <c r="C151" s="12"/>
      <c r="D151" s="164" t="s">
        <v>71</v>
      </c>
      <c r="E151" s="174" t="s">
        <v>163</v>
      </c>
      <c r="F151" s="174" t="s">
        <v>1282</v>
      </c>
      <c r="G151" s="12"/>
      <c r="H151" s="12"/>
      <c r="I151" s="166"/>
      <c r="J151" s="175">
        <f>BK151</f>
        <v>0</v>
      </c>
      <c r="K151" s="12"/>
      <c r="L151" s="163"/>
      <c r="M151" s="168"/>
      <c r="N151" s="169"/>
      <c r="O151" s="169"/>
      <c r="P151" s="170">
        <f>P152</f>
        <v>0</v>
      </c>
      <c r="Q151" s="169"/>
      <c r="R151" s="170">
        <f>R152</f>
        <v>7.9298893800000005</v>
      </c>
      <c r="S151" s="169"/>
      <c r="T151" s="171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4" t="s">
        <v>80</v>
      </c>
      <c r="AT151" s="172" t="s">
        <v>71</v>
      </c>
      <c r="AU151" s="172" t="s">
        <v>80</v>
      </c>
      <c r="AY151" s="164" t="s">
        <v>157</v>
      </c>
      <c r="BK151" s="173">
        <f>BK152</f>
        <v>0</v>
      </c>
    </row>
    <row r="152" s="2" customFormat="1" ht="37.8" customHeight="1">
      <c r="A152" s="34"/>
      <c r="B152" s="176"/>
      <c r="C152" s="177" t="s">
        <v>211</v>
      </c>
      <c r="D152" s="177" t="s">
        <v>159</v>
      </c>
      <c r="E152" s="178" t="s">
        <v>1283</v>
      </c>
      <c r="F152" s="179" t="s">
        <v>1284</v>
      </c>
      <c r="G152" s="180" t="s">
        <v>167</v>
      </c>
      <c r="H152" s="181">
        <v>4.194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1.8907700000000001</v>
      </c>
      <c r="R152" s="187">
        <f>Q152*H152</f>
        <v>7.9298893800000005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164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1285</v>
      </c>
    </row>
    <row r="153" s="12" customFormat="1" ht="22.8" customHeight="1">
      <c r="A153" s="12"/>
      <c r="B153" s="163"/>
      <c r="C153" s="12"/>
      <c r="D153" s="164" t="s">
        <v>71</v>
      </c>
      <c r="E153" s="174" t="s">
        <v>171</v>
      </c>
      <c r="F153" s="174" t="s">
        <v>1286</v>
      </c>
      <c r="G153" s="12"/>
      <c r="H153" s="12"/>
      <c r="I153" s="166"/>
      <c r="J153" s="175">
        <f>BK153</f>
        <v>0</v>
      </c>
      <c r="K153" s="12"/>
      <c r="L153" s="163"/>
      <c r="M153" s="168"/>
      <c r="N153" s="169"/>
      <c r="O153" s="169"/>
      <c r="P153" s="170">
        <f>SUM(P154:P159)</f>
        <v>0</v>
      </c>
      <c r="Q153" s="169"/>
      <c r="R153" s="170">
        <f>SUM(R154:R159)</f>
        <v>25.602850800000002</v>
      </c>
      <c r="S153" s="169"/>
      <c r="T153" s="171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80</v>
      </c>
      <c r="AT153" s="172" t="s">
        <v>71</v>
      </c>
      <c r="AU153" s="172" t="s">
        <v>80</v>
      </c>
      <c r="AY153" s="164" t="s">
        <v>157</v>
      </c>
      <c r="BK153" s="173">
        <f>SUM(BK154:BK159)</f>
        <v>0</v>
      </c>
    </row>
    <row r="154" s="2" customFormat="1" ht="21.75" customHeight="1">
      <c r="A154" s="34"/>
      <c r="B154" s="176"/>
      <c r="C154" s="177" t="s">
        <v>188</v>
      </c>
      <c r="D154" s="177" t="s">
        <v>159</v>
      </c>
      <c r="E154" s="178" t="s">
        <v>1287</v>
      </c>
      <c r="F154" s="179" t="s">
        <v>1288</v>
      </c>
      <c r="G154" s="180" t="s">
        <v>311</v>
      </c>
      <c r="H154" s="181">
        <v>135.40000000000001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38</v>
      </c>
      <c r="O154" s="78"/>
      <c r="P154" s="187">
        <f>O154*H154</f>
        <v>0</v>
      </c>
      <c r="Q154" s="187">
        <v>0.060290000000000003</v>
      </c>
      <c r="R154" s="187">
        <f>Q154*H154</f>
        <v>8.1632660000000001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163</v>
      </c>
      <c r="AT154" s="189" t="s">
        <v>159</v>
      </c>
      <c r="AU154" s="189" t="s">
        <v>164</v>
      </c>
      <c r="AY154" s="15" t="s">
        <v>157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164</v>
      </c>
      <c r="BK154" s="190">
        <f>ROUND(I154*H154,2)</f>
        <v>0</v>
      </c>
      <c r="BL154" s="15" t="s">
        <v>163</v>
      </c>
      <c r="BM154" s="189" t="s">
        <v>1289</v>
      </c>
    </row>
    <row r="155" s="2" customFormat="1" ht="24.15" customHeight="1">
      <c r="A155" s="34"/>
      <c r="B155" s="176"/>
      <c r="C155" s="177" t="s">
        <v>219</v>
      </c>
      <c r="D155" s="177" t="s">
        <v>159</v>
      </c>
      <c r="E155" s="178" t="s">
        <v>1290</v>
      </c>
      <c r="F155" s="179" t="s">
        <v>1291</v>
      </c>
      <c r="G155" s="180" t="s">
        <v>162</v>
      </c>
      <c r="H155" s="181">
        <v>1.1000000000000001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38</v>
      </c>
      <c r="O155" s="78"/>
      <c r="P155" s="187">
        <f>O155*H155</f>
        <v>0</v>
      </c>
      <c r="Q155" s="187">
        <v>0.075520000000000004</v>
      </c>
      <c r="R155" s="187">
        <f>Q155*H155</f>
        <v>0.083072000000000007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163</v>
      </c>
      <c r="AT155" s="189" t="s">
        <v>159</v>
      </c>
      <c r="AU155" s="189" t="s">
        <v>164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163</v>
      </c>
      <c r="BM155" s="189" t="s">
        <v>1292</v>
      </c>
    </row>
    <row r="156" s="2" customFormat="1" ht="24.15" customHeight="1">
      <c r="A156" s="34"/>
      <c r="B156" s="176"/>
      <c r="C156" s="177" t="s">
        <v>192</v>
      </c>
      <c r="D156" s="177" t="s">
        <v>159</v>
      </c>
      <c r="E156" s="178" t="s">
        <v>1293</v>
      </c>
      <c r="F156" s="179" t="s">
        <v>1294</v>
      </c>
      <c r="G156" s="180" t="s">
        <v>162</v>
      </c>
      <c r="H156" s="181">
        <v>30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38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163</v>
      </c>
      <c r="AT156" s="189" t="s">
        <v>159</v>
      </c>
      <c r="AU156" s="189" t="s">
        <v>164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163</v>
      </c>
      <c r="BM156" s="189" t="s">
        <v>1295</v>
      </c>
    </row>
    <row r="157" s="2" customFormat="1" ht="24.15" customHeight="1">
      <c r="A157" s="34"/>
      <c r="B157" s="176"/>
      <c r="C157" s="177" t="s">
        <v>226</v>
      </c>
      <c r="D157" s="177" t="s">
        <v>159</v>
      </c>
      <c r="E157" s="178" t="s">
        <v>1296</v>
      </c>
      <c r="F157" s="179" t="s">
        <v>1297</v>
      </c>
      <c r="G157" s="180" t="s">
        <v>167</v>
      </c>
      <c r="H157" s="181">
        <v>3.355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38</v>
      </c>
      <c r="O157" s="78"/>
      <c r="P157" s="187">
        <f>O157*H157</f>
        <v>0</v>
      </c>
      <c r="Q157" s="187">
        <v>2.4157199999999999</v>
      </c>
      <c r="R157" s="187">
        <f>Q157*H157</f>
        <v>8.1047405999999995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163</v>
      </c>
      <c r="AT157" s="189" t="s">
        <v>159</v>
      </c>
      <c r="AU157" s="189" t="s">
        <v>164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1298</v>
      </c>
    </row>
    <row r="158" s="2" customFormat="1" ht="37.8" customHeight="1">
      <c r="A158" s="34"/>
      <c r="B158" s="176"/>
      <c r="C158" s="177" t="s">
        <v>195</v>
      </c>
      <c r="D158" s="177" t="s">
        <v>159</v>
      </c>
      <c r="E158" s="178" t="s">
        <v>1299</v>
      </c>
      <c r="F158" s="179" t="s">
        <v>1300</v>
      </c>
      <c r="G158" s="180" t="s">
        <v>162</v>
      </c>
      <c r="H158" s="181">
        <v>27.960000000000001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38</v>
      </c>
      <c r="O158" s="78"/>
      <c r="P158" s="187">
        <f>O158*H158</f>
        <v>0</v>
      </c>
      <c r="Q158" s="187">
        <v>0.00022000000000000001</v>
      </c>
      <c r="R158" s="187">
        <f>Q158*H158</f>
        <v>0.0061512000000000008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163</v>
      </c>
      <c r="AT158" s="189" t="s">
        <v>159</v>
      </c>
      <c r="AU158" s="189" t="s">
        <v>164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1301</v>
      </c>
    </row>
    <row r="159" s="2" customFormat="1" ht="21.75" customHeight="1">
      <c r="A159" s="34"/>
      <c r="B159" s="176"/>
      <c r="C159" s="177" t="s">
        <v>233</v>
      </c>
      <c r="D159" s="177" t="s">
        <v>159</v>
      </c>
      <c r="E159" s="178" t="s">
        <v>1302</v>
      </c>
      <c r="F159" s="179" t="s">
        <v>1303</v>
      </c>
      <c r="G159" s="180" t="s">
        <v>167</v>
      </c>
      <c r="H159" s="181">
        <v>5.0330000000000004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38</v>
      </c>
      <c r="O159" s="78"/>
      <c r="P159" s="187">
        <f>O159*H159</f>
        <v>0</v>
      </c>
      <c r="Q159" s="187">
        <v>1.837</v>
      </c>
      <c r="R159" s="187">
        <f>Q159*H159</f>
        <v>9.2456209999999999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163</v>
      </c>
      <c r="AT159" s="189" t="s">
        <v>159</v>
      </c>
      <c r="AU159" s="189" t="s">
        <v>164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1304</v>
      </c>
    </row>
    <row r="160" s="12" customFormat="1" ht="22.8" customHeight="1">
      <c r="A160" s="12"/>
      <c r="B160" s="163"/>
      <c r="C160" s="12"/>
      <c r="D160" s="164" t="s">
        <v>71</v>
      </c>
      <c r="E160" s="174" t="s">
        <v>174</v>
      </c>
      <c r="F160" s="174" t="s">
        <v>1305</v>
      </c>
      <c r="G160" s="12"/>
      <c r="H160" s="12"/>
      <c r="I160" s="166"/>
      <c r="J160" s="175">
        <f>BK160</f>
        <v>0</v>
      </c>
      <c r="K160" s="12"/>
      <c r="L160" s="163"/>
      <c r="M160" s="168"/>
      <c r="N160" s="169"/>
      <c r="O160" s="169"/>
      <c r="P160" s="170">
        <f>SUM(P161:P170)</f>
        <v>0</v>
      </c>
      <c r="Q160" s="169"/>
      <c r="R160" s="170">
        <f>SUM(R161:R170)</f>
        <v>0.08859199999999999</v>
      </c>
      <c r="S160" s="169"/>
      <c r="T160" s="171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4" t="s">
        <v>80</v>
      </c>
      <c r="AT160" s="172" t="s">
        <v>71</v>
      </c>
      <c r="AU160" s="172" t="s">
        <v>80</v>
      </c>
      <c r="AY160" s="164" t="s">
        <v>157</v>
      </c>
      <c r="BK160" s="173">
        <f>SUM(BK161:BK170)</f>
        <v>0</v>
      </c>
    </row>
    <row r="161" s="2" customFormat="1" ht="24.15" customHeight="1">
      <c r="A161" s="34"/>
      <c r="B161" s="176"/>
      <c r="C161" s="177" t="s">
        <v>199</v>
      </c>
      <c r="D161" s="177" t="s">
        <v>159</v>
      </c>
      <c r="E161" s="178" t="s">
        <v>1306</v>
      </c>
      <c r="F161" s="179" t="s">
        <v>1307</v>
      </c>
      <c r="G161" s="180" t="s">
        <v>311</v>
      </c>
      <c r="H161" s="181">
        <v>44.299999999999997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38</v>
      </c>
      <c r="O161" s="78"/>
      <c r="P161" s="187">
        <f>O161*H161</f>
        <v>0</v>
      </c>
      <c r="Q161" s="187">
        <v>1.0000000000000001E-05</v>
      </c>
      <c r="R161" s="187">
        <f>Q161*H161</f>
        <v>0.00044300000000000003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163</v>
      </c>
      <c r="AT161" s="189" t="s">
        <v>159</v>
      </c>
      <c r="AU161" s="189" t="s">
        <v>164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1308</v>
      </c>
    </row>
    <row r="162" s="2" customFormat="1" ht="33" customHeight="1">
      <c r="A162" s="34"/>
      <c r="B162" s="176"/>
      <c r="C162" s="191" t="s">
        <v>7</v>
      </c>
      <c r="D162" s="191" t="s">
        <v>276</v>
      </c>
      <c r="E162" s="192" t="s">
        <v>1309</v>
      </c>
      <c r="F162" s="193" t="s">
        <v>1310</v>
      </c>
      <c r="G162" s="194" t="s">
        <v>300</v>
      </c>
      <c r="H162" s="195">
        <v>11.074999999999999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38</v>
      </c>
      <c r="O162" s="78"/>
      <c r="P162" s="187">
        <f>O162*H162</f>
        <v>0</v>
      </c>
      <c r="Q162" s="187">
        <v>0.0064999999999999997</v>
      </c>
      <c r="R162" s="187">
        <f>Q162*H162</f>
        <v>0.071987499999999996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174</v>
      </c>
      <c r="AT162" s="189" t="s">
        <v>276</v>
      </c>
      <c r="AU162" s="189" t="s">
        <v>164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1311</v>
      </c>
    </row>
    <row r="163" s="2" customFormat="1" ht="24.15" customHeight="1">
      <c r="A163" s="34"/>
      <c r="B163" s="176"/>
      <c r="C163" s="177" t="s">
        <v>202</v>
      </c>
      <c r="D163" s="177" t="s">
        <v>159</v>
      </c>
      <c r="E163" s="178" t="s">
        <v>1312</v>
      </c>
      <c r="F163" s="179" t="s">
        <v>1313</v>
      </c>
      <c r="G163" s="180" t="s">
        <v>311</v>
      </c>
      <c r="H163" s="181">
        <v>2.2999999999999998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38</v>
      </c>
      <c r="O163" s="78"/>
      <c r="P163" s="187">
        <f>O163*H163</f>
        <v>0</v>
      </c>
      <c r="Q163" s="187">
        <v>1.0000000000000001E-05</v>
      </c>
      <c r="R163" s="187">
        <f>Q163*H163</f>
        <v>2.3E-05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163</v>
      </c>
      <c r="AT163" s="189" t="s">
        <v>159</v>
      </c>
      <c r="AU163" s="189" t="s">
        <v>164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1314</v>
      </c>
    </row>
    <row r="164" s="2" customFormat="1" ht="33" customHeight="1">
      <c r="A164" s="34"/>
      <c r="B164" s="176"/>
      <c r="C164" s="191" t="s">
        <v>247</v>
      </c>
      <c r="D164" s="191" t="s">
        <v>276</v>
      </c>
      <c r="E164" s="192" t="s">
        <v>1315</v>
      </c>
      <c r="F164" s="193" t="s">
        <v>1316</v>
      </c>
      <c r="G164" s="194" t="s">
        <v>300</v>
      </c>
      <c r="H164" s="195">
        <v>0.57499999999999996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38</v>
      </c>
      <c r="O164" s="78"/>
      <c r="P164" s="187">
        <f>O164*H164</f>
        <v>0</v>
      </c>
      <c r="Q164" s="187">
        <v>0.01278</v>
      </c>
      <c r="R164" s="187">
        <f>Q164*H164</f>
        <v>0.0073484999999999991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174</v>
      </c>
      <c r="AT164" s="189" t="s">
        <v>276</v>
      </c>
      <c r="AU164" s="189" t="s">
        <v>164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1317</v>
      </c>
    </row>
    <row r="165" s="2" customFormat="1" ht="16.5" customHeight="1">
      <c r="A165" s="34"/>
      <c r="B165" s="176"/>
      <c r="C165" s="177" t="s">
        <v>207</v>
      </c>
      <c r="D165" s="177" t="s">
        <v>159</v>
      </c>
      <c r="E165" s="178" t="s">
        <v>1318</v>
      </c>
      <c r="F165" s="179" t="s">
        <v>1319</v>
      </c>
      <c r="G165" s="180" t="s">
        <v>300</v>
      </c>
      <c r="H165" s="181">
        <v>8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38</v>
      </c>
      <c r="O165" s="78"/>
      <c r="P165" s="187">
        <f>O165*H165</f>
        <v>0</v>
      </c>
      <c r="Q165" s="187">
        <v>4.0000000000000003E-05</v>
      </c>
      <c r="R165" s="187">
        <f>Q165*H165</f>
        <v>0.00032000000000000003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163</v>
      </c>
      <c r="AT165" s="189" t="s">
        <v>159</v>
      </c>
      <c r="AU165" s="189" t="s">
        <v>164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1320</v>
      </c>
    </row>
    <row r="166" s="2" customFormat="1" ht="24.15" customHeight="1">
      <c r="A166" s="34"/>
      <c r="B166" s="176"/>
      <c r="C166" s="191" t="s">
        <v>254</v>
      </c>
      <c r="D166" s="191" t="s">
        <v>276</v>
      </c>
      <c r="E166" s="192" t="s">
        <v>1321</v>
      </c>
      <c r="F166" s="193" t="s">
        <v>1322</v>
      </c>
      <c r="G166" s="194" t="s">
        <v>300</v>
      </c>
      <c r="H166" s="195">
        <v>8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38</v>
      </c>
      <c r="O166" s="78"/>
      <c r="P166" s="187">
        <f>O166*H166</f>
        <v>0</v>
      </c>
      <c r="Q166" s="187">
        <v>0.00032000000000000003</v>
      </c>
      <c r="R166" s="187">
        <f>Q166*H166</f>
        <v>0.0025600000000000002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174</v>
      </c>
      <c r="AT166" s="189" t="s">
        <v>276</v>
      </c>
      <c r="AU166" s="189" t="s">
        <v>164</v>
      </c>
      <c r="AY166" s="15" t="s">
        <v>157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164</v>
      </c>
      <c r="BK166" s="190">
        <f>ROUND(I166*H166,2)</f>
        <v>0</v>
      </c>
      <c r="BL166" s="15" t="s">
        <v>163</v>
      </c>
      <c r="BM166" s="189" t="s">
        <v>1323</v>
      </c>
    </row>
    <row r="167" s="2" customFormat="1" ht="16.5" customHeight="1">
      <c r="A167" s="34"/>
      <c r="B167" s="176"/>
      <c r="C167" s="177" t="s">
        <v>210</v>
      </c>
      <c r="D167" s="177" t="s">
        <v>159</v>
      </c>
      <c r="E167" s="178" t="s">
        <v>1324</v>
      </c>
      <c r="F167" s="179" t="s">
        <v>1325</v>
      </c>
      <c r="G167" s="180" t="s">
        <v>300</v>
      </c>
      <c r="H167" s="181">
        <v>7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38</v>
      </c>
      <c r="O167" s="78"/>
      <c r="P167" s="187">
        <f>O167*H167</f>
        <v>0</v>
      </c>
      <c r="Q167" s="187">
        <v>4.0000000000000003E-05</v>
      </c>
      <c r="R167" s="187">
        <f>Q167*H167</f>
        <v>0.00028000000000000003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163</v>
      </c>
      <c r="AT167" s="189" t="s">
        <v>159</v>
      </c>
      <c r="AU167" s="189" t="s">
        <v>164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1326</v>
      </c>
    </row>
    <row r="168" s="2" customFormat="1" ht="24.15" customHeight="1">
      <c r="A168" s="34"/>
      <c r="B168" s="176"/>
      <c r="C168" s="191" t="s">
        <v>261</v>
      </c>
      <c r="D168" s="191" t="s">
        <v>276</v>
      </c>
      <c r="E168" s="192" t="s">
        <v>1327</v>
      </c>
      <c r="F168" s="193" t="s">
        <v>1328</v>
      </c>
      <c r="G168" s="194" t="s">
        <v>300</v>
      </c>
      <c r="H168" s="195">
        <v>7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38</v>
      </c>
      <c r="O168" s="78"/>
      <c r="P168" s="187">
        <f>O168*H168</f>
        <v>0</v>
      </c>
      <c r="Q168" s="187">
        <v>0.00066</v>
      </c>
      <c r="R168" s="187">
        <f>Q168*H168</f>
        <v>0.00462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174</v>
      </c>
      <c r="AT168" s="189" t="s">
        <v>276</v>
      </c>
      <c r="AU168" s="189" t="s">
        <v>164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1329</v>
      </c>
    </row>
    <row r="169" s="2" customFormat="1" ht="16.5" customHeight="1">
      <c r="A169" s="34"/>
      <c r="B169" s="176"/>
      <c r="C169" s="177" t="s">
        <v>214</v>
      </c>
      <c r="D169" s="177" t="s">
        <v>159</v>
      </c>
      <c r="E169" s="178" t="s">
        <v>1330</v>
      </c>
      <c r="F169" s="179" t="s">
        <v>1331</v>
      </c>
      <c r="G169" s="180" t="s">
        <v>300</v>
      </c>
      <c r="H169" s="181">
        <v>1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38</v>
      </c>
      <c r="O169" s="78"/>
      <c r="P169" s="187">
        <f>O169*H169</f>
        <v>0</v>
      </c>
      <c r="Q169" s="187">
        <v>5.0000000000000002E-05</v>
      </c>
      <c r="R169" s="187">
        <f>Q169*H169</f>
        <v>5.0000000000000002E-05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163</v>
      </c>
      <c r="AT169" s="189" t="s">
        <v>159</v>
      </c>
      <c r="AU169" s="189" t="s">
        <v>164</v>
      </c>
      <c r="AY169" s="15" t="s">
        <v>157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164</v>
      </c>
      <c r="BK169" s="190">
        <f>ROUND(I169*H169,2)</f>
        <v>0</v>
      </c>
      <c r="BL169" s="15" t="s">
        <v>163</v>
      </c>
      <c r="BM169" s="189" t="s">
        <v>1332</v>
      </c>
    </row>
    <row r="170" s="2" customFormat="1" ht="24.15" customHeight="1">
      <c r="A170" s="34"/>
      <c r="B170" s="176"/>
      <c r="C170" s="191" t="s">
        <v>268</v>
      </c>
      <c r="D170" s="191" t="s">
        <v>276</v>
      </c>
      <c r="E170" s="192" t="s">
        <v>1333</v>
      </c>
      <c r="F170" s="193" t="s">
        <v>1334</v>
      </c>
      <c r="G170" s="194" t="s">
        <v>300</v>
      </c>
      <c r="H170" s="195">
        <v>1</v>
      </c>
      <c r="I170" s="196"/>
      <c r="J170" s="197">
        <f>ROUND(I170*H170,2)</f>
        <v>0</v>
      </c>
      <c r="K170" s="198"/>
      <c r="L170" s="199"/>
      <c r="M170" s="200" t="s">
        <v>1</v>
      </c>
      <c r="N170" s="201" t="s">
        <v>38</v>
      </c>
      <c r="O170" s="78"/>
      <c r="P170" s="187">
        <f>O170*H170</f>
        <v>0</v>
      </c>
      <c r="Q170" s="187">
        <v>0.00096000000000000002</v>
      </c>
      <c r="R170" s="187">
        <f>Q170*H170</f>
        <v>0.00096000000000000002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174</v>
      </c>
      <c r="AT170" s="189" t="s">
        <v>276</v>
      </c>
      <c r="AU170" s="189" t="s">
        <v>164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1335</v>
      </c>
    </row>
    <row r="171" s="12" customFormat="1" ht="22.8" customHeight="1">
      <c r="A171" s="12"/>
      <c r="B171" s="163"/>
      <c r="C171" s="12"/>
      <c r="D171" s="164" t="s">
        <v>71</v>
      </c>
      <c r="E171" s="174" t="s">
        <v>189</v>
      </c>
      <c r="F171" s="174" t="s">
        <v>520</v>
      </c>
      <c r="G171" s="12"/>
      <c r="H171" s="12"/>
      <c r="I171" s="166"/>
      <c r="J171" s="175">
        <f>BK171</f>
        <v>0</v>
      </c>
      <c r="K171" s="12"/>
      <c r="L171" s="163"/>
      <c r="M171" s="168"/>
      <c r="N171" s="169"/>
      <c r="O171" s="169"/>
      <c r="P171" s="170">
        <f>SUM(P172:P184)</f>
        <v>0</v>
      </c>
      <c r="Q171" s="169"/>
      <c r="R171" s="170">
        <f>SUM(R172:R184)</f>
        <v>0.01958</v>
      </c>
      <c r="S171" s="169"/>
      <c r="T171" s="171">
        <f>SUM(T172:T184)</f>
        <v>13.124180000000001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4" t="s">
        <v>80</v>
      </c>
      <c r="AT171" s="172" t="s">
        <v>71</v>
      </c>
      <c r="AU171" s="172" t="s">
        <v>80</v>
      </c>
      <c r="AY171" s="164" t="s">
        <v>157</v>
      </c>
      <c r="BK171" s="173">
        <f>SUM(BK172:BK184)</f>
        <v>0</v>
      </c>
    </row>
    <row r="172" s="2" customFormat="1" ht="37.8" customHeight="1">
      <c r="A172" s="34"/>
      <c r="B172" s="176"/>
      <c r="C172" s="177" t="s">
        <v>218</v>
      </c>
      <c r="D172" s="177" t="s">
        <v>159</v>
      </c>
      <c r="E172" s="178" t="s">
        <v>1336</v>
      </c>
      <c r="F172" s="179" t="s">
        <v>1337</v>
      </c>
      <c r="G172" s="180" t="s">
        <v>167</v>
      </c>
      <c r="H172" s="181">
        <v>4.194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38</v>
      </c>
      <c r="O172" s="78"/>
      <c r="P172" s="187">
        <f>O172*H172</f>
        <v>0</v>
      </c>
      <c r="Q172" s="187">
        <v>0</v>
      </c>
      <c r="R172" s="187">
        <f>Q172*H172</f>
        <v>0</v>
      </c>
      <c r="S172" s="187">
        <v>2.2000000000000002</v>
      </c>
      <c r="T172" s="188">
        <f>S172*H172</f>
        <v>9.2268000000000008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163</v>
      </c>
      <c r="AT172" s="189" t="s">
        <v>159</v>
      </c>
      <c r="AU172" s="189" t="s">
        <v>164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163</v>
      </c>
      <c r="BM172" s="189" t="s">
        <v>1338</v>
      </c>
    </row>
    <row r="173" s="2" customFormat="1" ht="24.15" customHeight="1">
      <c r="A173" s="34"/>
      <c r="B173" s="176"/>
      <c r="C173" s="177" t="s">
        <v>275</v>
      </c>
      <c r="D173" s="177" t="s">
        <v>159</v>
      </c>
      <c r="E173" s="178" t="s">
        <v>1339</v>
      </c>
      <c r="F173" s="179" t="s">
        <v>1340</v>
      </c>
      <c r="G173" s="180" t="s">
        <v>1341</v>
      </c>
      <c r="H173" s="181">
        <v>968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38</v>
      </c>
      <c r="O173" s="78"/>
      <c r="P173" s="187">
        <f>O173*H173</f>
        <v>0</v>
      </c>
      <c r="Q173" s="187">
        <v>1.0000000000000001E-05</v>
      </c>
      <c r="R173" s="187">
        <f>Q173*H173</f>
        <v>0.0096800000000000011</v>
      </c>
      <c r="S173" s="187">
        <v>6.0000000000000002E-05</v>
      </c>
      <c r="T173" s="188">
        <f>S173*H173</f>
        <v>0.05808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163</v>
      </c>
      <c r="AT173" s="189" t="s">
        <v>159</v>
      </c>
      <c r="AU173" s="189" t="s">
        <v>164</v>
      </c>
      <c r="AY173" s="15" t="s">
        <v>157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164</v>
      </c>
      <c r="BK173" s="190">
        <f>ROUND(I173*H173,2)</f>
        <v>0</v>
      </c>
      <c r="BL173" s="15" t="s">
        <v>163</v>
      </c>
      <c r="BM173" s="189" t="s">
        <v>1342</v>
      </c>
    </row>
    <row r="174" s="2" customFormat="1" ht="24.15" customHeight="1">
      <c r="A174" s="34"/>
      <c r="B174" s="176"/>
      <c r="C174" s="177" t="s">
        <v>222</v>
      </c>
      <c r="D174" s="177" t="s">
        <v>159</v>
      </c>
      <c r="E174" s="178" t="s">
        <v>1343</v>
      </c>
      <c r="F174" s="179" t="s">
        <v>1344</v>
      </c>
      <c r="G174" s="180" t="s">
        <v>1341</v>
      </c>
      <c r="H174" s="181">
        <v>990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38</v>
      </c>
      <c r="O174" s="78"/>
      <c r="P174" s="187">
        <f>O174*H174</f>
        <v>0</v>
      </c>
      <c r="Q174" s="187">
        <v>1.0000000000000001E-05</v>
      </c>
      <c r="R174" s="187">
        <f>Q174*H174</f>
        <v>0.0099000000000000008</v>
      </c>
      <c r="S174" s="187">
        <v>0.00025000000000000001</v>
      </c>
      <c r="T174" s="188">
        <f>S174*H174</f>
        <v>0.2475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163</v>
      </c>
      <c r="AT174" s="189" t="s">
        <v>159</v>
      </c>
      <c r="AU174" s="189" t="s">
        <v>164</v>
      </c>
      <c r="AY174" s="15" t="s">
        <v>157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164</v>
      </c>
      <c r="BK174" s="190">
        <f>ROUND(I174*H174,2)</f>
        <v>0</v>
      </c>
      <c r="BL174" s="15" t="s">
        <v>163</v>
      </c>
      <c r="BM174" s="189" t="s">
        <v>1345</v>
      </c>
    </row>
    <row r="175" s="2" customFormat="1" ht="37.8" customHeight="1">
      <c r="A175" s="34"/>
      <c r="B175" s="176"/>
      <c r="C175" s="177" t="s">
        <v>283</v>
      </c>
      <c r="D175" s="177" t="s">
        <v>159</v>
      </c>
      <c r="E175" s="178" t="s">
        <v>1346</v>
      </c>
      <c r="F175" s="179" t="s">
        <v>1347</v>
      </c>
      <c r="G175" s="180" t="s">
        <v>311</v>
      </c>
      <c r="H175" s="181">
        <v>10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38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0.0089999999999999993</v>
      </c>
      <c r="T175" s="188">
        <f>S175*H175</f>
        <v>0.089999999999999997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163</v>
      </c>
      <c r="AT175" s="189" t="s">
        <v>159</v>
      </c>
      <c r="AU175" s="189" t="s">
        <v>164</v>
      </c>
      <c r="AY175" s="15" t="s">
        <v>157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164</v>
      </c>
      <c r="BK175" s="190">
        <f>ROUND(I175*H175,2)</f>
        <v>0</v>
      </c>
      <c r="BL175" s="15" t="s">
        <v>163</v>
      </c>
      <c r="BM175" s="189" t="s">
        <v>1348</v>
      </c>
    </row>
    <row r="176" s="2" customFormat="1" ht="37.8" customHeight="1">
      <c r="A176" s="34"/>
      <c r="B176" s="176"/>
      <c r="C176" s="177" t="s">
        <v>225</v>
      </c>
      <c r="D176" s="177" t="s">
        <v>159</v>
      </c>
      <c r="E176" s="178" t="s">
        <v>1349</v>
      </c>
      <c r="F176" s="179" t="s">
        <v>1350</v>
      </c>
      <c r="G176" s="180" t="s">
        <v>311</v>
      </c>
      <c r="H176" s="181">
        <v>135.40000000000001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38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0.025000000000000001</v>
      </c>
      <c r="T176" s="188">
        <f>S176*H176</f>
        <v>3.3850000000000002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163</v>
      </c>
      <c r="AT176" s="189" t="s">
        <v>159</v>
      </c>
      <c r="AU176" s="189" t="s">
        <v>164</v>
      </c>
      <c r="AY176" s="15" t="s">
        <v>157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164</v>
      </c>
      <c r="BK176" s="190">
        <f>ROUND(I176*H176,2)</f>
        <v>0</v>
      </c>
      <c r="BL176" s="15" t="s">
        <v>163</v>
      </c>
      <c r="BM176" s="189" t="s">
        <v>1351</v>
      </c>
    </row>
    <row r="177" s="2" customFormat="1" ht="24.15" customHeight="1">
      <c r="A177" s="34"/>
      <c r="B177" s="176"/>
      <c r="C177" s="177" t="s">
        <v>290</v>
      </c>
      <c r="D177" s="177" t="s">
        <v>159</v>
      </c>
      <c r="E177" s="178" t="s">
        <v>1352</v>
      </c>
      <c r="F177" s="179" t="s">
        <v>1353</v>
      </c>
      <c r="G177" s="180" t="s">
        <v>311</v>
      </c>
      <c r="H177" s="181">
        <v>7.2999999999999998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38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0.016</v>
      </c>
      <c r="T177" s="188">
        <f>S177*H177</f>
        <v>0.1168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163</v>
      </c>
      <c r="AT177" s="189" t="s">
        <v>159</v>
      </c>
      <c r="AU177" s="189" t="s">
        <v>164</v>
      </c>
      <c r="AY177" s="15" t="s">
        <v>157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164</v>
      </c>
      <c r="BK177" s="190">
        <f>ROUND(I177*H177,2)</f>
        <v>0</v>
      </c>
      <c r="BL177" s="15" t="s">
        <v>163</v>
      </c>
      <c r="BM177" s="189" t="s">
        <v>1354</v>
      </c>
    </row>
    <row r="178" s="2" customFormat="1" ht="21.75" customHeight="1">
      <c r="A178" s="34"/>
      <c r="B178" s="176"/>
      <c r="C178" s="177" t="s">
        <v>229</v>
      </c>
      <c r="D178" s="177" t="s">
        <v>159</v>
      </c>
      <c r="E178" s="178" t="s">
        <v>1355</v>
      </c>
      <c r="F178" s="179" t="s">
        <v>1356</v>
      </c>
      <c r="G178" s="180" t="s">
        <v>206</v>
      </c>
      <c r="H178" s="181">
        <v>19.631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38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163</v>
      </c>
      <c r="AT178" s="189" t="s">
        <v>159</v>
      </c>
      <c r="AU178" s="189" t="s">
        <v>164</v>
      </c>
      <c r="AY178" s="15" t="s">
        <v>157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164</v>
      </c>
      <c r="BK178" s="190">
        <f>ROUND(I178*H178,2)</f>
        <v>0</v>
      </c>
      <c r="BL178" s="15" t="s">
        <v>163</v>
      </c>
      <c r="BM178" s="189" t="s">
        <v>1357</v>
      </c>
    </row>
    <row r="179" s="2" customFormat="1" ht="24.15" customHeight="1">
      <c r="A179" s="34"/>
      <c r="B179" s="176"/>
      <c r="C179" s="177" t="s">
        <v>297</v>
      </c>
      <c r="D179" s="177" t="s">
        <v>159</v>
      </c>
      <c r="E179" s="178" t="s">
        <v>1358</v>
      </c>
      <c r="F179" s="179" t="s">
        <v>1359</v>
      </c>
      <c r="G179" s="180" t="s">
        <v>206</v>
      </c>
      <c r="H179" s="181">
        <v>19.631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38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163</v>
      </c>
      <c r="AT179" s="189" t="s">
        <v>159</v>
      </c>
      <c r="AU179" s="189" t="s">
        <v>164</v>
      </c>
      <c r="AY179" s="15" t="s">
        <v>157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164</v>
      </c>
      <c r="BK179" s="190">
        <f>ROUND(I179*H179,2)</f>
        <v>0</v>
      </c>
      <c r="BL179" s="15" t="s">
        <v>163</v>
      </c>
      <c r="BM179" s="189" t="s">
        <v>1360</v>
      </c>
    </row>
    <row r="180" s="2" customFormat="1" ht="21.75" customHeight="1">
      <c r="A180" s="34"/>
      <c r="B180" s="176"/>
      <c r="C180" s="177" t="s">
        <v>232</v>
      </c>
      <c r="D180" s="177" t="s">
        <v>159</v>
      </c>
      <c r="E180" s="178" t="s">
        <v>667</v>
      </c>
      <c r="F180" s="179" t="s">
        <v>668</v>
      </c>
      <c r="G180" s="180" t="s">
        <v>206</v>
      </c>
      <c r="H180" s="181">
        <v>19.631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38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163</v>
      </c>
      <c r="AT180" s="189" t="s">
        <v>159</v>
      </c>
      <c r="AU180" s="189" t="s">
        <v>164</v>
      </c>
      <c r="AY180" s="15" t="s">
        <v>157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164</v>
      </c>
      <c r="BK180" s="190">
        <f>ROUND(I180*H180,2)</f>
        <v>0</v>
      </c>
      <c r="BL180" s="15" t="s">
        <v>163</v>
      </c>
      <c r="BM180" s="189" t="s">
        <v>1361</v>
      </c>
    </row>
    <row r="181" s="2" customFormat="1" ht="24.15" customHeight="1">
      <c r="A181" s="34"/>
      <c r="B181" s="176"/>
      <c r="C181" s="177" t="s">
        <v>305</v>
      </c>
      <c r="D181" s="177" t="s">
        <v>159</v>
      </c>
      <c r="E181" s="178" t="s">
        <v>671</v>
      </c>
      <c r="F181" s="179" t="s">
        <v>672</v>
      </c>
      <c r="G181" s="180" t="s">
        <v>206</v>
      </c>
      <c r="H181" s="181">
        <v>392.62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38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163</v>
      </c>
      <c r="AT181" s="189" t="s">
        <v>159</v>
      </c>
      <c r="AU181" s="189" t="s">
        <v>164</v>
      </c>
      <c r="AY181" s="15" t="s">
        <v>157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164</v>
      </c>
      <c r="BK181" s="190">
        <f>ROUND(I181*H181,2)</f>
        <v>0</v>
      </c>
      <c r="BL181" s="15" t="s">
        <v>163</v>
      </c>
      <c r="BM181" s="189" t="s">
        <v>1362</v>
      </c>
    </row>
    <row r="182" s="2" customFormat="1" ht="24.15" customHeight="1">
      <c r="A182" s="34"/>
      <c r="B182" s="176"/>
      <c r="C182" s="177" t="s">
        <v>236</v>
      </c>
      <c r="D182" s="177" t="s">
        <v>159</v>
      </c>
      <c r="E182" s="178" t="s">
        <v>674</v>
      </c>
      <c r="F182" s="179" t="s">
        <v>675</v>
      </c>
      <c r="G182" s="180" t="s">
        <v>206</v>
      </c>
      <c r="H182" s="181">
        <v>19.631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38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163</v>
      </c>
      <c r="AT182" s="189" t="s">
        <v>159</v>
      </c>
      <c r="AU182" s="189" t="s">
        <v>164</v>
      </c>
      <c r="AY182" s="15" t="s">
        <v>157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164</v>
      </c>
      <c r="BK182" s="190">
        <f>ROUND(I182*H182,2)</f>
        <v>0</v>
      </c>
      <c r="BL182" s="15" t="s">
        <v>163</v>
      </c>
      <c r="BM182" s="189" t="s">
        <v>1363</v>
      </c>
    </row>
    <row r="183" s="2" customFormat="1" ht="24.15" customHeight="1">
      <c r="A183" s="34"/>
      <c r="B183" s="176"/>
      <c r="C183" s="177" t="s">
        <v>313</v>
      </c>
      <c r="D183" s="177" t="s">
        <v>159</v>
      </c>
      <c r="E183" s="178" t="s">
        <v>678</v>
      </c>
      <c r="F183" s="179" t="s">
        <v>679</v>
      </c>
      <c r="G183" s="180" t="s">
        <v>206</v>
      </c>
      <c r="H183" s="181">
        <v>196.31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38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163</v>
      </c>
      <c r="AT183" s="189" t="s">
        <v>159</v>
      </c>
      <c r="AU183" s="189" t="s">
        <v>164</v>
      </c>
      <c r="AY183" s="15" t="s">
        <v>157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164</v>
      </c>
      <c r="BK183" s="190">
        <f>ROUND(I183*H183,2)</f>
        <v>0</v>
      </c>
      <c r="BL183" s="15" t="s">
        <v>163</v>
      </c>
      <c r="BM183" s="189" t="s">
        <v>1364</v>
      </c>
    </row>
    <row r="184" s="2" customFormat="1" ht="24.15" customHeight="1">
      <c r="A184" s="34"/>
      <c r="B184" s="176"/>
      <c r="C184" s="177" t="s">
        <v>239</v>
      </c>
      <c r="D184" s="177" t="s">
        <v>159</v>
      </c>
      <c r="E184" s="178" t="s">
        <v>1365</v>
      </c>
      <c r="F184" s="179" t="s">
        <v>1366</v>
      </c>
      <c r="G184" s="180" t="s">
        <v>206</v>
      </c>
      <c r="H184" s="181">
        <v>19.631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38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163</v>
      </c>
      <c r="AT184" s="189" t="s">
        <v>159</v>
      </c>
      <c r="AU184" s="189" t="s">
        <v>164</v>
      </c>
      <c r="AY184" s="15" t="s">
        <v>157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164</v>
      </c>
      <c r="BK184" s="190">
        <f>ROUND(I184*H184,2)</f>
        <v>0</v>
      </c>
      <c r="BL184" s="15" t="s">
        <v>163</v>
      </c>
      <c r="BM184" s="189" t="s">
        <v>1367</v>
      </c>
    </row>
    <row r="185" s="12" customFormat="1" ht="22.8" customHeight="1">
      <c r="A185" s="12"/>
      <c r="B185" s="163"/>
      <c r="C185" s="12"/>
      <c r="D185" s="164" t="s">
        <v>71</v>
      </c>
      <c r="E185" s="174" t="s">
        <v>516</v>
      </c>
      <c r="F185" s="174" t="s">
        <v>687</v>
      </c>
      <c r="G185" s="12"/>
      <c r="H185" s="12"/>
      <c r="I185" s="166"/>
      <c r="J185" s="175">
        <f>BK185</f>
        <v>0</v>
      </c>
      <c r="K185" s="12"/>
      <c r="L185" s="163"/>
      <c r="M185" s="168"/>
      <c r="N185" s="169"/>
      <c r="O185" s="169"/>
      <c r="P185" s="170">
        <f>P186</f>
        <v>0</v>
      </c>
      <c r="Q185" s="169"/>
      <c r="R185" s="170">
        <f>R186</f>
        <v>0</v>
      </c>
      <c r="S185" s="169"/>
      <c r="T185" s="171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4" t="s">
        <v>80</v>
      </c>
      <c r="AT185" s="172" t="s">
        <v>71</v>
      </c>
      <c r="AU185" s="172" t="s">
        <v>80</v>
      </c>
      <c r="AY185" s="164" t="s">
        <v>157</v>
      </c>
      <c r="BK185" s="173">
        <f>BK186</f>
        <v>0</v>
      </c>
    </row>
    <row r="186" s="2" customFormat="1" ht="24.15" customHeight="1">
      <c r="A186" s="34"/>
      <c r="B186" s="176"/>
      <c r="C186" s="177" t="s">
        <v>320</v>
      </c>
      <c r="D186" s="177" t="s">
        <v>159</v>
      </c>
      <c r="E186" s="178" t="s">
        <v>688</v>
      </c>
      <c r="F186" s="179" t="s">
        <v>689</v>
      </c>
      <c r="G186" s="180" t="s">
        <v>206</v>
      </c>
      <c r="H186" s="181">
        <v>52.494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38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163</v>
      </c>
      <c r="AT186" s="189" t="s">
        <v>159</v>
      </c>
      <c r="AU186" s="189" t="s">
        <v>164</v>
      </c>
      <c r="AY186" s="15" t="s">
        <v>157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164</v>
      </c>
      <c r="BK186" s="190">
        <f>ROUND(I186*H186,2)</f>
        <v>0</v>
      </c>
      <c r="BL186" s="15" t="s">
        <v>163</v>
      </c>
      <c r="BM186" s="189" t="s">
        <v>1368</v>
      </c>
    </row>
    <row r="187" s="12" customFormat="1" ht="25.92" customHeight="1">
      <c r="A187" s="12"/>
      <c r="B187" s="163"/>
      <c r="C187" s="12"/>
      <c r="D187" s="164" t="s">
        <v>71</v>
      </c>
      <c r="E187" s="165" t="s">
        <v>1369</v>
      </c>
      <c r="F187" s="165" t="s">
        <v>1370</v>
      </c>
      <c r="G187" s="12"/>
      <c r="H187" s="12"/>
      <c r="I187" s="166"/>
      <c r="J187" s="167">
        <f>BK187</f>
        <v>0</v>
      </c>
      <c r="K187" s="12"/>
      <c r="L187" s="163"/>
      <c r="M187" s="168"/>
      <c r="N187" s="169"/>
      <c r="O187" s="169"/>
      <c r="P187" s="170">
        <f>P188+P194+P201+P223+P248+P252+P357</f>
        <v>0</v>
      </c>
      <c r="Q187" s="169"/>
      <c r="R187" s="170">
        <f>R188+R194+R201+R223+R248+R252+R357</f>
        <v>3.1542225000000004</v>
      </c>
      <c r="S187" s="169"/>
      <c r="T187" s="171">
        <f>T188+T194+T201+T223+T248+T252+T357</f>
        <v>5.5213399999999995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4" t="s">
        <v>164</v>
      </c>
      <c r="AT187" s="172" t="s">
        <v>71</v>
      </c>
      <c r="AU187" s="172" t="s">
        <v>72</v>
      </c>
      <c r="AY187" s="164" t="s">
        <v>157</v>
      </c>
      <c r="BK187" s="173">
        <f>BK188+BK194+BK201+BK223+BK248+BK252+BK357</f>
        <v>0</v>
      </c>
    </row>
    <row r="188" s="12" customFormat="1" ht="22.8" customHeight="1">
      <c r="A188" s="12"/>
      <c r="B188" s="163"/>
      <c r="C188" s="12"/>
      <c r="D188" s="164" t="s">
        <v>71</v>
      </c>
      <c r="E188" s="174" t="s">
        <v>729</v>
      </c>
      <c r="F188" s="174" t="s">
        <v>1371</v>
      </c>
      <c r="G188" s="12"/>
      <c r="H188" s="12"/>
      <c r="I188" s="166"/>
      <c r="J188" s="175">
        <f>BK188</f>
        <v>0</v>
      </c>
      <c r="K188" s="12"/>
      <c r="L188" s="163"/>
      <c r="M188" s="168"/>
      <c r="N188" s="169"/>
      <c r="O188" s="169"/>
      <c r="P188" s="170">
        <f>SUM(P189:P193)</f>
        <v>0</v>
      </c>
      <c r="Q188" s="169"/>
      <c r="R188" s="170">
        <f>SUM(R189:R193)</f>
        <v>0.007235000000000001</v>
      </c>
      <c r="S188" s="169"/>
      <c r="T188" s="171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4" t="s">
        <v>164</v>
      </c>
      <c r="AT188" s="172" t="s">
        <v>71</v>
      </c>
      <c r="AU188" s="172" t="s">
        <v>80</v>
      </c>
      <c r="AY188" s="164" t="s">
        <v>157</v>
      </c>
      <c r="BK188" s="173">
        <f>SUM(BK189:BK193)</f>
        <v>0</v>
      </c>
    </row>
    <row r="189" s="2" customFormat="1" ht="24.15" customHeight="1">
      <c r="A189" s="34"/>
      <c r="B189" s="176"/>
      <c r="C189" s="177" t="s">
        <v>243</v>
      </c>
      <c r="D189" s="177" t="s">
        <v>159</v>
      </c>
      <c r="E189" s="178" t="s">
        <v>1372</v>
      </c>
      <c r="F189" s="179" t="s">
        <v>1373</v>
      </c>
      <c r="G189" s="180" t="s">
        <v>162</v>
      </c>
      <c r="H189" s="181">
        <v>5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38</v>
      </c>
      <c r="O189" s="78"/>
      <c r="P189" s="187">
        <f>O189*H189</f>
        <v>0</v>
      </c>
      <c r="Q189" s="187">
        <v>0.00032000000000000003</v>
      </c>
      <c r="R189" s="187">
        <f>Q189*H189</f>
        <v>0.0016000000000000001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188</v>
      </c>
      <c r="AT189" s="189" t="s">
        <v>159</v>
      </c>
      <c r="AU189" s="189" t="s">
        <v>164</v>
      </c>
      <c r="AY189" s="15" t="s">
        <v>157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164</v>
      </c>
      <c r="BK189" s="190">
        <f>ROUND(I189*H189,2)</f>
        <v>0</v>
      </c>
      <c r="BL189" s="15" t="s">
        <v>188</v>
      </c>
      <c r="BM189" s="189" t="s">
        <v>1374</v>
      </c>
    </row>
    <row r="190" s="2" customFormat="1" ht="24.15" customHeight="1">
      <c r="A190" s="34"/>
      <c r="B190" s="176"/>
      <c r="C190" s="177" t="s">
        <v>327</v>
      </c>
      <c r="D190" s="177" t="s">
        <v>159</v>
      </c>
      <c r="E190" s="178" t="s">
        <v>1375</v>
      </c>
      <c r="F190" s="179" t="s">
        <v>1376</v>
      </c>
      <c r="G190" s="180" t="s">
        <v>300</v>
      </c>
      <c r="H190" s="181">
        <v>5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38</v>
      </c>
      <c r="O190" s="78"/>
      <c r="P190" s="187">
        <f>O190*H190</f>
        <v>0</v>
      </c>
      <c r="Q190" s="187">
        <v>0.00013999999999999999</v>
      </c>
      <c r="R190" s="187">
        <f>Q190*H190</f>
        <v>0.00069999999999999988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188</v>
      </c>
      <c r="AT190" s="189" t="s">
        <v>159</v>
      </c>
      <c r="AU190" s="189" t="s">
        <v>164</v>
      </c>
      <c r="AY190" s="15" t="s">
        <v>157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164</v>
      </c>
      <c r="BK190" s="190">
        <f>ROUND(I190*H190,2)</f>
        <v>0</v>
      </c>
      <c r="BL190" s="15" t="s">
        <v>188</v>
      </c>
      <c r="BM190" s="189" t="s">
        <v>1377</v>
      </c>
    </row>
    <row r="191" s="2" customFormat="1" ht="24.15" customHeight="1">
      <c r="A191" s="34"/>
      <c r="B191" s="176"/>
      <c r="C191" s="191" t="s">
        <v>246</v>
      </c>
      <c r="D191" s="191" t="s">
        <v>276</v>
      </c>
      <c r="E191" s="192" t="s">
        <v>1378</v>
      </c>
      <c r="F191" s="193" t="s">
        <v>1379</v>
      </c>
      <c r="G191" s="194" t="s">
        <v>162</v>
      </c>
      <c r="H191" s="195">
        <v>1.425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38</v>
      </c>
      <c r="O191" s="78"/>
      <c r="P191" s="187">
        <f>O191*H191</f>
        <v>0</v>
      </c>
      <c r="Q191" s="187">
        <v>0.0022000000000000001</v>
      </c>
      <c r="R191" s="187">
        <f>Q191*H191</f>
        <v>0.0031350000000000002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218</v>
      </c>
      <c r="AT191" s="189" t="s">
        <v>276</v>
      </c>
      <c r="AU191" s="189" t="s">
        <v>164</v>
      </c>
      <c r="AY191" s="15" t="s">
        <v>157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164</v>
      </c>
      <c r="BK191" s="190">
        <f>ROUND(I191*H191,2)</f>
        <v>0</v>
      </c>
      <c r="BL191" s="15" t="s">
        <v>188</v>
      </c>
      <c r="BM191" s="189" t="s">
        <v>1380</v>
      </c>
    </row>
    <row r="192" s="2" customFormat="1" ht="24.15" customHeight="1">
      <c r="A192" s="34"/>
      <c r="B192" s="176"/>
      <c r="C192" s="177" t="s">
        <v>335</v>
      </c>
      <c r="D192" s="177" t="s">
        <v>159</v>
      </c>
      <c r="E192" s="178" t="s">
        <v>1381</v>
      </c>
      <c r="F192" s="179" t="s">
        <v>1382</v>
      </c>
      <c r="G192" s="180" t="s">
        <v>300</v>
      </c>
      <c r="H192" s="181">
        <v>5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38</v>
      </c>
      <c r="O192" s="78"/>
      <c r="P192" s="187">
        <f>O192*H192</f>
        <v>0</v>
      </c>
      <c r="Q192" s="187">
        <v>0.00036000000000000002</v>
      </c>
      <c r="R192" s="187">
        <f>Q192*H192</f>
        <v>0.0018000000000000002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188</v>
      </c>
      <c r="AT192" s="189" t="s">
        <v>159</v>
      </c>
      <c r="AU192" s="189" t="s">
        <v>164</v>
      </c>
      <c r="AY192" s="15" t="s">
        <v>157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164</v>
      </c>
      <c r="BK192" s="190">
        <f>ROUND(I192*H192,2)</f>
        <v>0</v>
      </c>
      <c r="BL192" s="15" t="s">
        <v>188</v>
      </c>
      <c r="BM192" s="189" t="s">
        <v>1383</v>
      </c>
    </row>
    <row r="193" s="2" customFormat="1" ht="24.15" customHeight="1">
      <c r="A193" s="34"/>
      <c r="B193" s="176"/>
      <c r="C193" s="177" t="s">
        <v>250</v>
      </c>
      <c r="D193" s="177" t="s">
        <v>159</v>
      </c>
      <c r="E193" s="178" t="s">
        <v>1384</v>
      </c>
      <c r="F193" s="179" t="s">
        <v>766</v>
      </c>
      <c r="G193" s="180" t="s">
        <v>206</v>
      </c>
      <c r="H193" s="181">
        <v>0.0070000000000000001</v>
      </c>
      <c r="I193" s="182"/>
      <c r="J193" s="183">
        <f>ROUND(I193*H193,2)</f>
        <v>0</v>
      </c>
      <c r="K193" s="184"/>
      <c r="L193" s="35"/>
      <c r="M193" s="185" t="s">
        <v>1</v>
      </c>
      <c r="N193" s="186" t="s">
        <v>38</v>
      </c>
      <c r="O193" s="78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188</v>
      </c>
      <c r="AT193" s="189" t="s">
        <v>159</v>
      </c>
      <c r="AU193" s="189" t="s">
        <v>164</v>
      </c>
      <c r="AY193" s="15" t="s">
        <v>157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164</v>
      </c>
      <c r="BK193" s="190">
        <f>ROUND(I193*H193,2)</f>
        <v>0</v>
      </c>
      <c r="BL193" s="15" t="s">
        <v>188</v>
      </c>
      <c r="BM193" s="189" t="s">
        <v>1385</v>
      </c>
    </row>
    <row r="194" s="12" customFormat="1" ht="22.8" customHeight="1">
      <c r="A194" s="12"/>
      <c r="B194" s="163"/>
      <c r="C194" s="12"/>
      <c r="D194" s="164" t="s">
        <v>71</v>
      </c>
      <c r="E194" s="174" t="s">
        <v>768</v>
      </c>
      <c r="F194" s="174" t="s">
        <v>769</v>
      </c>
      <c r="G194" s="12"/>
      <c r="H194" s="12"/>
      <c r="I194" s="166"/>
      <c r="J194" s="175">
        <f>BK194</f>
        <v>0</v>
      </c>
      <c r="K194" s="12"/>
      <c r="L194" s="163"/>
      <c r="M194" s="168"/>
      <c r="N194" s="169"/>
      <c r="O194" s="169"/>
      <c r="P194" s="170">
        <f>SUM(P195:P200)</f>
        <v>0</v>
      </c>
      <c r="Q194" s="169"/>
      <c r="R194" s="170">
        <f>SUM(R195:R200)</f>
        <v>0.055091999999999995</v>
      </c>
      <c r="S194" s="169"/>
      <c r="T194" s="171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4" t="s">
        <v>164</v>
      </c>
      <c r="AT194" s="172" t="s">
        <v>71</v>
      </c>
      <c r="AU194" s="172" t="s">
        <v>80</v>
      </c>
      <c r="AY194" s="164" t="s">
        <v>157</v>
      </c>
      <c r="BK194" s="173">
        <f>SUM(BK195:BK200)</f>
        <v>0</v>
      </c>
    </row>
    <row r="195" s="2" customFormat="1" ht="24.15" customHeight="1">
      <c r="A195" s="34"/>
      <c r="B195" s="176"/>
      <c r="C195" s="177" t="s">
        <v>342</v>
      </c>
      <c r="D195" s="177" t="s">
        <v>159</v>
      </c>
      <c r="E195" s="178" t="s">
        <v>1386</v>
      </c>
      <c r="F195" s="179" t="s">
        <v>1387</v>
      </c>
      <c r="G195" s="180" t="s">
        <v>311</v>
      </c>
      <c r="H195" s="181">
        <v>760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38</v>
      </c>
      <c r="O195" s="78"/>
      <c r="P195" s="187">
        <f>O195*H195</f>
        <v>0</v>
      </c>
      <c r="Q195" s="187">
        <v>2.0000000000000002E-05</v>
      </c>
      <c r="R195" s="187">
        <f>Q195*H195</f>
        <v>0.015200000000000002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188</v>
      </c>
      <c r="AT195" s="189" t="s">
        <v>159</v>
      </c>
      <c r="AU195" s="189" t="s">
        <v>164</v>
      </c>
      <c r="AY195" s="15" t="s">
        <v>157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164</v>
      </c>
      <c r="BK195" s="190">
        <f>ROUND(I195*H195,2)</f>
        <v>0</v>
      </c>
      <c r="BL195" s="15" t="s">
        <v>188</v>
      </c>
      <c r="BM195" s="189" t="s">
        <v>1388</v>
      </c>
    </row>
    <row r="196" s="2" customFormat="1" ht="33" customHeight="1">
      <c r="A196" s="34"/>
      <c r="B196" s="176"/>
      <c r="C196" s="191" t="s">
        <v>253</v>
      </c>
      <c r="D196" s="191" t="s">
        <v>276</v>
      </c>
      <c r="E196" s="192" t="s">
        <v>1389</v>
      </c>
      <c r="F196" s="193" t="s">
        <v>1390</v>
      </c>
      <c r="G196" s="194" t="s">
        <v>311</v>
      </c>
      <c r="H196" s="195">
        <v>55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38</v>
      </c>
      <c r="O196" s="78"/>
      <c r="P196" s="187">
        <f>O196*H196</f>
        <v>0</v>
      </c>
      <c r="Q196" s="187">
        <v>9.0000000000000006E-05</v>
      </c>
      <c r="R196" s="187">
        <f>Q196*H196</f>
        <v>0.0049500000000000004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174</v>
      </c>
      <c r="AT196" s="189" t="s">
        <v>276</v>
      </c>
      <c r="AU196" s="189" t="s">
        <v>164</v>
      </c>
      <c r="AY196" s="15" t="s">
        <v>157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164</v>
      </c>
      <c r="BK196" s="190">
        <f>ROUND(I196*H196,2)</f>
        <v>0</v>
      </c>
      <c r="BL196" s="15" t="s">
        <v>163</v>
      </c>
      <c r="BM196" s="189" t="s">
        <v>1391</v>
      </c>
    </row>
    <row r="197" s="2" customFormat="1" ht="33" customHeight="1">
      <c r="A197" s="34"/>
      <c r="B197" s="176"/>
      <c r="C197" s="191" t="s">
        <v>349</v>
      </c>
      <c r="D197" s="191" t="s">
        <v>276</v>
      </c>
      <c r="E197" s="192" t="s">
        <v>1392</v>
      </c>
      <c r="F197" s="193" t="s">
        <v>1393</v>
      </c>
      <c r="G197" s="194" t="s">
        <v>311</v>
      </c>
      <c r="H197" s="195">
        <v>130.5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38</v>
      </c>
      <c r="O197" s="78"/>
      <c r="P197" s="187">
        <f>O197*H197</f>
        <v>0</v>
      </c>
      <c r="Q197" s="187">
        <v>0.00013999999999999999</v>
      </c>
      <c r="R197" s="187">
        <f>Q197*H197</f>
        <v>0.018269999999999998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174</v>
      </c>
      <c r="AT197" s="189" t="s">
        <v>276</v>
      </c>
      <c r="AU197" s="189" t="s">
        <v>164</v>
      </c>
      <c r="AY197" s="15" t="s">
        <v>157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164</v>
      </c>
      <c r="BK197" s="190">
        <f>ROUND(I197*H197,2)</f>
        <v>0</v>
      </c>
      <c r="BL197" s="15" t="s">
        <v>163</v>
      </c>
      <c r="BM197" s="189" t="s">
        <v>1394</v>
      </c>
    </row>
    <row r="198" s="2" customFormat="1" ht="33" customHeight="1">
      <c r="A198" s="34"/>
      <c r="B198" s="176"/>
      <c r="C198" s="191" t="s">
        <v>257</v>
      </c>
      <c r="D198" s="191" t="s">
        <v>276</v>
      </c>
      <c r="E198" s="192" t="s">
        <v>1395</v>
      </c>
      <c r="F198" s="193" t="s">
        <v>1396</v>
      </c>
      <c r="G198" s="194" t="s">
        <v>311</v>
      </c>
      <c r="H198" s="195">
        <v>261.60000000000002</v>
      </c>
      <c r="I198" s="196"/>
      <c r="J198" s="197">
        <f>ROUND(I198*H198,2)</f>
        <v>0</v>
      </c>
      <c r="K198" s="198"/>
      <c r="L198" s="199"/>
      <c r="M198" s="200" t="s">
        <v>1</v>
      </c>
      <c r="N198" s="201" t="s">
        <v>38</v>
      </c>
      <c r="O198" s="78"/>
      <c r="P198" s="187">
        <f>O198*H198</f>
        <v>0</v>
      </c>
      <c r="Q198" s="187">
        <v>1.0000000000000001E-05</v>
      </c>
      <c r="R198" s="187">
        <f>Q198*H198</f>
        <v>0.0026160000000000003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174</v>
      </c>
      <c r="AT198" s="189" t="s">
        <v>276</v>
      </c>
      <c r="AU198" s="189" t="s">
        <v>164</v>
      </c>
      <c r="AY198" s="15" t="s">
        <v>157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164</v>
      </c>
      <c r="BK198" s="190">
        <f>ROUND(I198*H198,2)</f>
        <v>0</v>
      </c>
      <c r="BL198" s="15" t="s">
        <v>163</v>
      </c>
      <c r="BM198" s="189" t="s">
        <v>1397</v>
      </c>
    </row>
    <row r="199" s="2" customFormat="1" ht="33" customHeight="1">
      <c r="A199" s="34"/>
      <c r="B199" s="176"/>
      <c r="C199" s="191" t="s">
        <v>356</v>
      </c>
      <c r="D199" s="191" t="s">
        <v>276</v>
      </c>
      <c r="E199" s="192" t="s">
        <v>1398</v>
      </c>
      <c r="F199" s="193" t="s">
        <v>1399</v>
      </c>
      <c r="G199" s="194" t="s">
        <v>311</v>
      </c>
      <c r="H199" s="195">
        <v>351.39999999999998</v>
      </c>
      <c r="I199" s="196"/>
      <c r="J199" s="197">
        <f>ROUND(I199*H199,2)</f>
        <v>0</v>
      </c>
      <c r="K199" s="198"/>
      <c r="L199" s="199"/>
      <c r="M199" s="200" t="s">
        <v>1</v>
      </c>
      <c r="N199" s="201" t="s">
        <v>38</v>
      </c>
      <c r="O199" s="78"/>
      <c r="P199" s="187">
        <f>O199*H199</f>
        <v>0</v>
      </c>
      <c r="Q199" s="187">
        <v>4.0000000000000003E-05</v>
      </c>
      <c r="R199" s="187">
        <f>Q199*H199</f>
        <v>0.014056000000000001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174</v>
      </c>
      <c r="AT199" s="189" t="s">
        <v>276</v>
      </c>
      <c r="AU199" s="189" t="s">
        <v>164</v>
      </c>
      <c r="AY199" s="15" t="s">
        <v>157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164</v>
      </c>
      <c r="BK199" s="190">
        <f>ROUND(I199*H199,2)</f>
        <v>0</v>
      </c>
      <c r="BL199" s="15" t="s">
        <v>163</v>
      </c>
      <c r="BM199" s="189" t="s">
        <v>1400</v>
      </c>
    </row>
    <row r="200" s="2" customFormat="1" ht="24.15" customHeight="1">
      <c r="A200" s="34"/>
      <c r="B200" s="176"/>
      <c r="C200" s="177" t="s">
        <v>260</v>
      </c>
      <c r="D200" s="177" t="s">
        <v>159</v>
      </c>
      <c r="E200" s="178" t="s">
        <v>1401</v>
      </c>
      <c r="F200" s="179" t="s">
        <v>849</v>
      </c>
      <c r="G200" s="180" t="s">
        <v>206</v>
      </c>
      <c r="H200" s="181">
        <v>0.014999999999999999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38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163</v>
      </c>
      <c r="AT200" s="189" t="s">
        <v>159</v>
      </c>
      <c r="AU200" s="189" t="s">
        <v>164</v>
      </c>
      <c r="AY200" s="15" t="s">
        <v>157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164</v>
      </c>
      <c r="BK200" s="190">
        <f>ROUND(I200*H200,2)</f>
        <v>0</v>
      </c>
      <c r="BL200" s="15" t="s">
        <v>163</v>
      </c>
      <c r="BM200" s="189" t="s">
        <v>1402</v>
      </c>
    </row>
    <row r="201" s="12" customFormat="1" ht="22.8" customHeight="1">
      <c r="A201" s="12"/>
      <c r="B201" s="163"/>
      <c r="C201" s="12"/>
      <c r="D201" s="164" t="s">
        <v>71</v>
      </c>
      <c r="E201" s="174" t="s">
        <v>851</v>
      </c>
      <c r="F201" s="174" t="s">
        <v>1403</v>
      </c>
      <c r="G201" s="12"/>
      <c r="H201" s="12"/>
      <c r="I201" s="166"/>
      <c r="J201" s="175">
        <f>BK201</f>
        <v>0</v>
      </c>
      <c r="K201" s="12"/>
      <c r="L201" s="163"/>
      <c r="M201" s="168"/>
      <c r="N201" s="169"/>
      <c r="O201" s="169"/>
      <c r="P201" s="170">
        <f>SUM(P202:P222)</f>
        <v>0</v>
      </c>
      <c r="Q201" s="169"/>
      <c r="R201" s="170">
        <f>SUM(R202:R222)</f>
        <v>0.34476100000000004</v>
      </c>
      <c r="S201" s="169"/>
      <c r="T201" s="171">
        <f>SUM(T202:T222)</f>
        <v>0.37709999999999999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164</v>
      </c>
      <c r="AT201" s="172" t="s">
        <v>71</v>
      </c>
      <c r="AU201" s="172" t="s">
        <v>80</v>
      </c>
      <c r="AY201" s="164" t="s">
        <v>157</v>
      </c>
      <c r="BK201" s="173">
        <f>SUM(BK202:BK222)</f>
        <v>0</v>
      </c>
    </row>
    <row r="202" s="2" customFormat="1" ht="24.15" customHeight="1">
      <c r="A202" s="34"/>
      <c r="B202" s="176"/>
      <c r="C202" s="177" t="s">
        <v>363</v>
      </c>
      <c r="D202" s="177" t="s">
        <v>159</v>
      </c>
      <c r="E202" s="178" t="s">
        <v>1404</v>
      </c>
      <c r="F202" s="179" t="s">
        <v>1405</v>
      </c>
      <c r="G202" s="180" t="s">
        <v>300</v>
      </c>
      <c r="H202" s="181">
        <v>5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38</v>
      </c>
      <c r="O202" s="78"/>
      <c r="P202" s="187">
        <f>O202*H202</f>
        <v>0</v>
      </c>
      <c r="Q202" s="187">
        <v>0.0012899999999999999</v>
      </c>
      <c r="R202" s="187">
        <f>Q202*H202</f>
        <v>0.0064499999999999991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188</v>
      </c>
      <c r="AT202" s="189" t="s">
        <v>159</v>
      </c>
      <c r="AU202" s="189" t="s">
        <v>164</v>
      </c>
      <c r="AY202" s="15" t="s">
        <v>157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164</v>
      </c>
      <c r="BK202" s="190">
        <f>ROUND(I202*H202,2)</f>
        <v>0</v>
      </c>
      <c r="BL202" s="15" t="s">
        <v>188</v>
      </c>
      <c r="BM202" s="189" t="s">
        <v>1406</v>
      </c>
    </row>
    <row r="203" s="2" customFormat="1" ht="33" customHeight="1">
      <c r="A203" s="34"/>
      <c r="B203" s="176"/>
      <c r="C203" s="177" t="s">
        <v>264</v>
      </c>
      <c r="D203" s="177" t="s">
        <v>159</v>
      </c>
      <c r="E203" s="178" t="s">
        <v>1407</v>
      </c>
      <c r="F203" s="179" t="s">
        <v>1408</v>
      </c>
      <c r="G203" s="180" t="s">
        <v>311</v>
      </c>
      <c r="H203" s="181">
        <v>120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38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0.00198</v>
      </c>
      <c r="T203" s="188">
        <f>S203*H203</f>
        <v>0.23760000000000001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188</v>
      </c>
      <c r="AT203" s="189" t="s">
        <v>159</v>
      </c>
      <c r="AU203" s="189" t="s">
        <v>164</v>
      </c>
      <c r="AY203" s="15" t="s">
        <v>157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164</v>
      </c>
      <c r="BK203" s="190">
        <f>ROUND(I203*H203,2)</f>
        <v>0</v>
      </c>
      <c r="BL203" s="15" t="s">
        <v>188</v>
      </c>
      <c r="BM203" s="189" t="s">
        <v>1409</v>
      </c>
    </row>
    <row r="204" s="2" customFormat="1" ht="24.15" customHeight="1">
      <c r="A204" s="34"/>
      <c r="B204" s="176"/>
      <c r="C204" s="177" t="s">
        <v>370</v>
      </c>
      <c r="D204" s="177" t="s">
        <v>159</v>
      </c>
      <c r="E204" s="178" t="s">
        <v>1410</v>
      </c>
      <c r="F204" s="179" t="s">
        <v>1411</v>
      </c>
      <c r="G204" s="180" t="s">
        <v>311</v>
      </c>
      <c r="H204" s="181">
        <v>50.899999999999999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38</v>
      </c>
      <c r="O204" s="78"/>
      <c r="P204" s="187">
        <f>O204*H204</f>
        <v>0</v>
      </c>
      <c r="Q204" s="187">
        <v>0.00014999999999999999</v>
      </c>
      <c r="R204" s="187">
        <f>Q204*H204</f>
        <v>0.0076349999999999994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188</v>
      </c>
      <c r="AT204" s="189" t="s">
        <v>159</v>
      </c>
      <c r="AU204" s="189" t="s">
        <v>164</v>
      </c>
      <c r="AY204" s="15" t="s">
        <v>157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164</v>
      </c>
      <c r="BK204" s="190">
        <f>ROUND(I204*H204,2)</f>
        <v>0</v>
      </c>
      <c r="BL204" s="15" t="s">
        <v>188</v>
      </c>
      <c r="BM204" s="189" t="s">
        <v>1412</v>
      </c>
    </row>
    <row r="205" s="2" customFormat="1" ht="24.15" customHeight="1">
      <c r="A205" s="34"/>
      <c r="B205" s="176"/>
      <c r="C205" s="191" t="s">
        <v>267</v>
      </c>
      <c r="D205" s="191" t="s">
        <v>276</v>
      </c>
      <c r="E205" s="192" t="s">
        <v>1413</v>
      </c>
      <c r="F205" s="193" t="s">
        <v>1414</v>
      </c>
      <c r="G205" s="194" t="s">
        <v>300</v>
      </c>
      <c r="H205" s="195">
        <v>61.079999999999998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38</v>
      </c>
      <c r="O205" s="78"/>
      <c r="P205" s="187">
        <f>O205*H205</f>
        <v>0</v>
      </c>
      <c r="Q205" s="187">
        <v>0.00035</v>
      </c>
      <c r="R205" s="187">
        <f>Q205*H205</f>
        <v>0.021377999999999998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218</v>
      </c>
      <c r="AT205" s="189" t="s">
        <v>276</v>
      </c>
      <c r="AU205" s="189" t="s">
        <v>164</v>
      </c>
      <c r="AY205" s="15" t="s">
        <v>157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164</v>
      </c>
      <c r="BK205" s="190">
        <f>ROUND(I205*H205,2)</f>
        <v>0</v>
      </c>
      <c r="BL205" s="15" t="s">
        <v>188</v>
      </c>
      <c r="BM205" s="189" t="s">
        <v>1415</v>
      </c>
    </row>
    <row r="206" s="2" customFormat="1" ht="24.15" customHeight="1">
      <c r="A206" s="34"/>
      <c r="B206" s="176"/>
      <c r="C206" s="177" t="s">
        <v>377</v>
      </c>
      <c r="D206" s="177" t="s">
        <v>159</v>
      </c>
      <c r="E206" s="178" t="s">
        <v>1416</v>
      </c>
      <c r="F206" s="179" t="s">
        <v>1417</v>
      </c>
      <c r="G206" s="180" t="s">
        <v>311</v>
      </c>
      <c r="H206" s="181">
        <v>4.4000000000000004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38</v>
      </c>
      <c r="O206" s="78"/>
      <c r="P206" s="187">
        <f>O206*H206</f>
        <v>0</v>
      </c>
      <c r="Q206" s="187">
        <v>0.00016000000000000001</v>
      </c>
      <c r="R206" s="187">
        <f>Q206*H206</f>
        <v>0.00070400000000000009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188</v>
      </c>
      <c r="AT206" s="189" t="s">
        <v>159</v>
      </c>
      <c r="AU206" s="189" t="s">
        <v>164</v>
      </c>
      <c r="AY206" s="15" t="s">
        <v>157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164</v>
      </c>
      <c r="BK206" s="190">
        <f>ROUND(I206*H206,2)</f>
        <v>0</v>
      </c>
      <c r="BL206" s="15" t="s">
        <v>188</v>
      </c>
      <c r="BM206" s="189" t="s">
        <v>1418</v>
      </c>
    </row>
    <row r="207" s="2" customFormat="1" ht="24.15" customHeight="1">
      <c r="A207" s="34"/>
      <c r="B207" s="176"/>
      <c r="C207" s="191" t="s">
        <v>271</v>
      </c>
      <c r="D207" s="191" t="s">
        <v>276</v>
      </c>
      <c r="E207" s="192" t="s">
        <v>1419</v>
      </c>
      <c r="F207" s="193" t="s">
        <v>1420</v>
      </c>
      <c r="G207" s="194" t="s">
        <v>300</v>
      </c>
      <c r="H207" s="195">
        <v>5.2800000000000002</v>
      </c>
      <c r="I207" s="196"/>
      <c r="J207" s="197">
        <f>ROUND(I207*H207,2)</f>
        <v>0</v>
      </c>
      <c r="K207" s="198"/>
      <c r="L207" s="199"/>
      <c r="M207" s="200" t="s">
        <v>1</v>
      </c>
      <c r="N207" s="201" t="s">
        <v>38</v>
      </c>
      <c r="O207" s="78"/>
      <c r="P207" s="187">
        <f>O207*H207</f>
        <v>0</v>
      </c>
      <c r="Q207" s="187">
        <v>0.00063000000000000003</v>
      </c>
      <c r="R207" s="187">
        <f>Q207*H207</f>
        <v>0.0033264000000000002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218</v>
      </c>
      <c r="AT207" s="189" t="s">
        <v>276</v>
      </c>
      <c r="AU207" s="189" t="s">
        <v>164</v>
      </c>
      <c r="AY207" s="15" t="s">
        <v>157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164</v>
      </c>
      <c r="BK207" s="190">
        <f>ROUND(I207*H207,2)</f>
        <v>0</v>
      </c>
      <c r="BL207" s="15" t="s">
        <v>188</v>
      </c>
      <c r="BM207" s="189" t="s">
        <v>1421</v>
      </c>
    </row>
    <row r="208" s="2" customFormat="1" ht="24.15" customHeight="1">
      <c r="A208" s="34"/>
      <c r="B208" s="176"/>
      <c r="C208" s="177" t="s">
        <v>384</v>
      </c>
      <c r="D208" s="177" t="s">
        <v>159</v>
      </c>
      <c r="E208" s="178" t="s">
        <v>1422</v>
      </c>
      <c r="F208" s="179" t="s">
        <v>1423</v>
      </c>
      <c r="G208" s="180" t="s">
        <v>311</v>
      </c>
      <c r="H208" s="181">
        <v>165.19999999999999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38</v>
      </c>
      <c r="O208" s="78"/>
      <c r="P208" s="187">
        <f>O208*H208</f>
        <v>0</v>
      </c>
      <c r="Q208" s="187">
        <v>0.00012999999999999999</v>
      </c>
      <c r="R208" s="187">
        <f>Q208*H208</f>
        <v>0.021475999999999995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188</v>
      </c>
      <c r="AT208" s="189" t="s">
        <v>159</v>
      </c>
      <c r="AU208" s="189" t="s">
        <v>164</v>
      </c>
      <c r="AY208" s="15" t="s">
        <v>157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164</v>
      </c>
      <c r="BK208" s="190">
        <f>ROUND(I208*H208,2)</f>
        <v>0</v>
      </c>
      <c r="BL208" s="15" t="s">
        <v>188</v>
      </c>
      <c r="BM208" s="189" t="s">
        <v>1424</v>
      </c>
    </row>
    <row r="209" s="2" customFormat="1" ht="24.15" customHeight="1">
      <c r="A209" s="34"/>
      <c r="B209" s="176"/>
      <c r="C209" s="191" t="s">
        <v>274</v>
      </c>
      <c r="D209" s="191" t="s">
        <v>276</v>
      </c>
      <c r="E209" s="192" t="s">
        <v>1425</v>
      </c>
      <c r="F209" s="193" t="s">
        <v>1426</v>
      </c>
      <c r="G209" s="194" t="s">
        <v>300</v>
      </c>
      <c r="H209" s="195">
        <v>198.24000000000001</v>
      </c>
      <c r="I209" s="196"/>
      <c r="J209" s="197">
        <f>ROUND(I209*H209,2)</f>
        <v>0</v>
      </c>
      <c r="K209" s="198"/>
      <c r="L209" s="199"/>
      <c r="M209" s="200" t="s">
        <v>1</v>
      </c>
      <c r="N209" s="201" t="s">
        <v>38</v>
      </c>
      <c r="O209" s="78"/>
      <c r="P209" s="187">
        <f>O209*H209</f>
        <v>0</v>
      </c>
      <c r="Q209" s="187">
        <v>0.0013400000000000001</v>
      </c>
      <c r="R209" s="187">
        <f>Q209*H209</f>
        <v>0.26564160000000003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218</v>
      </c>
      <c r="AT209" s="189" t="s">
        <v>276</v>
      </c>
      <c r="AU209" s="189" t="s">
        <v>164</v>
      </c>
      <c r="AY209" s="15" t="s">
        <v>157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164</v>
      </c>
      <c r="BK209" s="190">
        <f>ROUND(I209*H209,2)</f>
        <v>0</v>
      </c>
      <c r="BL209" s="15" t="s">
        <v>188</v>
      </c>
      <c r="BM209" s="189" t="s">
        <v>1427</v>
      </c>
    </row>
    <row r="210" s="2" customFormat="1" ht="24.15" customHeight="1">
      <c r="A210" s="34"/>
      <c r="B210" s="176"/>
      <c r="C210" s="177" t="s">
        <v>391</v>
      </c>
      <c r="D210" s="177" t="s">
        <v>159</v>
      </c>
      <c r="E210" s="178" t="s">
        <v>1428</v>
      </c>
      <c r="F210" s="179" t="s">
        <v>1429</v>
      </c>
      <c r="G210" s="180" t="s">
        <v>300</v>
      </c>
      <c r="H210" s="181">
        <v>5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38</v>
      </c>
      <c r="O210" s="78"/>
      <c r="P210" s="187">
        <f>O210*H210</f>
        <v>0</v>
      </c>
      <c r="Q210" s="187">
        <v>0.00019000000000000001</v>
      </c>
      <c r="R210" s="187">
        <f>Q210*H210</f>
        <v>0.00095000000000000011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188</v>
      </c>
      <c r="AT210" s="189" t="s">
        <v>159</v>
      </c>
      <c r="AU210" s="189" t="s">
        <v>164</v>
      </c>
      <c r="AY210" s="15" t="s">
        <v>157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164</v>
      </c>
      <c r="BK210" s="190">
        <f>ROUND(I210*H210,2)</f>
        <v>0</v>
      </c>
      <c r="BL210" s="15" t="s">
        <v>188</v>
      </c>
      <c r="BM210" s="189" t="s">
        <v>1430</v>
      </c>
    </row>
    <row r="211" s="2" customFormat="1" ht="24.15" customHeight="1">
      <c r="A211" s="34"/>
      <c r="B211" s="176"/>
      <c r="C211" s="191" t="s">
        <v>279</v>
      </c>
      <c r="D211" s="191" t="s">
        <v>276</v>
      </c>
      <c r="E211" s="192" t="s">
        <v>1431</v>
      </c>
      <c r="F211" s="193" t="s">
        <v>1432</v>
      </c>
      <c r="G211" s="194" t="s">
        <v>300</v>
      </c>
      <c r="H211" s="195">
        <v>5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38</v>
      </c>
      <c r="O211" s="78"/>
      <c r="P211" s="187">
        <f>O211*H211</f>
        <v>0</v>
      </c>
      <c r="Q211" s="187">
        <v>0.00032000000000000003</v>
      </c>
      <c r="R211" s="187">
        <f>Q211*H211</f>
        <v>0.0016000000000000001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218</v>
      </c>
      <c r="AT211" s="189" t="s">
        <v>276</v>
      </c>
      <c r="AU211" s="189" t="s">
        <v>164</v>
      </c>
      <c r="AY211" s="15" t="s">
        <v>157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164</v>
      </c>
      <c r="BK211" s="190">
        <f>ROUND(I211*H211,2)</f>
        <v>0</v>
      </c>
      <c r="BL211" s="15" t="s">
        <v>188</v>
      </c>
      <c r="BM211" s="189" t="s">
        <v>1433</v>
      </c>
    </row>
    <row r="212" s="2" customFormat="1" ht="24.15" customHeight="1">
      <c r="A212" s="34"/>
      <c r="B212" s="176"/>
      <c r="C212" s="177" t="s">
        <v>398</v>
      </c>
      <c r="D212" s="177" t="s">
        <v>159</v>
      </c>
      <c r="E212" s="178" t="s">
        <v>1434</v>
      </c>
      <c r="F212" s="179" t="s">
        <v>1435</v>
      </c>
      <c r="G212" s="180" t="s">
        <v>300</v>
      </c>
      <c r="H212" s="181">
        <v>26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38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188</v>
      </c>
      <c r="AT212" s="189" t="s">
        <v>159</v>
      </c>
      <c r="AU212" s="189" t="s">
        <v>164</v>
      </c>
      <c r="AY212" s="15" t="s">
        <v>157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164</v>
      </c>
      <c r="BK212" s="190">
        <f>ROUND(I212*H212,2)</f>
        <v>0</v>
      </c>
      <c r="BL212" s="15" t="s">
        <v>188</v>
      </c>
      <c r="BM212" s="189" t="s">
        <v>1436</v>
      </c>
    </row>
    <row r="213" s="2" customFormat="1" ht="24.15" customHeight="1">
      <c r="A213" s="34"/>
      <c r="B213" s="176"/>
      <c r="C213" s="177" t="s">
        <v>282</v>
      </c>
      <c r="D213" s="177" t="s">
        <v>159</v>
      </c>
      <c r="E213" s="178" t="s">
        <v>1437</v>
      </c>
      <c r="F213" s="179" t="s">
        <v>1438</v>
      </c>
      <c r="G213" s="180" t="s">
        <v>300</v>
      </c>
      <c r="H213" s="181">
        <v>19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38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188</v>
      </c>
      <c r="AT213" s="189" t="s">
        <v>159</v>
      </c>
      <c r="AU213" s="189" t="s">
        <v>164</v>
      </c>
      <c r="AY213" s="15" t="s">
        <v>157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164</v>
      </c>
      <c r="BK213" s="190">
        <f>ROUND(I213*H213,2)</f>
        <v>0</v>
      </c>
      <c r="BL213" s="15" t="s">
        <v>188</v>
      </c>
      <c r="BM213" s="189" t="s">
        <v>1439</v>
      </c>
    </row>
    <row r="214" s="2" customFormat="1" ht="24.15" customHeight="1">
      <c r="A214" s="34"/>
      <c r="B214" s="176"/>
      <c r="C214" s="177" t="s">
        <v>405</v>
      </c>
      <c r="D214" s="177" t="s">
        <v>159</v>
      </c>
      <c r="E214" s="178" t="s">
        <v>1440</v>
      </c>
      <c r="F214" s="179" t="s">
        <v>1441</v>
      </c>
      <c r="G214" s="180" t="s">
        <v>300</v>
      </c>
      <c r="H214" s="181">
        <v>15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38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188</v>
      </c>
      <c r="AT214" s="189" t="s">
        <v>159</v>
      </c>
      <c r="AU214" s="189" t="s">
        <v>164</v>
      </c>
      <c r="AY214" s="15" t="s">
        <v>157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164</v>
      </c>
      <c r="BK214" s="190">
        <f>ROUND(I214*H214,2)</f>
        <v>0</v>
      </c>
      <c r="BL214" s="15" t="s">
        <v>188</v>
      </c>
      <c r="BM214" s="189" t="s">
        <v>1442</v>
      </c>
    </row>
    <row r="215" s="2" customFormat="1" ht="21.75" customHeight="1">
      <c r="A215" s="34"/>
      <c r="B215" s="176"/>
      <c r="C215" s="177" t="s">
        <v>286</v>
      </c>
      <c r="D215" s="177" t="s">
        <v>159</v>
      </c>
      <c r="E215" s="178" t="s">
        <v>1443</v>
      </c>
      <c r="F215" s="179" t="s">
        <v>1444</v>
      </c>
      <c r="G215" s="180" t="s">
        <v>300</v>
      </c>
      <c r="H215" s="181">
        <v>45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38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0.0030999999999999999</v>
      </c>
      <c r="T215" s="188">
        <f>S215*H215</f>
        <v>0.13949999999999999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188</v>
      </c>
      <c r="AT215" s="189" t="s">
        <v>159</v>
      </c>
      <c r="AU215" s="189" t="s">
        <v>164</v>
      </c>
      <c r="AY215" s="15" t="s">
        <v>157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164</v>
      </c>
      <c r="BK215" s="190">
        <f>ROUND(I215*H215,2)</f>
        <v>0</v>
      </c>
      <c r="BL215" s="15" t="s">
        <v>188</v>
      </c>
      <c r="BM215" s="189" t="s">
        <v>1445</v>
      </c>
    </row>
    <row r="216" s="2" customFormat="1" ht="16.5" customHeight="1">
      <c r="A216" s="34"/>
      <c r="B216" s="176"/>
      <c r="C216" s="177" t="s">
        <v>412</v>
      </c>
      <c r="D216" s="177" t="s">
        <v>159</v>
      </c>
      <c r="E216" s="178" t="s">
        <v>1446</v>
      </c>
      <c r="F216" s="179" t="s">
        <v>1447</v>
      </c>
      <c r="G216" s="180" t="s">
        <v>300</v>
      </c>
      <c r="H216" s="181">
        <v>5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38</v>
      </c>
      <c r="O216" s="78"/>
      <c r="P216" s="187">
        <f>O216*H216</f>
        <v>0</v>
      </c>
      <c r="Q216" s="187">
        <v>3.0000000000000001E-05</v>
      </c>
      <c r="R216" s="187">
        <f>Q216*H216</f>
        <v>0.00015000000000000001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188</v>
      </c>
      <c r="AT216" s="189" t="s">
        <v>159</v>
      </c>
      <c r="AU216" s="189" t="s">
        <v>164</v>
      </c>
      <c r="AY216" s="15" t="s">
        <v>157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164</v>
      </c>
      <c r="BK216" s="190">
        <f>ROUND(I216*H216,2)</f>
        <v>0</v>
      </c>
      <c r="BL216" s="15" t="s">
        <v>188</v>
      </c>
      <c r="BM216" s="189" t="s">
        <v>1448</v>
      </c>
    </row>
    <row r="217" s="2" customFormat="1" ht="16.5" customHeight="1">
      <c r="A217" s="34"/>
      <c r="B217" s="176"/>
      <c r="C217" s="191" t="s">
        <v>289</v>
      </c>
      <c r="D217" s="191" t="s">
        <v>276</v>
      </c>
      <c r="E217" s="192" t="s">
        <v>1449</v>
      </c>
      <c r="F217" s="193" t="s">
        <v>1450</v>
      </c>
      <c r="G217" s="194" t="s">
        <v>300</v>
      </c>
      <c r="H217" s="195">
        <v>5</v>
      </c>
      <c r="I217" s="196"/>
      <c r="J217" s="197">
        <f>ROUND(I217*H217,2)</f>
        <v>0</v>
      </c>
      <c r="K217" s="198"/>
      <c r="L217" s="199"/>
      <c r="M217" s="200" t="s">
        <v>1</v>
      </c>
      <c r="N217" s="201" t="s">
        <v>38</v>
      </c>
      <c r="O217" s="78"/>
      <c r="P217" s="187">
        <f>O217*H217</f>
        <v>0</v>
      </c>
      <c r="Q217" s="187">
        <v>0.00023000000000000001</v>
      </c>
      <c r="R217" s="187">
        <f>Q217*H217</f>
        <v>0.00115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218</v>
      </c>
      <c r="AT217" s="189" t="s">
        <v>276</v>
      </c>
      <c r="AU217" s="189" t="s">
        <v>164</v>
      </c>
      <c r="AY217" s="15" t="s">
        <v>157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164</v>
      </c>
      <c r="BK217" s="190">
        <f>ROUND(I217*H217,2)</f>
        <v>0</v>
      </c>
      <c r="BL217" s="15" t="s">
        <v>188</v>
      </c>
      <c r="BM217" s="189" t="s">
        <v>1451</v>
      </c>
    </row>
    <row r="218" s="2" customFormat="1" ht="16.5" customHeight="1">
      <c r="A218" s="34"/>
      <c r="B218" s="176"/>
      <c r="C218" s="177" t="s">
        <v>420</v>
      </c>
      <c r="D218" s="177" t="s">
        <v>159</v>
      </c>
      <c r="E218" s="178" t="s">
        <v>1452</v>
      </c>
      <c r="F218" s="179" t="s">
        <v>1453</v>
      </c>
      <c r="G218" s="180" t="s">
        <v>300</v>
      </c>
      <c r="H218" s="181">
        <v>11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38</v>
      </c>
      <c r="O218" s="78"/>
      <c r="P218" s="187">
        <f>O218*H218</f>
        <v>0</v>
      </c>
      <c r="Q218" s="187">
        <v>0.00096000000000000002</v>
      </c>
      <c r="R218" s="187">
        <f>Q218*H218</f>
        <v>0.01056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188</v>
      </c>
      <c r="AT218" s="189" t="s">
        <v>159</v>
      </c>
      <c r="AU218" s="189" t="s">
        <v>164</v>
      </c>
      <c r="AY218" s="15" t="s">
        <v>157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164</v>
      </c>
      <c r="BK218" s="190">
        <f>ROUND(I218*H218,2)</f>
        <v>0</v>
      </c>
      <c r="BL218" s="15" t="s">
        <v>188</v>
      </c>
      <c r="BM218" s="189" t="s">
        <v>1454</v>
      </c>
    </row>
    <row r="219" s="2" customFormat="1" ht="24.15" customHeight="1">
      <c r="A219" s="34"/>
      <c r="B219" s="176"/>
      <c r="C219" s="191" t="s">
        <v>293</v>
      </c>
      <c r="D219" s="191" t="s">
        <v>276</v>
      </c>
      <c r="E219" s="192" t="s">
        <v>1455</v>
      </c>
      <c r="F219" s="193" t="s">
        <v>1456</v>
      </c>
      <c r="G219" s="194" t="s">
        <v>300</v>
      </c>
      <c r="H219" s="195">
        <v>11</v>
      </c>
      <c r="I219" s="196"/>
      <c r="J219" s="197">
        <f>ROUND(I219*H219,2)</f>
        <v>0</v>
      </c>
      <c r="K219" s="198"/>
      <c r="L219" s="199"/>
      <c r="M219" s="200" t="s">
        <v>1</v>
      </c>
      <c r="N219" s="201" t="s">
        <v>38</v>
      </c>
      <c r="O219" s="78"/>
      <c r="P219" s="187">
        <f>O219*H219</f>
        <v>0</v>
      </c>
      <c r="Q219" s="187">
        <v>0.00034000000000000002</v>
      </c>
      <c r="R219" s="187">
        <f>Q219*H219</f>
        <v>0.0037400000000000003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218</v>
      </c>
      <c r="AT219" s="189" t="s">
        <v>276</v>
      </c>
      <c r="AU219" s="189" t="s">
        <v>164</v>
      </c>
      <c r="AY219" s="15" t="s">
        <v>157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164</v>
      </c>
      <c r="BK219" s="190">
        <f>ROUND(I219*H219,2)</f>
        <v>0</v>
      </c>
      <c r="BL219" s="15" t="s">
        <v>188</v>
      </c>
      <c r="BM219" s="189" t="s">
        <v>1457</v>
      </c>
    </row>
    <row r="220" s="2" customFormat="1" ht="24.15" customHeight="1">
      <c r="A220" s="34"/>
      <c r="B220" s="176"/>
      <c r="C220" s="177" t="s">
        <v>427</v>
      </c>
      <c r="D220" s="177" t="s">
        <v>159</v>
      </c>
      <c r="E220" s="178" t="s">
        <v>1458</v>
      </c>
      <c r="F220" s="179" t="s">
        <v>1459</v>
      </c>
      <c r="G220" s="180" t="s">
        <v>311</v>
      </c>
      <c r="H220" s="181">
        <v>267.10000000000002</v>
      </c>
      <c r="I220" s="182"/>
      <c r="J220" s="183">
        <f>ROUND(I220*H220,2)</f>
        <v>0</v>
      </c>
      <c r="K220" s="184"/>
      <c r="L220" s="35"/>
      <c r="M220" s="185" t="s">
        <v>1</v>
      </c>
      <c r="N220" s="186" t="s">
        <v>38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188</v>
      </c>
      <c r="AT220" s="189" t="s">
        <v>159</v>
      </c>
      <c r="AU220" s="189" t="s">
        <v>164</v>
      </c>
      <c r="AY220" s="15" t="s">
        <v>157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164</v>
      </c>
      <c r="BK220" s="190">
        <f>ROUND(I220*H220,2)</f>
        <v>0</v>
      </c>
      <c r="BL220" s="15" t="s">
        <v>188</v>
      </c>
      <c r="BM220" s="189" t="s">
        <v>1460</v>
      </c>
    </row>
    <row r="221" s="2" customFormat="1" ht="33" customHeight="1">
      <c r="A221" s="34"/>
      <c r="B221" s="176"/>
      <c r="C221" s="177" t="s">
        <v>296</v>
      </c>
      <c r="D221" s="177" t="s">
        <v>159</v>
      </c>
      <c r="E221" s="178" t="s">
        <v>1461</v>
      </c>
      <c r="F221" s="179" t="s">
        <v>1462</v>
      </c>
      <c r="G221" s="180" t="s">
        <v>206</v>
      </c>
      <c r="H221" s="181">
        <v>0.377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38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188</v>
      </c>
      <c r="AT221" s="189" t="s">
        <v>159</v>
      </c>
      <c r="AU221" s="189" t="s">
        <v>164</v>
      </c>
      <c r="AY221" s="15" t="s">
        <v>157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164</v>
      </c>
      <c r="BK221" s="190">
        <f>ROUND(I221*H221,2)</f>
        <v>0</v>
      </c>
      <c r="BL221" s="15" t="s">
        <v>188</v>
      </c>
      <c r="BM221" s="189" t="s">
        <v>1463</v>
      </c>
    </row>
    <row r="222" s="2" customFormat="1" ht="24.15" customHeight="1">
      <c r="A222" s="34"/>
      <c r="B222" s="176"/>
      <c r="C222" s="177" t="s">
        <v>435</v>
      </c>
      <c r="D222" s="177" t="s">
        <v>159</v>
      </c>
      <c r="E222" s="178" t="s">
        <v>1464</v>
      </c>
      <c r="F222" s="179" t="s">
        <v>1465</v>
      </c>
      <c r="G222" s="180" t="s">
        <v>206</v>
      </c>
      <c r="H222" s="181">
        <v>0.34499999999999997</v>
      </c>
      <c r="I222" s="182"/>
      <c r="J222" s="183">
        <f>ROUND(I222*H222,2)</f>
        <v>0</v>
      </c>
      <c r="K222" s="184"/>
      <c r="L222" s="35"/>
      <c r="M222" s="185" t="s">
        <v>1</v>
      </c>
      <c r="N222" s="186" t="s">
        <v>38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188</v>
      </c>
      <c r="AT222" s="189" t="s">
        <v>159</v>
      </c>
      <c r="AU222" s="189" t="s">
        <v>164</v>
      </c>
      <c r="AY222" s="15" t="s">
        <v>157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164</v>
      </c>
      <c r="BK222" s="190">
        <f>ROUND(I222*H222,2)</f>
        <v>0</v>
      </c>
      <c r="BL222" s="15" t="s">
        <v>188</v>
      </c>
      <c r="BM222" s="189" t="s">
        <v>1466</v>
      </c>
    </row>
    <row r="223" s="12" customFormat="1" ht="22.8" customHeight="1">
      <c r="A223" s="12"/>
      <c r="B223" s="163"/>
      <c r="C223" s="12"/>
      <c r="D223" s="164" t="s">
        <v>71</v>
      </c>
      <c r="E223" s="174" t="s">
        <v>1467</v>
      </c>
      <c r="F223" s="174" t="s">
        <v>1468</v>
      </c>
      <c r="G223" s="12"/>
      <c r="H223" s="12"/>
      <c r="I223" s="166"/>
      <c r="J223" s="175">
        <f>BK223</f>
        <v>0</v>
      </c>
      <c r="K223" s="12"/>
      <c r="L223" s="163"/>
      <c r="M223" s="168"/>
      <c r="N223" s="169"/>
      <c r="O223" s="169"/>
      <c r="P223" s="170">
        <f>SUM(P224:P247)</f>
        <v>0</v>
      </c>
      <c r="Q223" s="169"/>
      <c r="R223" s="170">
        <f>SUM(R224:R247)</f>
        <v>0.76766050000000008</v>
      </c>
      <c r="S223" s="169"/>
      <c r="T223" s="171">
        <f>SUM(T224:T247)</f>
        <v>2.9010499999999997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4" t="s">
        <v>164</v>
      </c>
      <c r="AT223" s="172" t="s">
        <v>71</v>
      </c>
      <c r="AU223" s="172" t="s">
        <v>80</v>
      </c>
      <c r="AY223" s="164" t="s">
        <v>157</v>
      </c>
      <c r="BK223" s="173">
        <f>SUM(BK224:BK247)</f>
        <v>0</v>
      </c>
    </row>
    <row r="224" s="2" customFormat="1" ht="24.15" customHeight="1">
      <c r="A224" s="34"/>
      <c r="B224" s="176"/>
      <c r="C224" s="177" t="s">
        <v>301</v>
      </c>
      <c r="D224" s="177" t="s">
        <v>159</v>
      </c>
      <c r="E224" s="178" t="s">
        <v>1469</v>
      </c>
      <c r="F224" s="179" t="s">
        <v>1470</v>
      </c>
      <c r="G224" s="180" t="s">
        <v>311</v>
      </c>
      <c r="H224" s="181">
        <v>580</v>
      </c>
      <c r="I224" s="182"/>
      <c r="J224" s="183">
        <f>ROUND(I224*H224,2)</f>
        <v>0</v>
      </c>
      <c r="K224" s="184"/>
      <c r="L224" s="35"/>
      <c r="M224" s="185" t="s">
        <v>1</v>
      </c>
      <c r="N224" s="186" t="s">
        <v>38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0.0049699999999999996</v>
      </c>
      <c r="T224" s="188">
        <f>S224*H224</f>
        <v>2.8825999999999996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188</v>
      </c>
      <c r="AT224" s="189" t="s">
        <v>159</v>
      </c>
      <c r="AU224" s="189" t="s">
        <v>164</v>
      </c>
      <c r="AY224" s="15" t="s">
        <v>157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164</v>
      </c>
      <c r="BK224" s="190">
        <f>ROUND(I224*H224,2)</f>
        <v>0</v>
      </c>
      <c r="BL224" s="15" t="s">
        <v>188</v>
      </c>
      <c r="BM224" s="189" t="s">
        <v>1471</v>
      </c>
    </row>
    <row r="225" s="2" customFormat="1" ht="24.15" customHeight="1">
      <c r="A225" s="34"/>
      <c r="B225" s="176"/>
      <c r="C225" s="177" t="s">
        <v>442</v>
      </c>
      <c r="D225" s="177" t="s">
        <v>159</v>
      </c>
      <c r="E225" s="178" t="s">
        <v>1472</v>
      </c>
      <c r="F225" s="179" t="s">
        <v>1473</v>
      </c>
      <c r="G225" s="180" t="s">
        <v>300</v>
      </c>
      <c r="H225" s="181">
        <v>1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38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188</v>
      </c>
      <c r="AT225" s="189" t="s">
        <v>159</v>
      </c>
      <c r="AU225" s="189" t="s">
        <v>164</v>
      </c>
      <c r="AY225" s="15" t="s">
        <v>157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164</v>
      </c>
      <c r="BK225" s="190">
        <f>ROUND(I225*H225,2)</f>
        <v>0</v>
      </c>
      <c r="BL225" s="15" t="s">
        <v>188</v>
      </c>
      <c r="BM225" s="189" t="s">
        <v>1474</v>
      </c>
    </row>
    <row r="226" s="2" customFormat="1" ht="24.15" customHeight="1">
      <c r="A226" s="34"/>
      <c r="B226" s="176"/>
      <c r="C226" s="177" t="s">
        <v>304</v>
      </c>
      <c r="D226" s="177" t="s">
        <v>159</v>
      </c>
      <c r="E226" s="178" t="s">
        <v>1475</v>
      </c>
      <c r="F226" s="179" t="s">
        <v>1476</v>
      </c>
      <c r="G226" s="180" t="s">
        <v>311</v>
      </c>
      <c r="H226" s="181">
        <v>55</v>
      </c>
      <c r="I226" s="182"/>
      <c r="J226" s="183">
        <f>ROUND(I226*H226,2)</f>
        <v>0</v>
      </c>
      <c r="K226" s="184"/>
      <c r="L226" s="35"/>
      <c r="M226" s="185" t="s">
        <v>1</v>
      </c>
      <c r="N226" s="186" t="s">
        <v>38</v>
      </c>
      <c r="O226" s="78"/>
      <c r="P226" s="187">
        <f>O226*H226</f>
        <v>0</v>
      </c>
      <c r="Q226" s="187">
        <v>0.0013699999999999999</v>
      </c>
      <c r="R226" s="187">
        <f>Q226*H226</f>
        <v>0.07535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188</v>
      </c>
      <c r="AT226" s="189" t="s">
        <v>159</v>
      </c>
      <c r="AU226" s="189" t="s">
        <v>164</v>
      </c>
      <c r="AY226" s="15" t="s">
        <v>157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164</v>
      </c>
      <c r="BK226" s="190">
        <f>ROUND(I226*H226,2)</f>
        <v>0</v>
      </c>
      <c r="BL226" s="15" t="s">
        <v>188</v>
      </c>
      <c r="BM226" s="189" t="s">
        <v>1477</v>
      </c>
    </row>
    <row r="227" s="2" customFormat="1" ht="24.15" customHeight="1">
      <c r="A227" s="34"/>
      <c r="B227" s="176"/>
      <c r="C227" s="177" t="s">
        <v>449</v>
      </c>
      <c r="D227" s="177" t="s">
        <v>159</v>
      </c>
      <c r="E227" s="178" t="s">
        <v>1478</v>
      </c>
      <c r="F227" s="179" t="s">
        <v>1479</v>
      </c>
      <c r="G227" s="180" t="s">
        <v>300</v>
      </c>
      <c r="H227" s="181">
        <v>1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38</v>
      </c>
      <c r="O227" s="78"/>
      <c r="P227" s="187">
        <f>O227*H227</f>
        <v>0</v>
      </c>
      <c r="Q227" s="187">
        <v>0.00066</v>
      </c>
      <c r="R227" s="187">
        <f>Q227*H227</f>
        <v>0.00066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188</v>
      </c>
      <c r="AT227" s="189" t="s">
        <v>159</v>
      </c>
      <c r="AU227" s="189" t="s">
        <v>164</v>
      </c>
      <c r="AY227" s="15" t="s">
        <v>157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164</v>
      </c>
      <c r="BK227" s="190">
        <f>ROUND(I227*H227,2)</f>
        <v>0</v>
      </c>
      <c r="BL227" s="15" t="s">
        <v>188</v>
      </c>
      <c r="BM227" s="189" t="s">
        <v>1480</v>
      </c>
    </row>
    <row r="228" s="2" customFormat="1" ht="24.15" customHeight="1">
      <c r="A228" s="34"/>
      <c r="B228" s="176"/>
      <c r="C228" s="177" t="s">
        <v>308</v>
      </c>
      <c r="D228" s="177" t="s">
        <v>159</v>
      </c>
      <c r="E228" s="178" t="s">
        <v>1481</v>
      </c>
      <c r="F228" s="179" t="s">
        <v>1482</v>
      </c>
      <c r="G228" s="180" t="s">
        <v>311</v>
      </c>
      <c r="H228" s="181">
        <v>130.5</v>
      </c>
      <c r="I228" s="182"/>
      <c r="J228" s="183">
        <f>ROUND(I228*H228,2)</f>
        <v>0</v>
      </c>
      <c r="K228" s="184"/>
      <c r="L228" s="35"/>
      <c r="M228" s="185" t="s">
        <v>1</v>
      </c>
      <c r="N228" s="186" t="s">
        <v>38</v>
      </c>
      <c r="O228" s="78"/>
      <c r="P228" s="187">
        <f>O228*H228</f>
        <v>0</v>
      </c>
      <c r="Q228" s="187">
        <v>0.00040000000000000002</v>
      </c>
      <c r="R228" s="187">
        <f>Q228*H228</f>
        <v>0.052200000000000003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188</v>
      </c>
      <c r="AT228" s="189" t="s">
        <v>159</v>
      </c>
      <c r="AU228" s="189" t="s">
        <v>164</v>
      </c>
      <c r="AY228" s="15" t="s">
        <v>157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164</v>
      </c>
      <c r="BK228" s="190">
        <f>ROUND(I228*H228,2)</f>
        <v>0</v>
      </c>
      <c r="BL228" s="15" t="s">
        <v>188</v>
      </c>
      <c r="BM228" s="189" t="s">
        <v>1483</v>
      </c>
    </row>
    <row r="229" s="2" customFormat="1" ht="24.15" customHeight="1">
      <c r="A229" s="34"/>
      <c r="B229" s="176"/>
      <c r="C229" s="177" t="s">
        <v>456</v>
      </c>
      <c r="D229" s="177" t="s">
        <v>159</v>
      </c>
      <c r="E229" s="178" t="s">
        <v>1484</v>
      </c>
      <c r="F229" s="179" t="s">
        <v>1485</v>
      </c>
      <c r="G229" s="180" t="s">
        <v>311</v>
      </c>
      <c r="H229" s="181">
        <v>261.60000000000002</v>
      </c>
      <c r="I229" s="182"/>
      <c r="J229" s="183">
        <f>ROUND(I229*H229,2)</f>
        <v>0</v>
      </c>
      <c r="K229" s="184"/>
      <c r="L229" s="35"/>
      <c r="M229" s="185" t="s">
        <v>1</v>
      </c>
      <c r="N229" s="186" t="s">
        <v>38</v>
      </c>
      <c r="O229" s="78"/>
      <c r="P229" s="187">
        <f>O229*H229</f>
        <v>0</v>
      </c>
      <c r="Q229" s="187">
        <v>0.00042999999999999999</v>
      </c>
      <c r="R229" s="187">
        <f>Q229*H229</f>
        <v>0.11248800000000001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188</v>
      </c>
      <c r="AT229" s="189" t="s">
        <v>159</v>
      </c>
      <c r="AU229" s="189" t="s">
        <v>164</v>
      </c>
      <c r="AY229" s="15" t="s">
        <v>157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164</v>
      </c>
      <c r="BK229" s="190">
        <f>ROUND(I229*H229,2)</f>
        <v>0</v>
      </c>
      <c r="BL229" s="15" t="s">
        <v>188</v>
      </c>
      <c r="BM229" s="189" t="s">
        <v>1486</v>
      </c>
    </row>
    <row r="230" s="2" customFormat="1" ht="24.15" customHeight="1">
      <c r="A230" s="34"/>
      <c r="B230" s="176"/>
      <c r="C230" s="177" t="s">
        <v>312</v>
      </c>
      <c r="D230" s="177" t="s">
        <v>159</v>
      </c>
      <c r="E230" s="178" t="s">
        <v>1487</v>
      </c>
      <c r="F230" s="179" t="s">
        <v>1488</v>
      </c>
      <c r="G230" s="180" t="s">
        <v>311</v>
      </c>
      <c r="H230" s="181">
        <v>351.39999999999998</v>
      </c>
      <c r="I230" s="182"/>
      <c r="J230" s="183">
        <f>ROUND(I230*H230,2)</f>
        <v>0</v>
      </c>
      <c r="K230" s="184"/>
      <c r="L230" s="35"/>
      <c r="M230" s="185" t="s">
        <v>1</v>
      </c>
      <c r="N230" s="186" t="s">
        <v>38</v>
      </c>
      <c r="O230" s="78"/>
      <c r="P230" s="187">
        <f>O230*H230</f>
        <v>0</v>
      </c>
      <c r="Q230" s="187">
        <v>0.00066</v>
      </c>
      <c r="R230" s="187">
        <f>Q230*H230</f>
        <v>0.23192399999999999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188</v>
      </c>
      <c r="AT230" s="189" t="s">
        <v>159</v>
      </c>
      <c r="AU230" s="189" t="s">
        <v>164</v>
      </c>
      <c r="AY230" s="15" t="s">
        <v>157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164</v>
      </c>
      <c r="BK230" s="190">
        <f>ROUND(I230*H230,2)</f>
        <v>0</v>
      </c>
      <c r="BL230" s="15" t="s">
        <v>188</v>
      </c>
      <c r="BM230" s="189" t="s">
        <v>1489</v>
      </c>
    </row>
    <row r="231" s="2" customFormat="1" ht="24.15" customHeight="1">
      <c r="A231" s="34"/>
      <c r="B231" s="176"/>
      <c r="C231" s="177" t="s">
        <v>463</v>
      </c>
      <c r="D231" s="177" t="s">
        <v>159</v>
      </c>
      <c r="E231" s="178" t="s">
        <v>1490</v>
      </c>
      <c r="F231" s="179" t="s">
        <v>1491</v>
      </c>
      <c r="G231" s="180" t="s">
        <v>300</v>
      </c>
      <c r="H231" s="181">
        <v>113</v>
      </c>
      <c r="I231" s="182"/>
      <c r="J231" s="183">
        <f>ROUND(I231*H231,2)</f>
        <v>0</v>
      </c>
      <c r="K231" s="184"/>
      <c r="L231" s="35"/>
      <c r="M231" s="185" t="s">
        <v>1</v>
      </c>
      <c r="N231" s="186" t="s">
        <v>38</v>
      </c>
      <c r="O231" s="78"/>
      <c r="P231" s="187">
        <f>O231*H231</f>
        <v>0</v>
      </c>
      <c r="Q231" s="187">
        <v>3.0000000000000001E-05</v>
      </c>
      <c r="R231" s="187">
        <f>Q231*H231</f>
        <v>0.0033900000000000002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188</v>
      </c>
      <c r="AT231" s="189" t="s">
        <v>159</v>
      </c>
      <c r="AU231" s="189" t="s">
        <v>164</v>
      </c>
      <c r="AY231" s="15" t="s">
        <v>157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164</v>
      </c>
      <c r="BK231" s="190">
        <f>ROUND(I231*H231,2)</f>
        <v>0</v>
      </c>
      <c r="BL231" s="15" t="s">
        <v>188</v>
      </c>
      <c r="BM231" s="189" t="s">
        <v>1492</v>
      </c>
    </row>
    <row r="232" s="2" customFormat="1" ht="24.15" customHeight="1">
      <c r="A232" s="34"/>
      <c r="B232" s="176"/>
      <c r="C232" s="191" t="s">
        <v>316</v>
      </c>
      <c r="D232" s="191" t="s">
        <v>276</v>
      </c>
      <c r="E232" s="192" t="s">
        <v>1493</v>
      </c>
      <c r="F232" s="193" t="s">
        <v>1494</v>
      </c>
      <c r="G232" s="194" t="s">
        <v>300</v>
      </c>
      <c r="H232" s="195">
        <v>113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38</v>
      </c>
      <c r="O232" s="78"/>
      <c r="P232" s="187">
        <f>O232*H232</f>
        <v>0</v>
      </c>
      <c r="Q232" s="187">
        <v>0.00018000000000000001</v>
      </c>
      <c r="R232" s="187">
        <f>Q232*H232</f>
        <v>0.02034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218</v>
      </c>
      <c r="AT232" s="189" t="s">
        <v>276</v>
      </c>
      <c r="AU232" s="189" t="s">
        <v>164</v>
      </c>
      <c r="AY232" s="15" t="s">
        <v>157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164</v>
      </c>
      <c r="BK232" s="190">
        <f>ROUND(I232*H232,2)</f>
        <v>0</v>
      </c>
      <c r="BL232" s="15" t="s">
        <v>188</v>
      </c>
      <c r="BM232" s="189" t="s">
        <v>1495</v>
      </c>
    </row>
    <row r="233" s="2" customFormat="1" ht="16.5" customHeight="1">
      <c r="A233" s="34"/>
      <c r="B233" s="176"/>
      <c r="C233" s="177" t="s">
        <v>470</v>
      </c>
      <c r="D233" s="177" t="s">
        <v>159</v>
      </c>
      <c r="E233" s="178" t="s">
        <v>1496</v>
      </c>
      <c r="F233" s="179" t="s">
        <v>1497</v>
      </c>
      <c r="G233" s="180" t="s">
        <v>300</v>
      </c>
      <c r="H233" s="181">
        <v>70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38</v>
      </c>
      <c r="O233" s="78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188</v>
      </c>
      <c r="AT233" s="189" t="s">
        <v>159</v>
      </c>
      <c r="AU233" s="189" t="s">
        <v>164</v>
      </c>
      <c r="AY233" s="15" t="s">
        <v>157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164</v>
      </c>
      <c r="BK233" s="190">
        <f>ROUND(I233*H233,2)</f>
        <v>0</v>
      </c>
      <c r="BL233" s="15" t="s">
        <v>188</v>
      </c>
      <c r="BM233" s="189" t="s">
        <v>1498</v>
      </c>
    </row>
    <row r="234" s="2" customFormat="1" ht="16.5" customHeight="1">
      <c r="A234" s="34"/>
      <c r="B234" s="176"/>
      <c r="C234" s="177" t="s">
        <v>319</v>
      </c>
      <c r="D234" s="177" t="s">
        <v>159</v>
      </c>
      <c r="E234" s="178" t="s">
        <v>1499</v>
      </c>
      <c r="F234" s="179" t="s">
        <v>1500</v>
      </c>
      <c r="G234" s="180" t="s">
        <v>300</v>
      </c>
      <c r="H234" s="181">
        <v>10</v>
      </c>
      <c r="I234" s="182"/>
      <c r="J234" s="183">
        <f>ROUND(I234*H234,2)</f>
        <v>0</v>
      </c>
      <c r="K234" s="184"/>
      <c r="L234" s="35"/>
      <c r="M234" s="185" t="s">
        <v>1</v>
      </c>
      <c r="N234" s="186" t="s">
        <v>38</v>
      </c>
      <c r="O234" s="78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188</v>
      </c>
      <c r="AT234" s="189" t="s">
        <v>159</v>
      </c>
      <c r="AU234" s="189" t="s">
        <v>164</v>
      </c>
      <c r="AY234" s="15" t="s">
        <v>157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164</v>
      </c>
      <c r="BK234" s="190">
        <f>ROUND(I234*H234,2)</f>
        <v>0</v>
      </c>
      <c r="BL234" s="15" t="s">
        <v>188</v>
      </c>
      <c r="BM234" s="189" t="s">
        <v>1501</v>
      </c>
    </row>
    <row r="235" s="2" customFormat="1" ht="24.15" customHeight="1">
      <c r="A235" s="34"/>
      <c r="B235" s="176"/>
      <c r="C235" s="177" t="s">
        <v>477</v>
      </c>
      <c r="D235" s="177" t="s">
        <v>159</v>
      </c>
      <c r="E235" s="178" t="s">
        <v>1502</v>
      </c>
      <c r="F235" s="179" t="s">
        <v>1503</v>
      </c>
      <c r="G235" s="180" t="s">
        <v>300</v>
      </c>
      <c r="H235" s="181">
        <v>15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38</v>
      </c>
      <c r="O235" s="78"/>
      <c r="P235" s="187">
        <f>O235*H235</f>
        <v>0</v>
      </c>
      <c r="Q235" s="187">
        <v>0</v>
      </c>
      <c r="R235" s="187">
        <f>Q235*H235</f>
        <v>0</v>
      </c>
      <c r="S235" s="187">
        <v>0.00123</v>
      </c>
      <c r="T235" s="188">
        <f>S235*H235</f>
        <v>0.018450000000000001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188</v>
      </c>
      <c r="AT235" s="189" t="s">
        <v>159</v>
      </c>
      <c r="AU235" s="189" t="s">
        <v>164</v>
      </c>
      <c r="AY235" s="15" t="s">
        <v>157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164</v>
      </c>
      <c r="BK235" s="190">
        <f>ROUND(I235*H235,2)</f>
        <v>0</v>
      </c>
      <c r="BL235" s="15" t="s">
        <v>188</v>
      </c>
      <c r="BM235" s="189" t="s">
        <v>1504</v>
      </c>
    </row>
    <row r="236" s="2" customFormat="1" ht="24.15" customHeight="1">
      <c r="A236" s="34"/>
      <c r="B236" s="176"/>
      <c r="C236" s="177" t="s">
        <v>323</v>
      </c>
      <c r="D236" s="177" t="s">
        <v>159</v>
      </c>
      <c r="E236" s="178" t="s">
        <v>1505</v>
      </c>
      <c r="F236" s="179" t="s">
        <v>1506</v>
      </c>
      <c r="G236" s="180" t="s">
        <v>300</v>
      </c>
      <c r="H236" s="181">
        <v>85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38</v>
      </c>
      <c r="O236" s="78"/>
      <c r="P236" s="187">
        <f>O236*H236</f>
        <v>0</v>
      </c>
      <c r="Q236" s="187">
        <v>1.9020000000000001E-05</v>
      </c>
      <c r="R236" s="187">
        <f>Q236*H236</f>
        <v>0.0016167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188</v>
      </c>
      <c r="AT236" s="189" t="s">
        <v>159</v>
      </c>
      <c r="AU236" s="189" t="s">
        <v>164</v>
      </c>
      <c r="AY236" s="15" t="s">
        <v>157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164</v>
      </c>
      <c r="BK236" s="190">
        <f>ROUND(I236*H236,2)</f>
        <v>0</v>
      </c>
      <c r="BL236" s="15" t="s">
        <v>188</v>
      </c>
      <c r="BM236" s="189" t="s">
        <v>1507</v>
      </c>
    </row>
    <row r="237" s="2" customFormat="1" ht="24.15" customHeight="1">
      <c r="A237" s="34"/>
      <c r="B237" s="176"/>
      <c r="C237" s="191" t="s">
        <v>484</v>
      </c>
      <c r="D237" s="191" t="s">
        <v>276</v>
      </c>
      <c r="E237" s="192" t="s">
        <v>1508</v>
      </c>
      <c r="F237" s="193" t="s">
        <v>1509</v>
      </c>
      <c r="G237" s="194" t="s">
        <v>300</v>
      </c>
      <c r="H237" s="195">
        <v>85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38</v>
      </c>
      <c r="O237" s="78"/>
      <c r="P237" s="187">
        <f>O237*H237</f>
        <v>0</v>
      </c>
      <c r="Q237" s="187">
        <v>0.00011</v>
      </c>
      <c r="R237" s="187">
        <f>Q237*H237</f>
        <v>0.0093500000000000007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218</v>
      </c>
      <c r="AT237" s="189" t="s">
        <v>276</v>
      </c>
      <c r="AU237" s="189" t="s">
        <v>164</v>
      </c>
      <c r="AY237" s="15" t="s">
        <v>157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164</v>
      </c>
      <c r="BK237" s="190">
        <f>ROUND(I237*H237,2)</f>
        <v>0</v>
      </c>
      <c r="BL237" s="15" t="s">
        <v>188</v>
      </c>
      <c r="BM237" s="189" t="s">
        <v>1510</v>
      </c>
    </row>
    <row r="238" s="2" customFormat="1" ht="24.15" customHeight="1">
      <c r="A238" s="34"/>
      <c r="B238" s="176"/>
      <c r="C238" s="177" t="s">
        <v>326</v>
      </c>
      <c r="D238" s="177" t="s">
        <v>159</v>
      </c>
      <c r="E238" s="178" t="s">
        <v>1511</v>
      </c>
      <c r="F238" s="179" t="s">
        <v>1512</v>
      </c>
      <c r="G238" s="180" t="s">
        <v>300</v>
      </c>
      <c r="H238" s="181">
        <v>1</v>
      </c>
      <c r="I238" s="182"/>
      <c r="J238" s="183">
        <f>ROUND(I238*H238,2)</f>
        <v>0</v>
      </c>
      <c r="K238" s="184"/>
      <c r="L238" s="35"/>
      <c r="M238" s="185" t="s">
        <v>1</v>
      </c>
      <c r="N238" s="186" t="s">
        <v>38</v>
      </c>
      <c r="O238" s="78"/>
      <c r="P238" s="187">
        <f>O238*H238</f>
        <v>0</v>
      </c>
      <c r="Q238" s="187">
        <v>5.0000000000000002E-05</v>
      </c>
      <c r="R238" s="187">
        <f>Q238*H238</f>
        <v>5.0000000000000002E-05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188</v>
      </c>
      <c r="AT238" s="189" t="s">
        <v>159</v>
      </c>
      <c r="AU238" s="189" t="s">
        <v>164</v>
      </c>
      <c r="AY238" s="15" t="s">
        <v>157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164</v>
      </c>
      <c r="BK238" s="190">
        <f>ROUND(I238*H238,2)</f>
        <v>0</v>
      </c>
      <c r="BL238" s="15" t="s">
        <v>188</v>
      </c>
      <c r="BM238" s="189" t="s">
        <v>1513</v>
      </c>
    </row>
    <row r="239" s="2" customFormat="1" ht="16.5" customHeight="1">
      <c r="A239" s="34"/>
      <c r="B239" s="176"/>
      <c r="C239" s="191" t="s">
        <v>491</v>
      </c>
      <c r="D239" s="191" t="s">
        <v>276</v>
      </c>
      <c r="E239" s="192" t="s">
        <v>1514</v>
      </c>
      <c r="F239" s="193" t="s">
        <v>1515</v>
      </c>
      <c r="G239" s="194" t="s">
        <v>300</v>
      </c>
      <c r="H239" s="195">
        <v>1</v>
      </c>
      <c r="I239" s="196"/>
      <c r="J239" s="197">
        <f>ROUND(I239*H239,2)</f>
        <v>0</v>
      </c>
      <c r="K239" s="198"/>
      <c r="L239" s="199"/>
      <c r="M239" s="200" t="s">
        <v>1</v>
      </c>
      <c r="N239" s="201" t="s">
        <v>38</v>
      </c>
      <c r="O239" s="78"/>
      <c r="P239" s="187">
        <f>O239*H239</f>
        <v>0</v>
      </c>
      <c r="Q239" s="187">
        <v>0.021000000000000001</v>
      </c>
      <c r="R239" s="187">
        <f>Q239*H239</f>
        <v>0.021000000000000001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218</v>
      </c>
      <c r="AT239" s="189" t="s">
        <v>276</v>
      </c>
      <c r="AU239" s="189" t="s">
        <v>164</v>
      </c>
      <c r="AY239" s="15" t="s">
        <v>157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164</v>
      </c>
      <c r="BK239" s="190">
        <f>ROUND(I239*H239,2)</f>
        <v>0</v>
      </c>
      <c r="BL239" s="15" t="s">
        <v>188</v>
      </c>
      <c r="BM239" s="189" t="s">
        <v>1516</v>
      </c>
    </row>
    <row r="240" s="2" customFormat="1" ht="16.5" customHeight="1">
      <c r="A240" s="34"/>
      <c r="B240" s="176"/>
      <c r="C240" s="177" t="s">
        <v>330</v>
      </c>
      <c r="D240" s="177" t="s">
        <v>159</v>
      </c>
      <c r="E240" s="178" t="s">
        <v>1517</v>
      </c>
      <c r="F240" s="179" t="s">
        <v>1518</v>
      </c>
      <c r="G240" s="180" t="s">
        <v>300</v>
      </c>
      <c r="H240" s="181">
        <v>15</v>
      </c>
      <c r="I240" s="182"/>
      <c r="J240" s="183">
        <f>ROUND(I240*H240,2)</f>
        <v>0</v>
      </c>
      <c r="K240" s="184"/>
      <c r="L240" s="35"/>
      <c r="M240" s="185" t="s">
        <v>1</v>
      </c>
      <c r="N240" s="186" t="s">
        <v>38</v>
      </c>
      <c r="O240" s="78"/>
      <c r="P240" s="187">
        <f>O240*H240</f>
        <v>0</v>
      </c>
      <c r="Q240" s="187">
        <v>1.0000000000000001E-05</v>
      </c>
      <c r="R240" s="187">
        <f>Q240*H240</f>
        <v>0.00015000000000000001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188</v>
      </c>
      <c r="AT240" s="189" t="s">
        <v>159</v>
      </c>
      <c r="AU240" s="189" t="s">
        <v>164</v>
      </c>
      <c r="AY240" s="15" t="s">
        <v>157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164</v>
      </c>
      <c r="BK240" s="190">
        <f>ROUND(I240*H240,2)</f>
        <v>0</v>
      </c>
      <c r="BL240" s="15" t="s">
        <v>188</v>
      </c>
      <c r="BM240" s="189" t="s">
        <v>1519</v>
      </c>
    </row>
    <row r="241" s="2" customFormat="1" ht="24.15" customHeight="1">
      <c r="A241" s="34"/>
      <c r="B241" s="176"/>
      <c r="C241" s="191" t="s">
        <v>502</v>
      </c>
      <c r="D241" s="191" t="s">
        <v>276</v>
      </c>
      <c r="E241" s="192" t="s">
        <v>1520</v>
      </c>
      <c r="F241" s="193" t="s">
        <v>1521</v>
      </c>
      <c r="G241" s="194" t="s">
        <v>300</v>
      </c>
      <c r="H241" s="195">
        <v>15</v>
      </c>
      <c r="I241" s="196"/>
      <c r="J241" s="197">
        <f>ROUND(I241*H241,2)</f>
        <v>0</v>
      </c>
      <c r="K241" s="198"/>
      <c r="L241" s="199"/>
      <c r="M241" s="200" t="s">
        <v>1</v>
      </c>
      <c r="N241" s="201" t="s">
        <v>38</v>
      </c>
      <c r="O241" s="78"/>
      <c r="P241" s="187">
        <f>O241*H241</f>
        <v>0</v>
      </c>
      <c r="Q241" s="187">
        <v>0.00077999999999999999</v>
      </c>
      <c r="R241" s="187">
        <f>Q241*H241</f>
        <v>0.0117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218</v>
      </c>
      <c r="AT241" s="189" t="s">
        <v>276</v>
      </c>
      <c r="AU241" s="189" t="s">
        <v>164</v>
      </c>
      <c r="AY241" s="15" t="s">
        <v>157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164</v>
      </c>
      <c r="BK241" s="190">
        <f>ROUND(I241*H241,2)</f>
        <v>0</v>
      </c>
      <c r="BL241" s="15" t="s">
        <v>188</v>
      </c>
      <c r="BM241" s="189" t="s">
        <v>1522</v>
      </c>
    </row>
    <row r="242" s="2" customFormat="1" ht="24.15" customHeight="1">
      <c r="A242" s="34"/>
      <c r="B242" s="176"/>
      <c r="C242" s="177" t="s">
        <v>333</v>
      </c>
      <c r="D242" s="177" t="s">
        <v>159</v>
      </c>
      <c r="E242" s="178" t="s">
        <v>1523</v>
      </c>
      <c r="F242" s="179" t="s">
        <v>1524</v>
      </c>
      <c r="G242" s="180" t="s">
        <v>1525</v>
      </c>
      <c r="H242" s="181">
        <v>4</v>
      </c>
      <c r="I242" s="182"/>
      <c r="J242" s="183">
        <f>ROUND(I242*H242,2)</f>
        <v>0</v>
      </c>
      <c r="K242" s="184"/>
      <c r="L242" s="35"/>
      <c r="M242" s="185" t="s">
        <v>1</v>
      </c>
      <c r="N242" s="186" t="s">
        <v>38</v>
      </c>
      <c r="O242" s="78"/>
      <c r="P242" s="187">
        <f>O242*H242</f>
        <v>0</v>
      </c>
      <c r="Q242" s="187">
        <v>0.00026045000000000002</v>
      </c>
      <c r="R242" s="187">
        <f>Q242*H242</f>
        <v>0.0010418000000000001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188</v>
      </c>
      <c r="AT242" s="189" t="s">
        <v>159</v>
      </c>
      <c r="AU242" s="189" t="s">
        <v>164</v>
      </c>
      <c r="AY242" s="15" t="s">
        <v>157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164</v>
      </c>
      <c r="BK242" s="190">
        <f>ROUND(I242*H242,2)</f>
        <v>0</v>
      </c>
      <c r="BL242" s="15" t="s">
        <v>188</v>
      </c>
      <c r="BM242" s="189" t="s">
        <v>1526</v>
      </c>
    </row>
    <row r="243" s="2" customFormat="1" ht="24.15" customHeight="1">
      <c r="A243" s="34"/>
      <c r="B243" s="176"/>
      <c r="C243" s="191" t="s">
        <v>509</v>
      </c>
      <c r="D243" s="191" t="s">
        <v>276</v>
      </c>
      <c r="E243" s="192" t="s">
        <v>1527</v>
      </c>
      <c r="F243" s="193" t="s">
        <v>1528</v>
      </c>
      <c r="G243" s="194" t="s">
        <v>300</v>
      </c>
      <c r="H243" s="195">
        <v>4</v>
      </c>
      <c r="I243" s="196"/>
      <c r="J243" s="197">
        <f>ROUND(I243*H243,2)</f>
        <v>0</v>
      </c>
      <c r="K243" s="198"/>
      <c r="L243" s="199"/>
      <c r="M243" s="200" t="s">
        <v>1</v>
      </c>
      <c r="N243" s="201" t="s">
        <v>38</v>
      </c>
      <c r="O243" s="78"/>
      <c r="P243" s="187">
        <f>O243*H243</f>
        <v>0</v>
      </c>
      <c r="Q243" s="187">
        <v>0.020500000000000001</v>
      </c>
      <c r="R243" s="187">
        <f>Q243*H243</f>
        <v>0.082000000000000003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218</v>
      </c>
      <c r="AT243" s="189" t="s">
        <v>276</v>
      </c>
      <c r="AU243" s="189" t="s">
        <v>164</v>
      </c>
      <c r="AY243" s="15" t="s">
        <v>157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164</v>
      </c>
      <c r="BK243" s="190">
        <f>ROUND(I243*H243,2)</f>
        <v>0</v>
      </c>
      <c r="BL243" s="15" t="s">
        <v>188</v>
      </c>
      <c r="BM243" s="189" t="s">
        <v>1529</v>
      </c>
    </row>
    <row r="244" s="2" customFormat="1" ht="16.5" customHeight="1">
      <c r="A244" s="34"/>
      <c r="B244" s="176"/>
      <c r="C244" s="177" t="s">
        <v>338</v>
      </c>
      <c r="D244" s="177" t="s">
        <v>159</v>
      </c>
      <c r="E244" s="178" t="s">
        <v>1530</v>
      </c>
      <c r="F244" s="179" t="s">
        <v>1531</v>
      </c>
      <c r="G244" s="180" t="s">
        <v>311</v>
      </c>
      <c r="H244" s="181">
        <v>760</v>
      </c>
      <c r="I244" s="182"/>
      <c r="J244" s="183">
        <f>ROUND(I244*H244,2)</f>
        <v>0</v>
      </c>
      <c r="K244" s="184"/>
      <c r="L244" s="35"/>
      <c r="M244" s="185" t="s">
        <v>1</v>
      </c>
      <c r="N244" s="186" t="s">
        <v>38</v>
      </c>
      <c r="O244" s="78"/>
      <c r="P244" s="187">
        <f>O244*H244</f>
        <v>0</v>
      </c>
      <c r="Q244" s="187">
        <v>0.00018000000000000001</v>
      </c>
      <c r="R244" s="187">
        <f>Q244*H244</f>
        <v>0.13680000000000001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188</v>
      </c>
      <c r="AT244" s="189" t="s">
        <v>159</v>
      </c>
      <c r="AU244" s="189" t="s">
        <v>164</v>
      </c>
      <c r="AY244" s="15" t="s">
        <v>157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164</v>
      </c>
      <c r="BK244" s="190">
        <f>ROUND(I244*H244,2)</f>
        <v>0</v>
      </c>
      <c r="BL244" s="15" t="s">
        <v>188</v>
      </c>
      <c r="BM244" s="189" t="s">
        <v>1532</v>
      </c>
    </row>
    <row r="245" s="2" customFormat="1" ht="24.15" customHeight="1">
      <c r="A245" s="34"/>
      <c r="B245" s="176"/>
      <c r="C245" s="177" t="s">
        <v>516</v>
      </c>
      <c r="D245" s="177" t="s">
        <v>159</v>
      </c>
      <c r="E245" s="178" t="s">
        <v>1533</v>
      </c>
      <c r="F245" s="179" t="s">
        <v>1534</v>
      </c>
      <c r="G245" s="180" t="s">
        <v>311</v>
      </c>
      <c r="H245" s="181">
        <v>760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38</v>
      </c>
      <c r="O245" s="78"/>
      <c r="P245" s="187">
        <f>O245*H245</f>
        <v>0</v>
      </c>
      <c r="Q245" s="187">
        <v>1.0000000000000001E-05</v>
      </c>
      <c r="R245" s="187">
        <f>Q245*H245</f>
        <v>0.0076000000000000009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188</v>
      </c>
      <c r="AT245" s="189" t="s">
        <v>159</v>
      </c>
      <c r="AU245" s="189" t="s">
        <v>164</v>
      </c>
      <c r="AY245" s="15" t="s">
        <v>157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164</v>
      </c>
      <c r="BK245" s="190">
        <f>ROUND(I245*H245,2)</f>
        <v>0</v>
      </c>
      <c r="BL245" s="15" t="s">
        <v>188</v>
      </c>
      <c r="BM245" s="189" t="s">
        <v>1535</v>
      </c>
    </row>
    <row r="246" s="2" customFormat="1" ht="33" customHeight="1">
      <c r="A246" s="34"/>
      <c r="B246" s="176"/>
      <c r="C246" s="177" t="s">
        <v>341</v>
      </c>
      <c r="D246" s="177" t="s">
        <v>159</v>
      </c>
      <c r="E246" s="178" t="s">
        <v>1536</v>
      </c>
      <c r="F246" s="179" t="s">
        <v>1537</v>
      </c>
      <c r="G246" s="180" t="s">
        <v>206</v>
      </c>
      <c r="H246" s="181">
        <v>2.9009999999999998</v>
      </c>
      <c r="I246" s="182"/>
      <c r="J246" s="183">
        <f>ROUND(I246*H246,2)</f>
        <v>0</v>
      </c>
      <c r="K246" s="184"/>
      <c r="L246" s="35"/>
      <c r="M246" s="185" t="s">
        <v>1</v>
      </c>
      <c r="N246" s="186" t="s">
        <v>38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188</v>
      </c>
      <c r="AT246" s="189" t="s">
        <v>159</v>
      </c>
      <c r="AU246" s="189" t="s">
        <v>164</v>
      </c>
      <c r="AY246" s="15" t="s">
        <v>157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164</v>
      </c>
      <c r="BK246" s="190">
        <f>ROUND(I246*H246,2)</f>
        <v>0</v>
      </c>
      <c r="BL246" s="15" t="s">
        <v>188</v>
      </c>
      <c r="BM246" s="189" t="s">
        <v>1538</v>
      </c>
    </row>
    <row r="247" s="2" customFormat="1" ht="24.15" customHeight="1">
      <c r="A247" s="34"/>
      <c r="B247" s="176"/>
      <c r="C247" s="177" t="s">
        <v>524</v>
      </c>
      <c r="D247" s="177" t="s">
        <v>159</v>
      </c>
      <c r="E247" s="178" t="s">
        <v>1539</v>
      </c>
      <c r="F247" s="179" t="s">
        <v>1540</v>
      </c>
      <c r="G247" s="180" t="s">
        <v>206</v>
      </c>
      <c r="H247" s="181">
        <v>0.63500000000000001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38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188</v>
      </c>
      <c r="AT247" s="189" t="s">
        <v>159</v>
      </c>
      <c r="AU247" s="189" t="s">
        <v>164</v>
      </c>
      <c r="AY247" s="15" t="s">
        <v>157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164</v>
      </c>
      <c r="BK247" s="190">
        <f>ROUND(I247*H247,2)</f>
        <v>0</v>
      </c>
      <c r="BL247" s="15" t="s">
        <v>188</v>
      </c>
      <c r="BM247" s="189" t="s">
        <v>1541</v>
      </c>
    </row>
    <row r="248" s="12" customFormat="1" ht="22.8" customHeight="1">
      <c r="A248" s="12"/>
      <c r="B248" s="163"/>
      <c r="C248" s="12"/>
      <c r="D248" s="164" t="s">
        <v>71</v>
      </c>
      <c r="E248" s="174" t="s">
        <v>1542</v>
      </c>
      <c r="F248" s="174" t="s">
        <v>1543</v>
      </c>
      <c r="G248" s="12"/>
      <c r="H248" s="12"/>
      <c r="I248" s="166"/>
      <c r="J248" s="175">
        <f>BK248</f>
        <v>0</v>
      </c>
      <c r="K248" s="12"/>
      <c r="L248" s="163"/>
      <c r="M248" s="168"/>
      <c r="N248" s="169"/>
      <c r="O248" s="169"/>
      <c r="P248" s="170">
        <f>SUM(P249:P251)</f>
        <v>0</v>
      </c>
      <c r="Q248" s="169"/>
      <c r="R248" s="170">
        <f>SUM(R249:R251)</f>
        <v>0.0021900000000000001</v>
      </c>
      <c r="S248" s="169"/>
      <c r="T248" s="171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4" t="s">
        <v>164</v>
      </c>
      <c r="AT248" s="172" t="s">
        <v>71</v>
      </c>
      <c r="AU248" s="172" t="s">
        <v>80</v>
      </c>
      <c r="AY248" s="164" t="s">
        <v>157</v>
      </c>
      <c r="BK248" s="173">
        <f>SUM(BK249:BK251)</f>
        <v>0</v>
      </c>
    </row>
    <row r="249" s="2" customFormat="1" ht="16.5" customHeight="1">
      <c r="A249" s="34"/>
      <c r="B249" s="176"/>
      <c r="C249" s="177" t="s">
        <v>345</v>
      </c>
      <c r="D249" s="177" t="s">
        <v>159</v>
      </c>
      <c r="E249" s="178" t="s">
        <v>1544</v>
      </c>
      <c r="F249" s="179" t="s">
        <v>1545</v>
      </c>
      <c r="G249" s="180" t="s">
        <v>300</v>
      </c>
      <c r="H249" s="181">
        <v>1</v>
      </c>
      <c r="I249" s="182"/>
      <c r="J249" s="183">
        <f>ROUND(I249*H249,2)</f>
        <v>0</v>
      </c>
      <c r="K249" s="184"/>
      <c r="L249" s="35"/>
      <c r="M249" s="185" t="s">
        <v>1</v>
      </c>
      <c r="N249" s="186" t="s">
        <v>38</v>
      </c>
      <c r="O249" s="78"/>
      <c r="P249" s="187">
        <f>O249*H249</f>
        <v>0</v>
      </c>
      <c r="Q249" s="187">
        <v>0.00095</v>
      </c>
      <c r="R249" s="187">
        <f>Q249*H249</f>
        <v>0.00095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188</v>
      </c>
      <c r="AT249" s="189" t="s">
        <v>159</v>
      </c>
      <c r="AU249" s="189" t="s">
        <v>164</v>
      </c>
      <c r="AY249" s="15" t="s">
        <v>157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164</v>
      </c>
      <c r="BK249" s="190">
        <f>ROUND(I249*H249,2)</f>
        <v>0</v>
      </c>
      <c r="BL249" s="15" t="s">
        <v>188</v>
      </c>
      <c r="BM249" s="189" t="s">
        <v>1546</v>
      </c>
    </row>
    <row r="250" s="2" customFormat="1" ht="37.8" customHeight="1">
      <c r="A250" s="34"/>
      <c r="B250" s="176"/>
      <c r="C250" s="191" t="s">
        <v>531</v>
      </c>
      <c r="D250" s="191" t="s">
        <v>276</v>
      </c>
      <c r="E250" s="192" t="s">
        <v>1547</v>
      </c>
      <c r="F250" s="193" t="s">
        <v>1548</v>
      </c>
      <c r="G250" s="194" t="s">
        <v>300</v>
      </c>
      <c r="H250" s="195">
        <v>1</v>
      </c>
      <c r="I250" s="196"/>
      <c r="J250" s="197">
        <f>ROUND(I250*H250,2)</f>
        <v>0</v>
      </c>
      <c r="K250" s="198"/>
      <c r="L250" s="199"/>
      <c r="M250" s="200" t="s">
        <v>1</v>
      </c>
      <c r="N250" s="201" t="s">
        <v>38</v>
      </c>
      <c r="O250" s="78"/>
      <c r="P250" s="187">
        <f>O250*H250</f>
        <v>0</v>
      </c>
      <c r="Q250" s="187">
        <v>0.00124</v>
      </c>
      <c r="R250" s="187">
        <f>Q250*H250</f>
        <v>0.00124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218</v>
      </c>
      <c r="AT250" s="189" t="s">
        <v>276</v>
      </c>
      <c r="AU250" s="189" t="s">
        <v>164</v>
      </c>
      <c r="AY250" s="15" t="s">
        <v>157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164</v>
      </c>
      <c r="BK250" s="190">
        <f>ROUND(I250*H250,2)</f>
        <v>0</v>
      </c>
      <c r="BL250" s="15" t="s">
        <v>188</v>
      </c>
      <c r="BM250" s="189" t="s">
        <v>1549</v>
      </c>
    </row>
    <row r="251" s="2" customFormat="1" ht="24.15" customHeight="1">
      <c r="A251" s="34"/>
      <c r="B251" s="176"/>
      <c r="C251" s="177" t="s">
        <v>348</v>
      </c>
      <c r="D251" s="177" t="s">
        <v>159</v>
      </c>
      <c r="E251" s="178" t="s">
        <v>1550</v>
      </c>
      <c r="F251" s="179" t="s">
        <v>1551</v>
      </c>
      <c r="G251" s="180" t="s">
        <v>206</v>
      </c>
      <c r="H251" s="181">
        <v>0.002</v>
      </c>
      <c r="I251" s="182"/>
      <c r="J251" s="183">
        <f>ROUND(I251*H251,2)</f>
        <v>0</v>
      </c>
      <c r="K251" s="184"/>
      <c r="L251" s="35"/>
      <c r="M251" s="185" t="s">
        <v>1</v>
      </c>
      <c r="N251" s="186" t="s">
        <v>38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188</v>
      </c>
      <c r="AT251" s="189" t="s">
        <v>159</v>
      </c>
      <c r="AU251" s="189" t="s">
        <v>164</v>
      </c>
      <c r="AY251" s="15" t="s">
        <v>157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164</v>
      </c>
      <c r="BK251" s="190">
        <f>ROUND(I251*H251,2)</f>
        <v>0</v>
      </c>
      <c r="BL251" s="15" t="s">
        <v>188</v>
      </c>
      <c r="BM251" s="189" t="s">
        <v>1552</v>
      </c>
    </row>
    <row r="252" s="12" customFormat="1" ht="22.8" customHeight="1">
      <c r="A252" s="12"/>
      <c r="B252" s="163"/>
      <c r="C252" s="12"/>
      <c r="D252" s="164" t="s">
        <v>71</v>
      </c>
      <c r="E252" s="174" t="s">
        <v>1553</v>
      </c>
      <c r="F252" s="174" t="s">
        <v>1554</v>
      </c>
      <c r="G252" s="12"/>
      <c r="H252" s="12"/>
      <c r="I252" s="166"/>
      <c r="J252" s="175">
        <f>BK252</f>
        <v>0</v>
      </c>
      <c r="K252" s="12"/>
      <c r="L252" s="163"/>
      <c r="M252" s="168"/>
      <c r="N252" s="169"/>
      <c r="O252" s="169"/>
      <c r="P252" s="170">
        <f>SUM(P253:P356)</f>
        <v>0</v>
      </c>
      <c r="Q252" s="169"/>
      <c r="R252" s="170">
        <f>SUM(R253:R356)</f>
        <v>1.8496058000000002</v>
      </c>
      <c r="S252" s="169"/>
      <c r="T252" s="171">
        <f>SUM(T253:T356)</f>
        <v>2.2431899999999998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4" t="s">
        <v>164</v>
      </c>
      <c r="AT252" s="172" t="s">
        <v>71</v>
      </c>
      <c r="AU252" s="172" t="s">
        <v>80</v>
      </c>
      <c r="AY252" s="164" t="s">
        <v>157</v>
      </c>
      <c r="BK252" s="173">
        <f>SUM(BK253:BK356)</f>
        <v>0</v>
      </c>
    </row>
    <row r="253" s="2" customFormat="1" ht="24.15" customHeight="1">
      <c r="A253" s="34"/>
      <c r="B253" s="176"/>
      <c r="C253" s="177" t="s">
        <v>538</v>
      </c>
      <c r="D253" s="177" t="s">
        <v>159</v>
      </c>
      <c r="E253" s="178" t="s">
        <v>1555</v>
      </c>
      <c r="F253" s="179" t="s">
        <v>1556</v>
      </c>
      <c r="G253" s="180" t="s">
        <v>1525</v>
      </c>
      <c r="H253" s="181">
        <v>15</v>
      </c>
      <c r="I253" s="182"/>
      <c r="J253" s="183">
        <f>ROUND(I253*H253,2)</f>
        <v>0</v>
      </c>
      <c r="K253" s="184"/>
      <c r="L253" s="35"/>
      <c r="M253" s="185" t="s">
        <v>1</v>
      </c>
      <c r="N253" s="186" t="s">
        <v>38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0.01933</v>
      </c>
      <c r="T253" s="188">
        <f>S253*H253</f>
        <v>0.28994999999999999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188</v>
      </c>
      <c r="AT253" s="189" t="s">
        <v>159</v>
      </c>
      <c r="AU253" s="189" t="s">
        <v>164</v>
      </c>
      <c r="AY253" s="15" t="s">
        <v>157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164</v>
      </c>
      <c r="BK253" s="190">
        <f>ROUND(I253*H253,2)</f>
        <v>0</v>
      </c>
      <c r="BL253" s="15" t="s">
        <v>188</v>
      </c>
      <c r="BM253" s="189" t="s">
        <v>1557</v>
      </c>
    </row>
    <row r="254" s="2" customFormat="1" ht="24.15" customHeight="1">
      <c r="A254" s="34"/>
      <c r="B254" s="176"/>
      <c r="C254" s="177" t="s">
        <v>352</v>
      </c>
      <c r="D254" s="177" t="s">
        <v>159</v>
      </c>
      <c r="E254" s="178" t="s">
        <v>1558</v>
      </c>
      <c r="F254" s="179" t="s">
        <v>1559</v>
      </c>
      <c r="G254" s="180" t="s">
        <v>300</v>
      </c>
      <c r="H254" s="181">
        <v>15</v>
      </c>
      <c r="I254" s="182"/>
      <c r="J254" s="183">
        <f>ROUND(I254*H254,2)</f>
        <v>0</v>
      </c>
      <c r="K254" s="184"/>
      <c r="L254" s="35"/>
      <c r="M254" s="185" t="s">
        <v>1</v>
      </c>
      <c r="N254" s="186" t="s">
        <v>38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188</v>
      </c>
      <c r="AT254" s="189" t="s">
        <v>159</v>
      </c>
      <c r="AU254" s="189" t="s">
        <v>164</v>
      </c>
      <c r="AY254" s="15" t="s">
        <v>157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164</v>
      </c>
      <c r="BK254" s="190">
        <f>ROUND(I254*H254,2)</f>
        <v>0</v>
      </c>
      <c r="BL254" s="15" t="s">
        <v>188</v>
      </c>
      <c r="BM254" s="189" t="s">
        <v>1560</v>
      </c>
    </row>
    <row r="255" s="2" customFormat="1" ht="49.05" customHeight="1">
      <c r="A255" s="34"/>
      <c r="B255" s="176"/>
      <c r="C255" s="191" t="s">
        <v>545</v>
      </c>
      <c r="D255" s="191" t="s">
        <v>276</v>
      </c>
      <c r="E255" s="192" t="s">
        <v>1561</v>
      </c>
      <c r="F255" s="193" t="s">
        <v>1562</v>
      </c>
      <c r="G255" s="194" t="s">
        <v>300</v>
      </c>
      <c r="H255" s="195">
        <v>4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38</v>
      </c>
      <c r="O255" s="78"/>
      <c r="P255" s="187">
        <f>O255*H255</f>
        <v>0</v>
      </c>
      <c r="Q255" s="187">
        <v>0.0292</v>
      </c>
      <c r="R255" s="187">
        <f>Q255*H255</f>
        <v>0.1168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218</v>
      </c>
      <c r="AT255" s="189" t="s">
        <v>276</v>
      </c>
      <c r="AU255" s="189" t="s">
        <v>164</v>
      </c>
      <c r="AY255" s="15" t="s">
        <v>157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164</v>
      </c>
      <c r="BK255" s="190">
        <f>ROUND(I255*H255,2)</f>
        <v>0</v>
      </c>
      <c r="BL255" s="15" t="s">
        <v>188</v>
      </c>
      <c r="BM255" s="189" t="s">
        <v>1563</v>
      </c>
    </row>
    <row r="256" s="2" customFormat="1" ht="37.8" customHeight="1">
      <c r="A256" s="34"/>
      <c r="B256" s="176"/>
      <c r="C256" s="191" t="s">
        <v>355</v>
      </c>
      <c r="D256" s="191" t="s">
        <v>276</v>
      </c>
      <c r="E256" s="192" t="s">
        <v>1564</v>
      </c>
      <c r="F256" s="193" t="s">
        <v>1565</v>
      </c>
      <c r="G256" s="194" t="s">
        <v>300</v>
      </c>
      <c r="H256" s="195">
        <v>11</v>
      </c>
      <c r="I256" s="196"/>
      <c r="J256" s="197">
        <f>ROUND(I256*H256,2)</f>
        <v>0</v>
      </c>
      <c r="K256" s="198"/>
      <c r="L256" s="199"/>
      <c r="M256" s="200" t="s">
        <v>1</v>
      </c>
      <c r="N256" s="201" t="s">
        <v>38</v>
      </c>
      <c r="O256" s="78"/>
      <c r="P256" s="187">
        <f>O256*H256</f>
        <v>0</v>
      </c>
      <c r="Q256" s="187">
        <v>0.01528</v>
      </c>
      <c r="R256" s="187">
        <f>Q256*H256</f>
        <v>0.16808000000000001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218</v>
      </c>
      <c r="AT256" s="189" t="s">
        <v>276</v>
      </c>
      <c r="AU256" s="189" t="s">
        <v>164</v>
      </c>
      <c r="AY256" s="15" t="s">
        <v>157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164</v>
      </c>
      <c r="BK256" s="190">
        <f>ROUND(I256*H256,2)</f>
        <v>0</v>
      </c>
      <c r="BL256" s="15" t="s">
        <v>188</v>
      </c>
      <c r="BM256" s="189" t="s">
        <v>1566</v>
      </c>
    </row>
    <row r="257" s="2" customFormat="1" ht="16.5" customHeight="1">
      <c r="A257" s="34"/>
      <c r="B257" s="176"/>
      <c r="C257" s="191" t="s">
        <v>552</v>
      </c>
      <c r="D257" s="191" t="s">
        <v>276</v>
      </c>
      <c r="E257" s="192" t="s">
        <v>1567</v>
      </c>
      <c r="F257" s="193" t="s">
        <v>1568</v>
      </c>
      <c r="G257" s="194" t="s">
        <v>300</v>
      </c>
      <c r="H257" s="195">
        <v>4</v>
      </c>
      <c r="I257" s="196"/>
      <c r="J257" s="197">
        <f>ROUND(I257*H257,2)</f>
        <v>0</v>
      </c>
      <c r="K257" s="198"/>
      <c r="L257" s="199"/>
      <c r="M257" s="200" t="s">
        <v>1</v>
      </c>
      <c r="N257" s="201" t="s">
        <v>38</v>
      </c>
      <c r="O257" s="78"/>
      <c r="P257" s="187">
        <f>O257*H257</f>
        <v>0</v>
      </c>
      <c r="Q257" s="187">
        <v>0.00033</v>
      </c>
      <c r="R257" s="187">
        <f>Q257*H257</f>
        <v>0.00132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218</v>
      </c>
      <c r="AT257" s="189" t="s">
        <v>276</v>
      </c>
      <c r="AU257" s="189" t="s">
        <v>164</v>
      </c>
      <c r="AY257" s="15" t="s">
        <v>157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164</v>
      </c>
      <c r="BK257" s="190">
        <f>ROUND(I257*H257,2)</f>
        <v>0</v>
      </c>
      <c r="BL257" s="15" t="s">
        <v>188</v>
      </c>
      <c r="BM257" s="189" t="s">
        <v>1569</v>
      </c>
    </row>
    <row r="258" s="2" customFormat="1" ht="16.5" customHeight="1">
      <c r="A258" s="34"/>
      <c r="B258" s="176"/>
      <c r="C258" s="191" t="s">
        <v>359</v>
      </c>
      <c r="D258" s="191" t="s">
        <v>276</v>
      </c>
      <c r="E258" s="192" t="s">
        <v>1570</v>
      </c>
      <c r="F258" s="193" t="s">
        <v>1571</v>
      </c>
      <c r="G258" s="194" t="s">
        <v>300</v>
      </c>
      <c r="H258" s="195">
        <v>11</v>
      </c>
      <c r="I258" s="196"/>
      <c r="J258" s="197">
        <f>ROUND(I258*H258,2)</f>
        <v>0</v>
      </c>
      <c r="K258" s="198"/>
      <c r="L258" s="199"/>
      <c r="M258" s="200" t="s">
        <v>1</v>
      </c>
      <c r="N258" s="201" t="s">
        <v>38</v>
      </c>
      <c r="O258" s="78"/>
      <c r="P258" s="187">
        <f>O258*H258</f>
        <v>0</v>
      </c>
      <c r="Q258" s="187">
        <v>0.00033</v>
      </c>
      <c r="R258" s="187">
        <f>Q258*H258</f>
        <v>0.00363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218</v>
      </c>
      <c r="AT258" s="189" t="s">
        <v>276</v>
      </c>
      <c r="AU258" s="189" t="s">
        <v>164</v>
      </c>
      <c r="AY258" s="15" t="s">
        <v>157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164</v>
      </c>
      <c r="BK258" s="190">
        <f>ROUND(I258*H258,2)</f>
        <v>0</v>
      </c>
      <c r="BL258" s="15" t="s">
        <v>188</v>
      </c>
      <c r="BM258" s="189" t="s">
        <v>1572</v>
      </c>
    </row>
    <row r="259" s="2" customFormat="1" ht="16.5" customHeight="1">
      <c r="A259" s="34"/>
      <c r="B259" s="176"/>
      <c r="C259" s="177" t="s">
        <v>559</v>
      </c>
      <c r="D259" s="177" t="s">
        <v>159</v>
      </c>
      <c r="E259" s="178" t="s">
        <v>1573</v>
      </c>
      <c r="F259" s="179" t="s">
        <v>1574</v>
      </c>
      <c r="G259" s="180" t="s">
        <v>300</v>
      </c>
      <c r="H259" s="181">
        <v>15</v>
      </c>
      <c r="I259" s="182"/>
      <c r="J259" s="183">
        <f>ROUND(I259*H259,2)</f>
        <v>0</v>
      </c>
      <c r="K259" s="184"/>
      <c r="L259" s="35"/>
      <c r="M259" s="185" t="s">
        <v>1</v>
      </c>
      <c r="N259" s="186" t="s">
        <v>38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188</v>
      </c>
      <c r="AT259" s="189" t="s">
        <v>159</v>
      </c>
      <c r="AU259" s="189" t="s">
        <v>164</v>
      </c>
      <c r="AY259" s="15" t="s">
        <v>157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164</v>
      </c>
      <c r="BK259" s="190">
        <f>ROUND(I259*H259,2)</f>
        <v>0</v>
      </c>
      <c r="BL259" s="15" t="s">
        <v>188</v>
      </c>
      <c r="BM259" s="189" t="s">
        <v>1575</v>
      </c>
    </row>
    <row r="260" s="2" customFormat="1" ht="24.15" customHeight="1">
      <c r="A260" s="34"/>
      <c r="B260" s="176"/>
      <c r="C260" s="191" t="s">
        <v>362</v>
      </c>
      <c r="D260" s="191" t="s">
        <v>276</v>
      </c>
      <c r="E260" s="192" t="s">
        <v>1576</v>
      </c>
      <c r="F260" s="193" t="s">
        <v>1577</v>
      </c>
      <c r="G260" s="194" t="s">
        <v>300</v>
      </c>
      <c r="H260" s="195">
        <v>11</v>
      </c>
      <c r="I260" s="196"/>
      <c r="J260" s="197">
        <f>ROUND(I260*H260,2)</f>
        <v>0</v>
      </c>
      <c r="K260" s="198"/>
      <c r="L260" s="199"/>
      <c r="M260" s="200" t="s">
        <v>1</v>
      </c>
      <c r="N260" s="201" t="s">
        <v>38</v>
      </c>
      <c r="O260" s="78"/>
      <c r="P260" s="187">
        <f>O260*H260</f>
        <v>0</v>
      </c>
      <c r="Q260" s="187">
        <v>0.0183</v>
      </c>
      <c r="R260" s="187">
        <f>Q260*H260</f>
        <v>0.20130000000000001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218</v>
      </c>
      <c r="AT260" s="189" t="s">
        <v>276</v>
      </c>
      <c r="AU260" s="189" t="s">
        <v>164</v>
      </c>
      <c r="AY260" s="15" t="s">
        <v>157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164</v>
      </c>
      <c r="BK260" s="190">
        <f>ROUND(I260*H260,2)</f>
        <v>0</v>
      </c>
      <c r="BL260" s="15" t="s">
        <v>188</v>
      </c>
      <c r="BM260" s="189" t="s">
        <v>1578</v>
      </c>
    </row>
    <row r="261" s="2" customFormat="1" ht="24.15" customHeight="1">
      <c r="A261" s="34"/>
      <c r="B261" s="176"/>
      <c r="C261" s="191" t="s">
        <v>566</v>
      </c>
      <c r="D261" s="191" t="s">
        <v>276</v>
      </c>
      <c r="E261" s="192" t="s">
        <v>1579</v>
      </c>
      <c r="F261" s="193" t="s">
        <v>1580</v>
      </c>
      <c r="G261" s="194" t="s">
        <v>300</v>
      </c>
      <c r="H261" s="195">
        <v>4</v>
      </c>
      <c r="I261" s="196"/>
      <c r="J261" s="197">
        <f>ROUND(I261*H261,2)</f>
        <v>0</v>
      </c>
      <c r="K261" s="198"/>
      <c r="L261" s="199"/>
      <c r="M261" s="200" t="s">
        <v>1</v>
      </c>
      <c r="N261" s="201" t="s">
        <v>38</v>
      </c>
      <c r="O261" s="78"/>
      <c r="P261" s="187">
        <f>O261*H261</f>
        <v>0</v>
      </c>
      <c r="Q261" s="187">
        <v>0.023</v>
      </c>
      <c r="R261" s="187">
        <f>Q261*H261</f>
        <v>0.091999999999999998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218</v>
      </c>
      <c r="AT261" s="189" t="s">
        <v>276</v>
      </c>
      <c r="AU261" s="189" t="s">
        <v>164</v>
      </c>
      <c r="AY261" s="15" t="s">
        <v>157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164</v>
      </c>
      <c r="BK261" s="190">
        <f>ROUND(I261*H261,2)</f>
        <v>0</v>
      </c>
      <c r="BL261" s="15" t="s">
        <v>188</v>
      </c>
      <c r="BM261" s="189" t="s">
        <v>1581</v>
      </c>
    </row>
    <row r="262" s="2" customFormat="1" ht="24.15" customHeight="1">
      <c r="A262" s="34"/>
      <c r="B262" s="176"/>
      <c r="C262" s="177" t="s">
        <v>366</v>
      </c>
      <c r="D262" s="177" t="s">
        <v>159</v>
      </c>
      <c r="E262" s="178" t="s">
        <v>1582</v>
      </c>
      <c r="F262" s="179" t="s">
        <v>1583</v>
      </c>
      <c r="G262" s="180" t="s">
        <v>300</v>
      </c>
      <c r="H262" s="181">
        <v>7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38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188</v>
      </c>
      <c r="AT262" s="189" t="s">
        <v>159</v>
      </c>
      <c r="AU262" s="189" t="s">
        <v>164</v>
      </c>
      <c r="AY262" s="15" t="s">
        <v>157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164</v>
      </c>
      <c r="BK262" s="190">
        <f>ROUND(I262*H262,2)</f>
        <v>0</v>
      </c>
      <c r="BL262" s="15" t="s">
        <v>188</v>
      </c>
      <c r="BM262" s="189" t="s">
        <v>1584</v>
      </c>
    </row>
    <row r="263" s="2" customFormat="1" ht="24.15" customHeight="1">
      <c r="A263" s="34"/>
      <c r="B263" s="176"/>
      <c r="C263" s="191" t="s">
        <v>573</v>
      </c>
      <c r="D263" s="191" t="s">
        <v>276</v>
      </c>
      <c r="E263" s="192" t="s">
        <v>1585</v>
      </c>
      <c r="F263" s="193" t="s">
        <v>1586</v>
      </c>
      <c r="G263" s="194" t="s">
        <v>300</v>
      </c>
      <c r="H263" s="195">
        <v>7</v>
      </c>
      <c r="I263" s="196"/>
      <c r="J263" s="197">
        <f>ROUND(I263*H263,2)</f>
        <v>0</v>
      </c>
      <c r="K263" s="198"/>
      <c r="L263" s="199"/>
      <c r="M263" s="200" t="s">
        <v>1</v>
      </c>
      <c r="N263" s="201" t="s">
        <v>38</v>
      </c>
      <c r="O263" s="78"/>
      <c r="P263" s="187">
        <f>O263*H263</f>
        <v>0</v>
      </c>
      <c r="Q263" s="187">
        <v>0.0098499999999999994</v>
      </c>
      <c r="R263" s="187">
        <f>Q263*H263</f>
        <v>0.068949999999999997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218</v>
      </c>
      <c r="AT263" s="189" t="s">
        <v>276</v>
      </c>
      <c r="AU263" s="189" t="s">
        <v>164</v>
      </c>
      <c r="AY263" s="15" t="s">
        <v>157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164</v>
      </c>
      <c r="BK263" s="190">
        <f>ROUND(I263*H263,2)</f>
        <v>0</v>
      </c>
      <c r="BL263" s="15" t="s">
        <v>188</v>
      </c>
      <c r="BM263" s="189" t="s">
        <v>1587</v>
      </c>
    </row>
    <row r="264" s="2" customFormat="1" ht="16.5" customHeight="1">
      <c r="A264" s="34"/>
      <c r="B264" s="176"/>
      <c r="C264" s="177" t="s">
        <v>369</v>
      </c>
      <c r="D264" s="177" t="s">
        <v>159</v>
      </c>
      <c r="E264" s="178" t="s">
        <v>1588</v>
      </c>
      <c r="F264" s="179" t="s">
        <v>1589</v>
      </c>
      <c r="G264" s="180" t="s">
        <v>300</v>
      </c>
      <c r="H264" s="181">
        <v>7</v>
      </c>
      <c r="I264" s="182"/>
      <c r="J264" s="183">
        <f>ROUND(I264*H264,2)</f>
        <v>0</v>
      </c>
      <c r="K264" s="184"/>
      <c r="L264" s="35"/>
      <c r="M264" s="185" t="s">
        <v>1</v>
      </c>
      <c r="N264" s="186" t="s">
        <v>38</v>
      </c>
      <c r="O264" s="78"/>
      <c r="P264" s="187">
        <f>O264*H264</f>
        <v>0</v>
      </c>
      <c r="Q264" s="187">
        <v>0.00028420000000000002</v>
      </c>
      <c r="R264" s="187">
        <f>Q264*H264</f>
        <v>0.0019894000000000001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188</v>
      </c>
      <c r="AT264" s="189" t="s">
        <v>159</v>
      </c>
      <c r="AU264" s="189" t="s">
        <v>164</v>
      </c>
      <c r="AY264" s="15" t="s">
        <v>157</v>
      </c>
      <c r="BE264" s="190">
        <f>IF(N264="základná",J264,0)</f>
        <v>0</v>
      </c>
      <c r="BF264" s="190">
        <f>IF(N264="znížená",J264,0)</f>
        <v>0</v>
      </c>
      <c r="BG264" s="190">
        <f>IF(N264="zákl. prenesená",J264,0)</f>
        <v>0</v>
      </c>
      <c r="BH264" s="190">
        <f>IF(N264="zníž. prenesená",J264,0)</f>
        <v>0</v>
      </c>
      <c r="BI264" s="190">
        <f>IF(N264="nulová",J264,0)</f>
        <v>0</v>
      </c>
      <c r="BJ264" s="15" t="s">
        <v>164</v>
      </c>
      <c r="BK264" s="190">
        <f>ROUND(I264*H264,2)</f>
        <v>0</v>
      </c>
      <c r="BL264" s="15" t="s">
        <v>188</v>
      </c>
      <c r="BM264" s="189" t="s">
        <v>1590</v>
      </c>
    </row>
    <row r="265" s="2" customFormat="1" ht="24.15" customHeight="1">
      <c r="A265" s="34"/>
      <c r="B265" s="176"/>
      <c r="C265" s="191" t="s">
        <v>580</v>
      </c>
      <c r="D265" s="191" t="s">
        <v>276</v>
      </c>
      <c r="E265" s="192" t="s">
        <v>1591</v>
      </c>
      <c r="F265" s="193" t="s">
        <v>1592</v>
      </c>
      <c r="G265" s="194" t="s">
        <v>300</v>
      </c>
      <c r="H265" s="195">
        <v>7</v>
      </c>
      <c r="I265" s="196"/>
      <c r="J265" s="197">
        <f>ROUND(I265*H265,2)</f>
        <v>0</v>
      </c>
      <c r="K265" s="198"/>
      <c r="L265" s="199"/>
      <c r="M265" s="200" t="s">
        <v>1</v>
      </c>
      <c r="N265" s="201" t="s">
        <v>38</v>
      </c>
      <c r="O265" s="78"/>
      <c r="P265" s="187">
        <f>O265*H265</f>
        <v>0</v>
      </c>
      <c r="Q265" s="187">
        <v>0.017000000000000001</v>
      </c>
      <c r="R265" s="187">
        <f>Q265*H265</f>
        <v>0.11900000000000001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218</v>
      </c>
      <c r="AT265" s="189" t="s">
        <v>276</v>
      </c>
      <c r="AU265" s="189" t="s">
        <v>164</v>
      </c>
      <c r="AY265" s="15" t="s">
        <v>157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164</v>
      </c>
      <c r="BK265" s="190">
        <f>ROUND(I265*H265,2)</f>
        <v>0</v>
      </c>
      <c r="BL265" s="15" t="s">
        <v>188</v>
      </c>
      <c r="BM265" s="189" t="s">
        <v>1593</v>
      </c>
    </row>
    <row r="266" s="2" customFormat="1" ht="24.15" customHeight="1">
      <c r="A266" s="34"/>
      <c r="B266" s="176"/>
      <c r="C266" s="177" t="s">
        <v>373</v>
      </c>
      <c r="D266" s="177" t="s">
        <v>159</v>
      </c>
      <c r="E266" s="178" t="s">
        <v>1594</v>
      </c>
      <c r="F266" s="179" t="s">
        <v>1595</v>
      </c>
      <c r="G266" s="180" t="s">
        <v>1525</v>
      </c>
      <c r="H266" s="181">
        <v>24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38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0.019460000000000002</v>
      </c>
      <c r="T266" s="188">
        <f>S266*H266</f>
        <v>0.46704000000000001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188</v>
      </c>
      <c r="AT266" s="189" t="s">
        <v>159</v>
      </c>
      <c r="AU266" s="189" t="s">
        <v>164</v>
      </c>
      <c r="AY266" s="15" t="s">
        <v>157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164</v>
      </c>
      <c r="BK266" s="190">
        <f>ROUND(I266*H266,2)</f>
        <v>0</v>
      </c>
      <c r="BL266" s="15" t="s">
        <v>188</v>
      </c>
      <c r="BM266" s="189" t="s">
        <v>1596</v>
      </c>
    </row>
    <row r="267" s="2" customFormat="1" ht="24.15" customHeight="1">
      <c r="A267" s="34"/>
      <c r="B267" s="176"/>
      <c r="C267" s="177" t="s">
        <v>587</v>
      </c>
      <c r="D267" s="177" t="s">
        <v>159</v>
      </c>
      <c r="E267" s="178" t="s">
        <v>1597</v>
      </c>
      <c r="F267" s="179" t="s">
        <v>1598</v>
      </c>
      <c r="G267" s="180" t="s">
        <v>300</v>
      </c>
      <c r="H267" s="181">
        <v>1</v>
      </c>
      <c r="I267" s="182"/>
      <c r="J267" s="183">
        <f>ROUND(I267*H267,2)</f>
        <v>0</v>
      </c>
      <c r="K267" s="184"/>
      <c r="L267" s="35"/>
      <c r="M267" s="185" t="s">
        <v>1</v>
      </c>
      <c r="N267" s="186" t="s">
        <v>38</v>
      </c>
      <c r="O267" s="78"/>
      <c r="P267" s="187">
        <f>O267*H267</f>
        <v>0</v>
      </c>
      <c r="Q267" s="187">
        <v>0.0023</v>
      </c>
      <c r="R267" s="187">
        <f>Q267*H267</f>
        <v>0.0023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188</v>
      </c>
      <c r="AT267" s="189" t="s">
        <v>159</v>
      </c>
      <c r="AU267" s="189" t="s">
        <v>164</v>
      </c>
      <c r="AY267" s="15" t="s">
        <v>157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5" t="s">
        <v>164</v>
      </c>
      <c r="BK267" s="190">
        <f>ROUND(I267*H267,2)</f>
        <v>0</v>
      </c>
      <c r="BL267" s="15" t="s">
        <v>188</v>
      </c>
      <c r="BM267" s="189" t="s">
        <v>1599</v>
      </c>
    </row>
    <row r="268" s="2" customFormat="1" ht="24.15" customHeight="1">
      <c r="A268" s="34"/>
      <c r="B268" s="176"/>
      <c r="C268" s="191" t="s">
        <v>376</v>
      </c>
      <c r="D268" s="191" t="s">
        <v>276</v>
      </c>
      <c r="E268" s="192" t="s">
        <v>1600</v>
      </c>
      <c r="F268" s="193" t="s">
        <v>1601</v>
      </c>
      <c r="G268" s="194" t="s">
        <v>300</v>
      </c>
      <c r="H268" s="195">
        <v>1</v>
      </c>
      <c r="I268" s="196"/>
      <c r="J268" s="197">
        <f>ROUND(I268*H268,2)</f>
        <v>0</v>
      </c>
      <c r="K268" s="198"/>
      <c r="L268" s="199"/>
      <c r="M268" s="200" t="s">
        <v>1</v>
      </c>
      <c r="N268" s="201" t="s">
        <v>38</v>
      </c>
      <c r="O268" s="78"/>
      <c r="P268" s="187">
        <f>O268*H268</f>
        <v>0</v>
      </c>
      <c r="Q268" s="187">
        <v>0.0135</v>
      </c>
      <c r="R268" s="187">
        <f>Q268*H268</f>
        <v>0.0135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218</v>
      </c>
      <c r="AT268" s="189" t="s">
        <v>276</v>
      </c>
      <c r="AU268" s="189" t="s">
        <v>164</v>
      </c>
      <c r="AY268" s="15" t="s">
        <v>157</v>
      </c>
      <c r="BE268" s="190">
        <f>IF(N268="základná",J268,0)</f>
        <v>0</v>
      </c>
      <c r="BF268" s="190">
        <f>IF(N268="znížená",J268,0)</f>
        <v>0</v>
      </c>
      <c r="BG268" s="190">
        <f>IF(N268="zákl. prenesená",J268,0)</f>
        <v>0</v>
      </c>
      <c r="BH268" s="190">
        <f>IF(N268="zníž. prenesená",J268,0)</f>
        <v>0</v>
      </c>
      <c r="BI268" s="190">
        <f>IF(N268="nulová",J268,0)</f>
        <v>0</v>
      </c>
      <c r="BJ268" s="15" t="s">
        <v>164</v>
      </c>
      <c r="BK268" s="190">
        <f>ROUND(I268*H268,2)</f>
        <v>0</v>
      </c>
      <c r="BL268" s="15" t="s">
        <v>188</v>
      </c>
      <c r="BM268" s="189" t="s">
        <v>1602</v>
      </c>
    </row>
    <row r="269" s="2" customFormat="1" ht="16.5" customHeight="1">
      <c r="A269" s="34"/>
      <c r="B269" s="176"/>
      <c r="C269" s="191" t="s">
        <v>594</v>
      </c>
      <c r="D269" s="191" t="s">
        <v>276</v>
      </c>
      <c r="E269" s="192" t="s">
        <v>1603</v>
      </c>
      <c r="F269" s="193" t="s">
        <v>1604</v>
      </c>
      <c r="G269" s="194" t="s">
        <v>300</v>
      </c>
      <c r="H269" s="195">
        <v>2</v>
      </c>
      <c r="I269" s="196"/>
      <c r="J269" s="197">
        <f>ROUND(I269*H269,2)</f>
        <v>0</v>
      </c>
      <c r="K269" s="198"/>
      <c r="L269" s="199"/>
      <c r="M269" s="200" t="s">
        <v>1</v>
      </c>
      <c r="N269" s="201" t="s">
        <v>38</v>
      </c>
      <c r="O269" s="78"/>
      <c r="P269" s="187">
        <f>O269*H269</f>
        <v>0</v>
      </c>
      <c r="Q269" s="187">
        <v>0.0135</v>
      </c>
      <c r="R269" s="187">
        <f>Q269*H269</f>
        <v>0.027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218</v>
      </c>
      <c r="AT269" s="189" t="s">
        <v>276</v>
      </c>
      <c r="AU269" s="189" t="s">
        <v>164</v>
      </c>
      <c r="AY269" s="15" t="s">
        <v>157</v>
      </c>
      <c r="BE269" s="190">
        <f>IF(N269="základná",J269,0)</f>
        <v>0</v>
      </c>
      <c r="BF269" s="190">
        <f>IF(N269="znížená",J269,0)</f>
        <v>0</v>
      </c>
      <c r="BG269" s="190">
        <f>IF(N269="zákl. prenesená",J269,0)</f>
        <v>0</v>
      </c>
      <c r="BH269" s="190">
        <f>IF(N269="zníž. prenesená",J269,0)</f>
        <v>0</v>
      </c>
      <c r="BI269" s="190">
        <f>IF(N269="nulová",J269,0)</f>
        <v>0</v>
      </c>
      <c r="BJ269" s="15" t="s">
        <v>164</v>
      </c>
      <c r="BK269" s="190">
        <f>ROUND(I269*H269,2)</f>
        <v>0</v>
      </c>
      <c r="BL269" s="15" t="s">
        <v>188</v>
      </c>
      <c r="BM269" s="189" t="s">
        <v>1605</v>
      </c>
    </row>
    <row r="270" s="2" customFormat="1" ht="24.15" customHeight="1">
      <c r="A270" s="34"/>
      <c r="B270" s="176"/>
      <c r="C270" s="177" t="s">
        <v>380</v>
      </c>
      <c r="D270" s="177" t="s">
        <v>159</v>
      </c>
      <c r="E270" s="178" t="s">
        <v>1606</v>
      </c>
      <c r="F270" s="179" t="s">
        <v>1607</v>
      </c>
      <c r="G270" s="180" t="s">
        <v>300</v>
      </c>
      <c r="H270" s="181">
        <v>17</v>
      </c>
      <c r="I270" s="182"/>
      <c r="J270" s="183">
        <f>ROUND(I270*H270,2)</f>
        <v>0</v>
      </c>
      <c r="K270" s="184"/>
      <c r="L270" s="35"/>
      <c r="M270" s="185" t="s">
        <v>1</v>
      </c>
      <c r="N270" s="186" t="s">
        <v>38</v>
      </c>
      <c r="O270" s="78"/>
      <c r="P270" s="187">
        <f>O270*H270</f>
        <v>0</v>
      </c>
      <c r="Q270" s="187">
        <v>0.00027999999999999998</v>
      </c>
      <c r="R270" s="187">
        <f>Q270*H270</f>
        <v>0.0047599999999999995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188</v>
      </c>
      <c r="AT270" s="189" t="s">
        <v>159</v>
      </c>
      <c r="AU270" s="189" t="s">
        <v>164</v>
      </c>
      <c r="AY270" s="15" t="s">
        <v>157</v>
      </c>
      <c r="BE270" s="190">
        <f>IF(N270="základná",J270,0)</f>
        <v>0</v>
      </c>
      <c r="BF270" s="190">
        <f>IF(N270="znížená",J270,0)</f>
        <v>0</v>
      </c>
      <c r="BG270" s="190">
        <f>IF(N270="zákl. prenesená",J270,0)</f>
        <v>0</v>
      </c>
      <c r="BH270" s="190">
        <f>IF(N270="zníž. prenesená",J270,0)</f>
        <v>0</v>
      </c>
      <c r="BI270" s="190">
        <f>IF(N270="nulová",J270,0)</f>
        <v>0</v>
      </c>
      <c r="BJ270" s="15" t="s">
        <v>164</v>
      </c>
      <c r="BK270" s="190">
        <f>ROUND(I270*H270,2)</f>
        <v>0</v>
      </c>
      <c r="BL270" s="15" t="s">
        <v>188</v>
      </c>
      <c r="BM270" s="189" t="s">
        <v>1608</v>
      </c>
    </row>
    <row r="271" s="2" customFormat="1" ht="16.5" customHeight="1">
      <c r="A271" s="34"/>
      <c r="B271" s="176"/>
      <c r="C271" s="191" t="s">
        <v>602</v>
      </c>
      <c r="D271" s="191" t="s">
        <v>276</v>
      </c>
      <c r="E271" s="192" t="s">
        <v>1609</v>
      </c>
      <c r="F271" s="193" t="s">
        <v>1610</v>
      </c>
      <c r="G271" s="194" t="s">
        <v>300</v>
      </c>
      <c r="H271" s="195">
        <v>17</v>
      </c>
      <c r="I271" s="196"/>
      <c r="J271" s="197">
        <f>ROUND(I271*H271,2)</f>
        <v>0</v>
      </c>
      <c r="K271" s="198"/>
      <c r="L271" s="199"/>
      <c r="M271" s="200" t="s">
        <v>1</v>
      </c>
      <c r="N271" s="201" t="s">
        <v>38</v>
      </c>
      <c r="O271" s="78"/>
      <c r="P271" s="187">
        <f>O271*H271</f>
        <v>0</v>
      </c>
      <c r="Q271" s="187">
        <v>0.0141</v>
      </c>
      <c r="R271" s="187">
        <f>Q271*H271</f>
        <v>0.2397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218</v>
      </c>
      <c r="AT271" s="189" t="s">
        <v>276</v>
      </c>
      <c r="AU271" s="189" t="s">
        <v>164</v>
      </c>
      <c r="AY271" s="15" t="s">
        <v>157</v>
      </c>
      <c r="BE271" s="190">
        <f>IF(N271="základná",J271,0)</f>
        <v>0</v>
      </c>
      <c r="BF271" s="190">
        <f>IF(N271="znížená",J271,0)</f>
        <v>0</v>
      </c>
      <c r="BG271" s="190">
        <f>IF(N271="zákl. prenesená",J271,0)</f>
        <v>0</v>
      </c>
      <c r="BH271" s="190">
        <f>IF(N271="zníž. prenesená",J271,0)</f>
        <v>0</v>
      </c>
      <c r="BI271" s="190">
        <f>IF(N271="nulová",J271,0)</f>
        <v>0</v>
      </c>
      <c r="BJ271" s="15" t="s">
        <v>164</v>
      </c>
      <c r="BK271" s="190">
        <f>ROUND(I271*H271,2)</f>
        <v>0</v>
      </c>
      <c r="BL271" s="15" t="s">
        <v>188</v>
      </c>
      <c r="BM271" s="189" t="s">
        <v>1611</v>
      </c>
    </row>
    <row r="272" s="2" customFormat="1" ht="24.15" customHeight="1">
      <c r="A272" s="34"/>
      <c r="B272" s="176"/>
      <c r="C272" s="177" t="s">
        <v>383</v>
      </c>
      <c r="D272" s="177" t="s">
        <v>159</v>
      </c>
      <c r="E272" s="178" t="s">
        <v>1612</v>
      </c>
      <c r="F272" s="179" t="s">
        <v>1613</v>
      </c>
      <c r="G272" s="180" t="s">
        <v>1525</v>
      </c>
      <c r="H272" s="181">
        <v>2</v>
      </c>
      <c r="I272" s="182"/>
      <c r="J272" s="183">
        <f>ROUND(I272*H272,2)</f>
        <v>0</v>
      </c>
      <c r="K272" s="184"/>
      <c r="L272" s="35"/>
      <c r="M272" s="185" t="s">
        <v>1</v>
      </c>
      <c r="N272" s="186" t="s">
        <v>38</v>
      </c>
      <c r="O272" s="78"/>
      <c r="P272" s="187">
        <f>O272*H272</f>
        <v>0</v>
      </c>
      <c r="Q272" s="187">
        <v>0</v>
      </c>
      <c r="R272" s="187">
        <f>Q272*H272</f>
        <v>0</v>
      </c>
      <c r="S272" s="187">
        <v>0.085099999999999995</v>
      </c>
      <c r="T272" s="188">
        <f>S272*H272</f>
        <v>0.17019999999999999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188</v>
      </c>
      <c r="AT272" s="189" t="s">
        <v>159</v>
      </c>
      <c r="AU272" s="189" t="s">
        <v>164</v>
      </c>
      <c r="AY272" s="15" t="s">
        <v>157</v>
      </c>
      <c r="BE272" s="190">
        <f>IF(N272="základná",J272,0)</f>
        <v>0</v>
      </c>
      <c r="BF272" s="190">
        <f>IF(N272="znížená",J272,0)</f>
        <v>0</v>
      </c>
      <c r="BG272" s="190">
        <f>IF(N272="zákl. prenesená",J272,0)</f>
        <v>0</v>
      </c>
      <c r="BH272" s="190">
        <f>IF(N272="zníž. prenesená",J272,0)</f>
        <v>0</v>
      </c>
      <c r="BI272" s="190">
        <f>IF(N272="nulová",J272,0)</f>
        <v>0</v>
      </c>
      <c r="BJ272" s="15" t="s">
        <v>164</v>
      </c>
      <c r="BK272" s="190">
        <f>ROUND(I272*H272,2)</f>
        <v>0</v>
      </c>
      <c r="BL272" s="15" t="s">
        <v>188</v>
      </c>
      <c r="BM272" s="189" t="s">
        <v>1614</v>
      </c>
    </row>
    <row r="273" s="2" customFormat="1" ht="24.15" customHeight="1">
      <c r="A273" s="34"/>
      <c r="B273" s="176"/>
      <c r="C273" s="177" t="s">
        <v>609</v>
      </c>
      <c r="D273" s="177" t="s">
        <v>159</v>
      </c>
      <c r="E273" s="178" t="s">
        <v>1615</v>
      </c>
      <c r="F273" s="179" t="s">
        <v>1616</v>
      </c>
      <c r="G273" s="180" t="s">
        <v>300</v>
      </c>
      <c r="H273" s="181">
        <v>2</v>
      </c>
      <c r="I273" s="182"/>
      <c r="J273" s="183">
        <f>ROUND(I273*H273,2)</f>
        <v>0</v>
      </c>
      <c r="K273" s="184"/>
      <c r="L273" s="35"/>
      <c r="M273" s="185" t="s">
        <v>1</v>
      </c>
      <c r="N273" s="186" t="s">
        <v>38</v>
      </c>
      <c r="O273" s="78"/>
      <c r="P273" s="187">
        <f>O273*H273</f>
        <v>0</v>
      </c>
      <c r="Q273" s="187">
        <v>0.00075000000000000002</v>
      </c>
      <c r="R273" s="187">
        <f>Q273*H273</f>
        <v>0.0015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188</v>
      </c>
      <c r="AT273" s="189" t="s">
        <v>159</v>
      </c>
      <c r="AU273" s="189" t="s">
        <v>164</v>
      </c>
      <c r="AY273" s="15" t="s">
        <v>157</v>
      </c>
      <c r="BE273" s="190">
        <f>IF(N273="základná",J273,0)</f>
        <v>0</v>
      </c>
      <c r="BF273" s="190">
        <f>IF(N273="znížená",J273,0)</f>
        <v>0</v>
      </c>
      <c r="BG273" s="190">
        <f>IF(N273="zákl. prenesená",J273,0)</f>
        <v>0</v>
      </c>
      <c r="BH273" s="190">
        <f>IF(N273="zníž. prenesená",J273,0)</f>
        <v>0</v>
      </c>
      <c r="BI273" s="190">
        <f>IF(N273="nulová",J273,0)</f>
        <v>0</v>
      </c>
      <c r="BJ273" s="15" t="s">
        <v>164</v>
      </c>
      <c r="BK273" s="190">
        <f>ROUND(I273*H273,2)</f>
        <v>0</v>
      </c>
      <c r="BL273" s="15" t="s">
        <v>188</v>
      </c>
      <c r="BM273" s="189" t="s">
        <v>1617</v>
      </c>
    </row>
    <row r="274" s="2" customFormat="1" ht="49.05" customHeight="1">
      <c r="A274" s="34"/>
      <c r="B274" s="176"/>
      <c r="C274" s="191" t="s">
        <v>387</v>
      </c>
      <c r="D274" s="191" t="s">
        <v>276</v>
      </c>
      <c r="E274" s="192" t="s">
        <v>1618</v>
      </c>
      <c r="F274" s="193" t="s">
        <v>1619</v>
      </c>
      <c r="G274" s="194" t="s">
        <v>300</v>
      </c>
      <c r="H274" s="195">
        <v>1</v>
      </c>
      <c r="I274" s="196"/>
      <c r="J274" s="197">
        <f>ROUND(I274*H274,2)</f>
        <v>0</v>
      </c>
      <c r="K274" s="198"/>
      <c r="L274" s="199"/>
      <c r="M274" s="200" t="s">
        <v>1</v>
      </c>
      <c r="N274" s="201" t="s">
        <v>38</v>
      </c>
      <c r="O274" s="78"/>
      <c r="P274" s="187">
        <f>O274*H274</f>
        <v>0</v>
      </c>
      <c r="Q274" s="187">
        <v>0.017999999999999999</v>
      </c>
      <c r="R274" s="187">
        <f>Q274*H274</f>
        <v>0.017999999999999999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218</v>
      </c>
      <c r="AT274" s="189" t="s">
        <v>276</v>
      </c>
      <c r="AU274" s="189" t="s">
        <v>164</v>
      </c>
      <c r="AY274" s="15" t="s">
        <v>157</v>
      </c>
      <c r="BE274" s="190">
        <f>IF(N274="základná",J274,0)</f>
        <v>0</v>
      </c>
      <c r="BF274" s="190">
        <f>IF(N274="znížená",J274,0)</f>
        <v>0</v>
      </c>
      <c r="BG274" s="190">
        <f>IF(N274="zákl. prenesená",J274,0)</f>
        <v>0</v>
      </c>
      <c r="BH274" s="190">
        <f>IF(N274="zníž. prenesená",J274,0)</f>
        <v>0</v>
      </c>
      <c r="BI274" s="190">
        <f>IF(N274="nulová",J274,0)</f>
        <v>0</v>
      </c>
      <c r="BJ274" s="15" t="s">
        <v>164</v>
      </c>
      <c r="BK274" s="190">
        <f>ROUND(I274*H274,2)</f>
        <v>0</v>
      </c>
      <c r="BL274" s="15" t="s">
        <v>188</v>
      </c>
      <c r="BM274" s="189" t="s">
        <v>1620</v>
      </c>
    </row>
    <row r="275" s="2" customFormat="1" ht="24.15" customHeight="1">
      <c r="A275" s="34"/>
      <c r="B275" s="176"/>
      <c r="C275" s="191" t="s">
        <v>616</v>
      </c>
      <c r="D275" s="191" t="s">
        <v>276</v>
      </c>
      <c r="E275" s="192" t="s">
        <v>1621</v>
      </c>
      <c r="F275" s="193" t="s">
        <v>1622</v>
      </c>
      <c r="G275" s="194" t="s">
        <v>300</v>
      </c>
      <c r="H275" s="195">
        <v>1</v>
      </c>
      <c r="I275" s="196"/>
      <c r="J275" s="197">
        <f>ROUND(I275*H275,2)</f>
        <v>0</v>
      </c>
      <c r="K275" s="198"/>
      <c r="L275" s="199"/>
      <c r="M275" s="200" t="s">
        <v>1</v>
      </c>
      <c r="N275" s="201" t="s">
        <v>38</v>
      </c>
      <c r="O275" s="78"/>
      <c r="P275" s="187">
        <f>O275*H275</f>
        <v>0</v>
      </c>
      <c r="Q275" s="187">
        <v>0.017999999999999999</v>
      </c>
      <c r="R275" s="187">
        <f>Q275*H275</f>
        <v>0.017999999999999999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218</v>
      </c>
      <c r="AT275" s="189" t="s">
        <v>276</v>
      </c>
      <c r="AU275" s="189" t="s">
        <v>164</v>
      </c>
      <c r="AY275" s="15" t="s">
        <v>157</v>
      </c>
      <c r="BE275" s="190">
        <f>IF(N275="základná",J275,0)</f>
        <v>0</v>
      </c>
      <c r="BF275" s="190">
        <f>IF(N275="znížená",J275,0)</f>
        <v>0</v>
      </c>
      <c r="BG275" s="190">
        <f>IF(N275="zákl. prenesená",J275,0)</f>
        <v>0</v>
      </c>
      <c r="BH275" s="190">
        <f>IF(N275="zníž. prenesená",J275,0)</f>
        <v>0</v>
      </c>
      <c r="BI275" s="190">
        <f>IF(N275="nulová",J275,0)</f>
        <v>0</v>
      </c>
      <c r="BJ275" s="15" t="s">
        <v>164</v>
      </c>
      <c r="BK275" s="190">
        <f>ROUND(I275*H275,2)</f>
        <v>0</v>
      </c>
      <c r="BL275" s="15" t="s">
        <v>188</v>
      </c>
      <c r="BM275" s="189" t="s">
        <v>1623</v>
      </c>
    </row>
    <row r="276" s="2" customFormat="1" ht="24.15" customHeight="1">
      <c r="A276" s="34"/>
      <c r="B276" s="176"/>
      <c r="C276" s="177" t="s">
        <v>390</v>
      </c>
      <c r="D276" s="177" t="s">
        <v>159</v>
      </c>
      <c r="E276" s="178" t="s">
        <v>1624</v>
      </c>
      <c r="F276" s="179" t="s">
        <v>1625</v>
      </c>
      <c r="G276" s="180" t="s">
        <v>1525</v>
      </c>
      <c r="H276" s="181">
        <v>8</v>
      </c>
      <c r="I276" s="182"/>
      <c r="J276" s="183">
        <f>ROUND(I276*H276,2)</f>
        <v>0</v>
      </c>
      <c r="K276" s="184"/>
      <c r="L276" s="35"/>
      <c r="M276" s="185" t="s">
        <v>1</v>
      </c>
      <c r="N276" s="186" t="s">
        <v>38</v>
      </c>
      <c r="O276" s="78"/>
      <c r="P276" s="187">
        <f>O276*H276</f>
        <v>0</v>
      </c>
      <c r="Q276" s="187">
        <v>0</v>
      </c>
      <c r="R276" s="187">
        <f>Q276*H276</f>
        <v>0</v>
      </c>
      <c r="S276" s="187">
        <v>0.087999999999999995</v>
      </c>
      <c r="T276" s="188">
        <f>S276*H276</f>
        <v>0.70399999999999996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188</v>
      </c>
      <c r="AT276" s="189" t="s">
        <v>159</v>
      </c>
      <c r="AU276" s="189" t="s">
        <v>164</v>
      </c>
      <c r="AY276" s="15" t="s">
        <v>157</v>
      </c>
      <c r="BE276" s="190">
        <f>IF(N276="základná",J276,0)</f>
        <v>0</v>
      </c>
      <c r="BF276" s="190">
        <f>IF(N276="znížená",J276,0)</f>
        <v>0</v>
      </c>
      <c r="BG276" s="190">
        <f>IF(N276="zákl. prenesená",J276,0)</f>
        <v>0</v>
      </c>
      <c r="BH276" s="190">
        <f>IF(N276="zníž. prenesená",J276,0)</f>
        <v>0</v>
      </c>
      <c r="BI276" s="190">
        <f>IF(N276="nulová",J276,0)</f>
        <v>0</v>
      </c>
      <c r="BJ276" s="15" t="s">
        <v>164</v>
      </c>
      <c r="BK276" s="190">
        <f>ROUND(I276*H276,2)</f>
        <v>0</v>
      </c>
      <c r="BL276" s="15" t="s">
        <v>188</v>
      </c>
      <c r="BM276" s="189" t="s">
        <v>1626</v>
      </c>
    </row>
    <row r="277" s="2" customFormat="1" ht="24.15" customHeight="1">
      <c r="A277" s="34"/>
      <c r="B277" s="176"/>
      <c r="C277" s="177" t="s">
        <v>623</v>
      </c>
      <c r="D277" s="177" t="s">
        <v>159</v>
      </c>
      <c r="E277" s="178" t="s">
        <v>1627</v>
      </c>
      <c r="F277" s="179" t="s">
        <v>1628</v>
      </c>
      <c r="G277" s="180" t="s">
        <v>1525</v>
      </c>
      <c r="H277" s="181">
        <v>8</v>
      </c>
      <c r="I277" s="182"/>
      <c r="J277" s="183">
        <f>ROUND(I277*H277,2)</f>
        <v>0</v>
      </c>
      <c r="K277" s="184"/>
      <c r="L277" s="35"/>
      <c r="M277" s="185" t="s">
        <v>1</v>
      </c>
      <c r="N277" s="186" t="s">
        <v>38</v>
      </c>
      <c r="O277" s="78"/>
      <c r="P277" s="187">
        <f>O277*H277</f>
        <v>0</v>
      </c>
      <c r="Q277" s="187">
        <v>0</v>
      </c>
      <c r="R277" s="187">
        <f>Q277*H277</f>
        <v>0</v>
      </c>
      <c r="S277" s="187">
        <v>0.024500000000000001</v>
      </c>
      <c r="T277" s="188">
        <f>S277*H277</f>
        <v>0.19600000000000001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188</v>
      </c>
      <c r="AT277" s="189" t="s">
        <v>159</v>
      </c>
      <c r="AU277" s="189" t="s">
        <v>164</v>
      </c>
      <c r="AY277" s="15" t="s">
        <v>157</v>
      </c>
      <c r="BE277" s="190">
        <f>IF(N277="základná",J277,0)</f>
        <v>0</v>
      </c>
      <c r="BF277" s="190">
        <f>IF(N277="znížená",J277,0)</f>
        <v>0</v>
      </c>
      <c r="BG277" s="190">
        <f>IF(N277="zákl. prenesená",J277,0)</f>
        <v>0</v>
      </c>
      <c r="BH277" s="190">
        <f>IF(N277="zníž. prenesená",J277,0)</f>
        <v>0</v>
      </c>
      <c r="BI277" s="190">
        <f>IF(N277="nulová",J277,0)</f>
        <v>0</v>
      </c>
      <c r="BJ277" s="15" t="s">
        <v>164</v>
      </c>
      <c r="BK277" s="190">
        <f>ROUND(I277*H277,2)</f>
        <v>0</v>
      </c>
      <c r="BL277" s="15" t="s">
        <v>188</v>
      </c>
      <c r="BM277" s="189" t="s">
        <v>1629</v>
      </c>
    </row>
    <row r="278" s="2" customFormat="1" ht="24.15" customHeight="1">
      <c r="A278" s="34"/>
      <c r="B278" s="176"/>
      <c r="C278" s="177" t="s">
        <v>394</v>
      </c>
      <c r="D278" s="177" t="s">
        <v>159</v>
      </c>
      <c r="E278" s="178" t="s">
        <v>1630</v>
      </c>
      <c r="F278" s="179" t="s">
        <v>1631</v>
      </c>
      <c r="G278" s="180" t="s">
        <v>300</v>
      </c>
      <c r="H278" s="181">
        <v>2</v>
      </c>
      <c r="I278" s="182"/>
      <c r="J278" s="183">
        <f>ROUND(I278*H278,2)</f>
        <v>0</v>
      </c>
      <c r="K278" s="184"/>
      <c r="L278" s="35"/>
      <c r="M278" s="185" t="s">
        <v>1</v>
      </c>
      <c r="N278" s="186" t="s">
        <v>38</v>
      </c>
      <c r="O278" s="78"/>
      <c r="P278" s="187">
        <f>O278*H278</f>
        <v>0</v>
      </c>
      <c r="Q278" s="187">
        <v>0.00044200000000000001</v>
      </c>
      <c r="R278" s="187">
        <f>Q278*H278</f>
        <v>0.00088400000000000002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188</v>
      </c>
      <c r="AT278" s="189" t="s">
        <v>159</v>
      </c>
      <c r="AU278" s="189" t="s">
        <v>164</v>
      </c>
      <c r="AY278" s="15" t="s">
        <v>157</v>
      </c>
      <c r="BE278" s="190">
        <f>IF(N278="základná",J278,0)</f>
        <v>0</v>
      </c>
      <c r="BF278" s="190">
        <f>IF(N278="znížená",J278,0)</f>
        <v>0</v>
      </c>
      <c r="BG278" s="190">
        <f>IF(N278="zákl. prenesená",J278,0)</f>
        <v>0</v>
      </c>
      <c r="BH278" s="190">
        <f>IF(N278="zníž. prenesená",J278,0)</f>
        <v>0</v>
      </c>
      <c r="BI278" s="190">
        <f>IF(N278="nulová",J278,0)</f>
        <v>0</v>
      </c>
      <c r="BJ278" s="15" t="s">
        <v>164</v>
      </c>
      <c r="BK278" s="190">
        <f>ROUND(I278*H278,2)</f>
        <v>0</v>
      </c>
      <c r="BL278" s="15" t="s">
        <v>188</v>
      </c>
      <c r="BM278" s="189" t="s">
        <v>1632</v>
      </c>
    </row>
    <row r="279" s="2" customFormat="1" ht="24.15" customHeight="1">
      <c r="A279" s="34"/>
      <c r="B279" s="176"/>
      <c r="C279" s="191" t="s">
        <v>630</v>
      </c>
      <c r="D279" s="191" t="s">
        <v>276</v>
      </c>
      <c r="E279" s="192" t="s">
        <v>1633</v>
      </c>
      <c r="F279" s="193" t="s">
        <v>1634</v>
      </c>
      <c r="G279" s="194" t="s">
        <v>300</v>
      </c>
      <c r="H279" s="195">
        <v>2</v>
      </c>
      <c r="I279" s="196"/>
      <c r="J279" s="197">
        <f>ROUND(I279*H279,2)</f>
        <v>0</v>
      </c>
      <c r="K279" s="198"/>
      <c r="L279" s="199"/>
      <c r="M279" s="200" t="s">
        <v>1</v>
      </c>
      <c r="N279" s="201" t="s">
        <v>38</v>
      </c>
      <c r="O279" s="78"/>
      <c r="P279" s="187">
        <f>O279*H279</f>
        <v>0</v>
      </c>
      <c r="Q279" s="187">
        <v>0.012</v>
      </c>
      <c r="R279" s="187">
        <f>Q279*H279</f>
        <v>0.024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218</v>
      </c>
      <c r="AT279" s="189" t="s">
        <v>276</v>
      </c>
      <c r="AU279" s="189" t="s">
        <v>164</v>
      </c>
      <c r="AY279" s="15" t="s">
        <v>157</v>
      </c>
      <c r="BE279" s="190">
        <f>IF(N279="základná",J279,0)</f>
        <v>0</v>
      </c>
      <c r="BF279" s="190">
        <f>IF(N279="znížená",J279,0)</f>
        <v>0</v>
      </c>
      <c r="BG279" s="190">
        <f>IF(N279="zákl. prenesená",J279,0)</f>
        <v>0</v>
      </c>
      <c r="BH279" s="190">
        <f>IF(N279="zníž. prenesená",J279,0)</f>
        <v>0</v>
      </c>
      <c r="BI279" s="190">
        <f>IF(N279="nulová",J279,0)</f>
        <v>0</v>
      </c>
      <c r="BJ279" s="15" t="s">
        <v>164</v>
      </c>
      <c r="BK279" s="190">
        <f>ROUND(I279*H279,2)</f>
        <v>0</v>
      </c>
      <c r="BL279" s="15" t="s">
        <v>188</v>
      </c>
      <c r="BM279" s="189" t="s">
        <v>1635</v>
      </c>
    </row>
    <row r="280" s="2" customFormat="1" ht="16.5" customHeight="1">
      <c r="A280" s="34"/>
      <c r="B280" s="176"/>
      <c r="C280" s="191" t="s">
        <v>397</v>
      </c>
      <c r="D280" s="191" t="s">
        <v>276</v>
      </c>
      <c r="E280" s="192" t="s">
        <v>1636</v>
      </c>
      <c r="F280" s="193" t="s">
        <v>1637</v>
      </c>
      <c r="G280" s="194" t="s">
        <v>300</v>
      </c>
      <c r="H280" s="195">
        <v>2</v>
      </c>
      <c r="I280" s="196"/>
      <c r="J280" s="197">
        <f>ROUND(I280*H280,2)</f>
        <v>0</v>
      </c>
      <c r="K280" s="198"/>
      <c r="L280" s="199"/>
      <c r="M280" s="200" t="s">
        <v>1</v>
      </c>
      <c r="N280" s="201" t="s">
        <v>38</v>
      </c>
      <c r="O280" s="78"/>
      <c r="P280" s="187">
        <f>O280*H280</f>
        <v>0</v>
      </c>
      <c r="Q280" s="187">
        <v>0.012</v>
      </c>
      <c r="R280" s="187">
        <f>Q280*H280</f>
        <v>0.024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218</v>
      </c>
      <c r="AT280" s="189" t="s">
        <v>276</v>
      </c>
      <c r="AU280" s="189" t="s">
        <v>164</v>
      </c>
      <c r="AY280" s="15" t="s">
        <v>157</v>
      </c>
      <c r="BE280" s="190">
        <f>IF(N280="základná",J280,0)</f>
        <v>0</v>
      </c>
      <c r="BF280" s="190">
        <f>IF(N280="znížená",J280,0)</f>
        <v>0</v>
      </c>
      <c r="BG280" s="190">
        <f>IF(N280="zákl. prenesená",J280,0)</f>
        <v>0</v>
      </c>
      <c r="BH280" s="190">
        <f>IF(N280="zníž. prenesená",J280,0)</f>
        <v>0</v>
      </c>
      <c r="BI280" s="190">
        <f>IF(N280="nulová",J280,0)</f>
        <v>0</v>
      </c>
      <c r="BJ280" s="15" t="s">
        <v>164</v>
      </c>
      <c r="BK280" s="190">
        <f>ROUND(I280*H280,2)</f>
        <v>0</v>
      </c>
      <c r="BL280" s="15" t="s">
        <v>188</v>
      </c>
      <c r="BM280" s="189" t="s">
        <v>1638</v>
      </c>
    </row>
    <row r="281" s="2" customFormat="1" ht="24.15" customHeight="1">
      <c r="A281" s="34"/>
      <c r="B281" s="176"/>
      <c r="C281" s="177" t="s">
        <v>637</v>
      </c>
      <c r="D281" s="177" t="s">
        <v>159</v>
      </c>
      <c r="E281" s="178" t="s">
        <v>1639</v>
      </c>
      <c r="F281" s="179" t="s">
        <v>1640</v>
      </c>
      <c r="G281" s="180" t="s">
        <v>300</v>
      </c>
      <c r="H281" s="181">
        <v>1</v>
      </c>
      <c r="I281" s="182"/>
      <c r="J281" s="183">
        <f>ROUND(I281*H281,2)</f>
        <v>0</v>
      </c>
      <c r="K281" s="184"/>
      <c r="L281" s="35"/>
      <c r="M281" s="185" t="s">
        <v>1</v>
      </c>
      <c r="N281" s="186" t="s">
        <v>38</v>
      </c>
      <c r="O281" s="78"/>
      <c r="P281" s="187">
        <f>O281*H281</f>
        <v>0</v>
      </c>
      <c r="Q281" s="187">
        <v>0.00044200000000000001</v>
      </c>
      <c r="R281" s="187">
        <f>Q281*H281</f>
        <v>0.00044200000000000001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188</v>
      </c>
      <c r="AT281" s="189" t="s">
        <v>159</v>
      </c>
      <c r="AU281" s="189" t="s">
        <v>164</v>
      </c>
      <c r="AY281" s="15" t="s">
        <v>157</v>
      </c>
      <c r="BE281" s="190">
        <f>IF(N281="základná",J281,0)</f>
        <v>0</v>
      </c>
      <c r="BF281" s="190">
        <f>IF(N281="znížená",J281,0)</f>
        <v>0</v>
      </c>
      <c r="BG281" s="190">
        <f>IF(N281="zákl. prenesená",J281,0)</f>
        <v>0</v>
      </c>
      <c r="BH281" s="190">
        <f>IF(N281="zníž. prenesená",J281,0)</f>
        <v>0</v>
      </c>
      <c r="BI281" s="190">
        <f>IF(N281="nulová",J281,0)</f>
        <v>0</v>
      </c>
      <c r="BJ281" s="15" t="s">
        <v>164</v>
      </c>
      <c r="BK281" s="190">
        <f>ROUND(I281*H281,2)</f>
        <v>0</v>
      </c>
      <c r="BL281" s="15" t="s">
        <v>188</v>
      </c>
      <c r="BM281" s="189" t="s">
        <v>1641</v>
      </c>
    </row>
    <row r="282" s="2" customFormat="1" ht="24.15" customHeight="1">
      <c r="A282" s="34"/>
      <c r="B282" s="176"/>
      <c r="C282" s="191" t="s">
        <v>401</v>
      </c>
      <c r="D282" s="191" t="s">
        <v>276</v>
      </c>
      <c r="E282" s="192" t="s">
        <v>1642</v>
      </c>
      <c r="F282" s="193" t="s">
        <v>1643</v>
      </c>
      <c r="G282" s="194" t="s">
        <v>300</v>
      </c>
      <c r="H282" s="195">
        <v>1</v>
      </c>
      <c r="I282" s="196"/>
      <c r="J282" s="197">
        <f>ROUND(I282*H282,2)</f>
        <v>0</v>
      </c>
      <c r="K282" s="198"/>
      <c r="L282" s="199"/>
      <c r="M282" s="200" t="s">
        <v>1</v>
      </c>
      <c r="N282" s="201" t="s">
        <v>38</v>
      </c>
      <c r="O282" s="78"/>
      <c r="P282" s="187">
        <f>O282*H282</f>
        <v>0</v>
      </c>
      <c r="Q282" s="187">
        <v>0.012</v>
      </c>
      <c r="R282" s="187">
        <f>Q282*H282</f>
        <v>0.012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218</v>
      </c>
      <c r="AT282" s="189" t="s">
        <v>276</v>
      </c>
      <c r="AU282" s="189" t="s">
        <v>164</v>
      </c>
      <c r="AY282" s="15" t="s">
        <v>157</v>
      </c>
      <c r="BE282" s="190">
        <f>IF(N282="základná",J282,0)</f>
        <v>0</v>
      </c>
      <c r="BF282" s="190">
        <f>IF(N282="znížená",J282,0)</f>
        <v>0</v>
      </c>
      <c r="BG282" s="190">
        <f>IF(N282="zákl. prenesená",J282,0)</f>
        <v>0</v>
      </c>
      <c r="BH282" s="190">
        <f>IF(N282="zníž. prenesená",J282,0)</f>
        <v>0</v>
      </c>
      <c r="BI282" s="190">
        <f>IF(N282="nulová",J282,0)</f>
        <v>0</v>
      </c>
      <c r="BJ282" s="15" t="s">
        <v>164</v>
      </c>
      <c r="BK282" s="190">
        <f>ROUND(I282*H282,2)</f>
        <v>0</v>
      </c>
      <c r="BL282" s="15" t="s">
        <v>188</v>
      </c>
      <c r="BM282" s="189" t="s">
        <v>1644</v>
      </c>
    </row>
    <row r="283" s="2" customFormat="1" ht="16.5" customHeight="1">
      <c r="A283" s="34"/>
      <c r="B283" s="176"/>
      <c r="C283" s="191" t="s">
        <v>644</v>
      </c>
      <c r="D283" s="191" t="s">
        <v>276</v>
      </c>
      <c r="E283" s="192" t="s">
        <v>1636</v>
      </c>
      <c r="F283" s="193" t="s">
        <v>1637</v>
      </c>
      <c r="G283" s="194" t="s">
        <v>300</v>
      </c>
      <c r="H283" s="195">
        <v>2</v>
      </c>
      <c r="I283" s="196"/>
      <c r="J283" s="197">
        <f>ROUND(I283*H283,2)</f>
        <v>0</v>
      </c>
      <c r="K283" s="198"/>
      <c r="L283" s="199"/>
      <c r="M283" s="200" t="s">
        <v>1</v>
      </c>
      <c r="N283" s="201" t="s">
        <v>38</v>
      </c>
      <c r="O283" s="78"/>
      <c r="P283" s="187">
        <f>O283*H283</f>
        <v>0</v>
      </c>
      <c r="Q283" s="187">
        <v>0.012</v>
      </c>
      <c r="R283" s="187">
        <f>Q283*H283</f>
        <v>0.024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218</v>
      </c>
      <c r="AT283" s="189" t="s">
        <v>276</v>
      </c>
      <c r="AU283" s="189" t="s">
        <v>164</v>
      </c>
      <c r="AY283" s="15" t="s">
        <v>157</v>
      </c>
      <c r="BE283" s="190">
        <f>IF(N283="základná",J283,0)</f>
        <v>0</v>
      </c>
      <c r="BF283" s="190">
        <f>IF(N283="znížená",J283,0)</f>
        <v>0</v>
      </c>
      <c r="BG283" s="190">
        <f>IF(N283="zákl. prenesená",J283,0)</f>
        <v>0</v>
      </c>
      <c r="BH283" s="190">
        <f>IF(N283="zníž. prenesená",J283,0)</f>
        <v>0</v>
      </c>
      <c r="BI283" s="190">
        <f>IF(N283="nulová",J283,0)</f>
        <v>0</v>
      </c>
      <c r="BJ283" s="15" t="s">
        <v>164</v>
      </c>
      <c r="BK283" s="190">
        <f>ROUND(I283*H283,2)</f>
        <v>0</v>
      </c>
      <c r="BL283" s="15" t="s">
        <v>188</v>
      </c>
      <c r="BM283" s="189" t="s">
        <v>1645</v>
      </c>
    </row>
    <row r="284" s="2" customFormat="1" ht="24.15" customHeight="1">
      <c r="A284" s="34"/>
      <c r="B284" s="176"/>
      <c r="C284" s="177" t="s">
        <v>404</v>
      </c>
      <c r="D284" s="177" t="s">
        <v>159</v>
      </c>
      <c r="E284" s="178" t="s">
        <v>1646</v>
      </c>
      <c r="F284" s="179" t="s">
        <v>1647</v>
      </c>
      <c r="G284" s="180" t="s">
        <v>300</v>
      </c>
      <c r="H284" s="181">
        <v>2</v>
      </c>
      <c r="I284" s="182"/>
      <c r="J284" s="183">
        <f>ROUND(I284*H284,2)</f>
        <v>0</v>
      </c>
      <c r="K284" s="184"/>
      <c r="L284" s="35"/>
      <c r="M284" s="185" t="s">
        <v>1</v>
      </c>
      <c r="N284" s="186" t="s">
        <v>38</v>
      </c>
      <c r="O284" s="78"/>
      <c r="P284" s="187">
        <f>O284*H284</f>
        <v>0</v>
      </c>
      <c r="Q284" s="187">
        <v>0.00044000000000000002</v>
      </c>
      <c r="R284" s="187">
        <f>Q284*H284</f>
        <v>0.00088000000000000003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188</v>
      </c>
      <c r="AT284" s="189" t="s">
        <v>159</v>
      </c>
      <c r="AU284" s="189" t="s">
        <v>164</v>
      </c>
      <c r="AY284" s="15" t="s">
        <v>157</v>
      </c>
      <c r="BE284" s="190">
        <f>IF(N284="základná",J284,0)</f>
        <v>0</v>
      </c>
      <c r="BF284" s="190">
        <f>IF(N284="znížená",J284,0)</f>
        <v>0</v>
      </c>
      <c r="BG284" s="190">
        <f>IF(N284="zákl. prenesená",J284,0)</f>
        <v>0</v>
      </c>
      <c r="BH284" s="190">
        <f>IF(N284="zníž. prenesená",J284,0)</f>
        <v>0</v>
      </c>
      <c r="BI284" s="190">
        <f>IF(N284="nulová",J284,0)</f>
        <v>0</v>
      </c>
      <c r="BJ284" s="15" t="s">
        <v>164</v>
      </c>
      <c r="BK284" s="190">
        <f>ROUND(I284*H284,2)</f>
        <v>0</v>
      </c>
      <c r="BL284" s="15" t="s">
        <v>188</v>
      </c>
      <c r="BM284" s="189" t="s">
        <v>1648</v>
      </c>
    </row>
    <row r="285" s="2" customFormat="1" ht="24.15" customHeight="1">
      <c r="A285" s="34"/>
      <c r="B285" s="176"/>
      <c r="C285" s="191" t="s">
        <v>651</v>
      </c>
      <c r="D285" s="191" t="s">
        <v>276</v>
      </c>
      <c r="E285" s="192" t="s">
        <v>1649</v>
      </c>
      <c r="F285" s="193" t="s">
        <v>1650</v>
      </c>
      <c r="G285" s="194" t="s">
        <v>300</v>
      </c>
      <c r="H285" s="195">
        <v>2</v>
      </c>
      <c r="I285" s="196"/>
      <c r="J285" s="197">
        <f>ROUND(I285*H285,2)</f>
        <v>0</v>
      </c>
      <c r="K285" s="198"/>
      <c r="L285" s="199"/>
      <c r="M285" s="200" t="s">
        <v>1</v>
      </c>
      <c r="N285" s="201" t="s">
        <v>38</v>
      </c>
      <c r="O285" s="78"/>
      <c r="P285" s="187">
        <f>O285*H285</f>
        <v>0</v>
      </c>
      <c r="Q285" s="187">
        <v>0.012</v>
      </c>
      <c r="R285" s="187">
        <f>Q285*H285</f>
        <v>0.024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218</v>
      </c>
      <c r="AT285" s="189" t="s">
        <v>276</v>
      </c>
      <c r="AU285" s="189" t="s">
        <v>164</v>
      </c>
      <c r="AY285" s="15" t="s">
        <v>157</v>
      </c>
      <c r="BE285" s="190">
        <f>IF(N285="základná",J285,0)</f>
        <v>0</v>
      </c>
      <c r="BF285" s="190">
        <f>IF(N285="znížená",J285,0)</f>
        <v>0</v>
      </c>
      <c r="BG285" s="190">
        <f>IF(N285="zákl. prenesená",J285,0)</f>
        <v>0</v>
      </c>
      <c r="BH285" s="190">
        <f>IF(N285="zníž. prenesená",J285,0)</f>
        <v>0</v>
      </c>
      <c r="BI285" s="190">
        <f>IF(N285="nulová",J285,0)</f>
        <v>0</v>
      </c>
      <c r="BJ285" s="15" t="s">
        <v>164</v>
      </c>
      <c r="BK285" s="190">
        <f>ROUND(I285*H285,2)</f>
        <v>0</v>
      </c>
      <c r="BL285" s="15" t="s">
        <v>188</v>
      </c>
      <c r="BM285" s="189" t="s">
        <v>1651</v>
      </c>
    </row>
    <row r="286" s="2" customFormat="1" ht="16.5" customHeight="1">
      <c r="A286" s="34"/>
      <c r="B286" s="176"/>
      <c r="C286" s="191" t="s">
        <v>408</v>
      </c>
      <c r="D286" s="191" t="s">
        <v>276</v>
      </c>
      <c r="E286" s="192" t="s">
        <v>1636</v>
      </c>
      <c r="F286" s="193" t="s">
        <v>1637</v>
      </c>
      <c r="G286" s="194" t="s">
        <v>300</v>
      </c>
      <c r="H286" s="195">
        <v>2</v>
      </c>
      <c r="I286" s="196"/>
      <c r="J286" s="197">
        <f>ROUND(I286*H286,2)</f>
        <v>0</v>
      </c>
      <c r="K286" s="198"/>
      <c r="L286" s="199"/>
      <c r="M286" s="200" t="s">
        <v>1</v>
      </c>
      <c r="N286" s="201" t="s">
        <v>38</v>
      </c>
      <c r="O286" s="78"/>
      <c r="P286" s="187">
        <f>O286*H286</f>
        <v>0</v>
      </c>
      <c r="Q286" s="187">
        <v>0.012</v>
      </c>
      <c r="R286" s="187">
        <f>Q286*H286</f>
        <v>0.024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218</v>
      </c>
      <c r="AT286" s="189" t="s">
        <v>276</v>
      </c>
      <c r="AU286" s="189" t="s">
        <v>164</v>
      </c>
      <c r="AY286" s="15" t="s">
        <v>157</v>
      </c>
      <c r="BE286" s="190">
        <f>IF(N286="základná",J286,0)</f>
        <v>0</v>
      </c>
      <c r="BF286" s="190">
        <f>IF(N286="znížená",J286,0)</f>
        <v>0</v>
      </c>
      <c r="BG286" s="190">
        <f>IF(N286="zákl. prenesená",J286,0)</f>
        <v>0</v>
      </c>
      <c r="BH286" s="190">
        <f>IF(N286="zníž. prenesená",J286,0)</f>
        <v>0</v>
      </c>
      <c r="BI286" s="190">
        <f>IF(N286="nulová",J286,0)</f>
        <v>0</v>
      </c>
      <c r="BJ286" s="15" t="s">
        <v>164</v>
      </c>
      <c r="BK286" s="190">
        <f>ROUND(I286*H286,2)</f>
        <v>0</v>
      </c>
      <c r="BL286" s="15" t="s">
        <v>188</v>
      </c>
      <c r="BM286" s="189" t="s">
        <v>1652</v>
      </c>
    </row>
    <row r="287" s="2" customFormat="1" ht="24.15" customHeight="1">
      <c r="A287" s="34"/>
      <c r="B287" s="176"/>
      <c r="C287" s="177" t="s">
        <v>663</v>
      </c>
      <c r="D287" s="177" t="s">
        <v>159</v>
      </c>
      <c r="E287" s="178" t="s">
        <v>1653</v>
      </c>
      <c r="F287" s="179" t="s">
        <v>1654</v>
      </c>
      <c r="G287" s="180" t="s">
        <v>300</v>
      </c>
      <c r="H287" s="181">
        <v>1</v>
      </c>
      <c r="I287" s="182"/>
      <c r="J287" s="183">
        <f>ROUND(I287*H287,2)</f>
        <v>0</v>
      </c>
      <c r="K287" s="184"/>
      <c r="L287" s="35"/>
      <c r="M287" s="185" t="s">
        <v>1</v>
      </c>
      <c r="N287" s="186" t="s">
        <v>38</v>
      </c>
      <c r="O287" s="78"/>
      <c r="P287" s="187">
        <f>O287*H287</f>
        <v>0</v>
      </c>
      <c r="Q287" s="187">
        <v>0.00044000000000000002</v>
      </c>
      <c r="R287" s="187">
        <f>Q287*H287</f>
        <v>0.00044000000000000002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188</v>
      </c>
      <c r="AT287" s="189" t="s">
        <v>159</v>
      </c>
      <c r="AU287" s="189" t="s">
        <v>164</v>
      </c>
      <c r="AY287" s="15" t="s">
        <v>157</v>
      </c>
      <c r="BE287" s="190">
        <f>IF(N287="základná",J287,0)</f>
        <v>0</v>
      </c>
      <c r="BF287" s="190">
        <f>IF(N287="znížená",J287,0)</f>
        <v>0</v>
      </c>
      <c r="BG287" s="190">
        <f>IF(N287="zákl. prenesená",J287,0)</f>
        <v>0</v>
      </c>
      <c r="BH287" s="190">
        <f>IF(N287="zníž. prenesená",J287,0)</f>
        <v>0</v>
      </c>
      <c r="BI287" s="190">
        <f>IF(N287="nulová",J287,0)</f>
        <v>0</v>
      </c>
      <c r="BJ287" s="15" t="s">
        <v>164</v>
      </c>
      <c r="BK287" s="190">
        <f>ROUND(I287*H287,2)</f>
        <v>0</v>
      </c>
      <c r="BL287" s="15" t="s">
        <v>188</v>
      </c>
      <c r="BM287" s="189" t="s">
        <v>1655</v>
      </c>
    </row>
    <row r="288" s="2" customFormat="1" ht="24.15" customHeight="1">
      <c r="A288" s="34"/>
      <c r="B288" s="176"/>
      <c r="C288" s="191" t="s">
        <v>411</v>
      </c>
      <c r="D288" s="191" t="s">
        <v>276</v>
      </c>
      <c r="E288" s="192" t="s">
        <v>1656</v>
      </c>
      <c r="F288" s="193" t="s">
        <v>1657</v>
      </c>
      <c r="G288" s="194" t="s">
        <v>300</v>
      </c>
      <c r="H288" s="195">
        <v>1</v>
      </c>
      <c r="I288" s="196"/>
      <c r="J288" s="197">
        <f>ROUND(I288*H288,2)</f>
        <v>0</v>
      </c>
      <c r="K288" s="198"/>
      <c r="L288" s="199"/>
      <c r="M288" s="200" t="s">
        <v>1</v>
      </c>
      <c r="N288" s="201" t="s">
        <v>38</v>
      </c>
      <c r="O288" s="78"/>
      <c r="P288" s="187">
        <f>O288*H288</f>
        <v>0</v>
      </c>
      <c r="Q288" s="187">
        <v>0.012</v>
      </c>
      <c r="R288" s="187">
        <f>Q288*H288</f>
        <v>0.012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218</v>
      </c>
      <c r="AT288" s="189" t="s">
        <v>276</v>
      </c>
      <c r="AU288" s="189" t="s">
        <v>164</v>
      </c>
      <c r="AY288" s="15" t="s">
        <v>157</v>
      </c>
      <c r="BE288" s="190">
        <f>IF(N288="základná",J288,0)</f>
        <v>0</v>
      </c>
      <c r="BF288" s="190">
        <f>IF(N288="znížená",J288,0)</f>
        <v>0</v>
      </c>
      <c r="BG288" s="190">
        <f>IF(N288="zákl. prenesená",J288,0)</f>
        <v>0</v>
      </c>
      <c r="BH288" s="190">
        <f>IF(N288="zníž. prenesená",J288,0)</f>
        <v>0</v>
      </c>
      <c r="BI288" s="190">
        <f>IF(N288="nulová",J288,0)</f>
        <v>0</v>
      </c>
      <c r="BJ288" s="15" t="s">
        <v>164</v>
      </c>
      <c r="BK288" s="190">
        <f>ROUND(I288*H288,2)</f>
        <v>0</v>
      </c>
      <c r="BL288" s="15" t="s">
        <v>188</v>
      </c>
      <c r="BM288" s="189" t="s">
        <v>1658</v>
      </c>
    </row>
    <row r="289" s="2" customFormat="1" ht="16.5" customHeight="1">
      <c r="A289" s="34"/>
      <c r="B289" s="176"/>
      <c r="C289" s="191" t="s">
        <v>670</v>
      </c>
      <c r="D289" s="191" t="s">
        <v>276</v>
      </c>
      <c r="E289" s="192" t="s">
        <v>1636</v>
      </c>
      <c r="F289" s="193" t="s">
        <v>1637</v>
      </c>
      <c r="G289" s="194" t="s">
        <v>300</v>
      </c>
      <c r="H289" s="195">
        <v>1</v>
      </c>
      <c r="I289" s="196"/>
      <c r="J289" s="197">
        <f>ROUND(I289*H289,2)</f>
        <v>0</v>
      </c>
      <c r="K289" s="198"/>
      <c r="L289" s="199"/>
      <c r="M289" s="200" t="s">
        <v>1</v>
      </c>
      <c r="N289" s="201" t="s">
        <v>38</v>
      </c>
      <c r="O289" s="78"/>
      <c r="P289" s="187">
        <f>O289*H289</f>
        <v>0</v>
      </c>
      <c r="Q289" s="187">
        <v>0.012</v>
      </c>
      <c r="R289" s="187">
        <f>Q289*H289</f>
        <v>0.012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218</v>
      </c>
      <c r="AT289" s="189" t="s">
        <v>276</v>
      </c>
      <c r="AU289" s="189" t="s">
        <v>164</v>
      </c>
      <c r="AY289" s="15" t="s">
        <v>157</v>
      </c>
      <c r="BE289" s="190">
        <f>IF(N289="základná",J289,0)</f>
        <v>0</v>
      </c>
      <c r="BF289" s="190">
        <f>IF(N289="znížená",J289,0)</f>
        <v>0</v>
      </c>
      <c r="BG289" s="190">
        <f>IF(N289="zákl. prenesená",J289,0)</f>
        <v>0</v>
      </c>
      <c r="BH289" s="190">
        <f>IF(N289="zníž. prenesená",J289,0)</f>
        <v>0</v>
      </c>
      <c r="BI289" s="190">
        <f>IF(N289="nulová",J289,0)</f>
        <v>0</v>
      </c>
      <c r="BJ289" s="15" t="s">
        <v>164</v>
      </c>
      <c r="BK289" s="190">
        <f>ROUND(I289*H289,2)</f>
        <v>0</v>
      </c>
      <c r="BL289" s="15" t="s">
        <v>188</v>
      </c>
      <c r="BM289" s="189" t="s">
        <v>1659</v>
      </c>
    </row>
    <row r="290" s="2" customFormat="1" ht="24.15" customHeight="1">
      <c r="A290" s="34"/>
      <c r="B290" s="176"/>
      <c r="C290" s="177" t="s">
        <v>415</v>
      </c>
      <c r="D290" s="177" t="s">
        <v>159</v>
      </c>
      <c r="E290" s="178" t="s">
        <v>1660</v>
      </c>
      <c r="F290" s="179" t="s">
        <v>1661</v>
      </c>
      <c r="G290" s="180" t="s">
        <v>300</v>
      </c>
      <c r="H290" s="181">
        <v>1</v>
      </c>
      <c r="I290" s="182"/>
      <c r="J290" s="183">
        <f>ROUND(I290*H290,2)</f>
        <v>0</v>
      </c>
      <c r="K290" s="184"/>
      <c r="L290" s="35"/>
      <c r="M290" s="185" t="s">
        <v>1</v>
      </c>
      <c r="N290" s="186" t="s">
        <v>38</v>
      </c>
      <c r="O290" s="78"/>
      <c r="P290" s="187">
        <f>O290*H290</f>
        <v>0</v>
      </c>
      <c r="Q290" s="187">
        <v>0.00044000000000000002</v>
      </c>
      <c r="R290" s="187">
        <f>Q290*H290</f>
        <v>0.00044000000000000002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188</v>
      </c>
      <c r="AT290" s="189" t="s">
        <v>159</v>
      </c>
      <c r="AU290" s="189" t="s">
        <v>164</v>
      </c>
      <c r="AY290" s="15" t="s">
        <v>157</v>
      </c>
      <c r="BE290" s="190">
        <f>IF(N290="základná",J290,0)</f>
        <v>0</v>
      </c>
      <c r="BF290" s="190">
        <f>IF(N290="znížená",J290,0)</f>
        <v>0</v>
      </c>
      <c r="BG290" s="190">
        <f>IF(N290="zákl. prenesená",J290,0)</f>
        <v>0</v>
      </c>
      <c r="BH290" s="190">
        <f>IF(N290="zníž. prenesená",J290,0)</f>
        <v>0</v>
      </c>
      <c r="BI290" s="190">
        <f>IF(N290="nulová",J290,0)</f>
        <v>0</v>
      </c>
      <c r="BJ290" s="15" t="s">
        <v>164</v>
      </c>
      <c r="BK290" s="190">
        <f>ROUND(I290*H290,2)</f>
        <v>0</v>
      </c>
      <c r="BL290" s="15" t="s">
        <v>188</v>
      </c>
      <c r="BM290" s="189" t="s">
        <v>1662</v>
      </c>
    </row>
    <row r="291" s="2" customFormat="1" ht="24.15" customHeight="1">
      <c r="A291" s="34"/>
      <c r="B291" s="176"/>
      <c r="C291" s="191" t="s">
        <v>677</v>
      </c>
      <c r="D291" s="191" t="s">
        <v>276</v>
      </c>
      <c r="E291" s="192" t="s">
        <v>1663</v>
      </c>
      <c r="F291" s="193" t="s">
        <v>1664</v>
      </c>
      <c r="G291" s="194" t="s">
        <v>300</v>
      </c>
      <c r="H291" s="195">
        <v>1</v>
      </c>
      <c r="I291" s="196"/>
      <c r="J291" s="197">
        <f>ROUND(I291*H291,2)</f>
        <v>0</v>
      </c>
      <c r="K291" s="198"/>
      <c r="L291" s="199"/>
      <c r="M291" s="200" t="s">
        <v>1</v>
      </c>
      <c r="N291" s="201" t="s">
        <v>38</v>
      </c>
      <c r="O291" s="78"/>
      <c r="P291" s="187">
        <f>O291*H291</f>
        <v>0</v>
      </c>
      <c r="Q291" s="187">
        <v>0.012</v>
      </c>
      <c r="R291" s="187">
        <f>Q291*H291</f>
        <v>0.012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218</v>
      </c>
      <c r="AT291" s="189" t="s">
        <v>276</v>
      </c>
      <c r="AU291" s="189" t="s">
        <v>164</v>
      </c>
      <c r="AY291" s="15" t="s">
        <v>157</v>
      </c>
      <c r="BE291" s="190">
        <f>IF(N291="základná",J291,0)</f>
        <v>0</v>
      </c>
      <c r="BF291" s="190">
        <f>IF(N291="znížená",J291,0)</f>
        <v>0</v>
      </c>
      <c r="BG291" s="190">
        <f>IF(N291="zákl. prenesená",J291,0)</f>
        <v>0</v>
      </c>
      <c r="BH291" s="190">
        <f>IF(N291="zníž. prenesená",J291,0)</f>
        <v>0</v>
      </c>
      <c r="BI291" s="190">
        <f>IF(N291="nulová",J291,0)</f>
        <v>0</v>
      </c>
      <c r="BJ291" s="15" t="s">
        <v>164</v>
      </c>
      <c r="BK291" s="190">
        <f>ROUND(I291*H291,2)</f>
        <v>0</v>
      </c>
      <c r="BL291" s="15" t="s">
        <v>188</v>
      </c>
      <c r="BM291" s="189" t="s">
        <v>1665</v>
      </c>
    </row>
    <row r="292" s="2" customFormat="1" ht="16.5" customHeight="1">
      <c r="A292" s="34"/>
      <c r="B292" s="176"/>
      <c r="C292" s="191" t="s">
        <v>419</v>
      </c>
      <c r="D292" s="191" t="s">
        <v>276</v>
      </c>
      <c r="E292" s="192" t="s">
        <v>1636</v>
      </c>
      <c r="F292" s="193" t="s">
        <v>1637</v>
      </c>
      <c r="G292" s="194" t="s">
        <v>300</v>
      </c>
      <c r="H292" s="195">
        <v>2</v>
      </c>
      <c r="I292" s="196"/>
      <c r="J292" s="197">
        <f>ROUND(I292*H292,2)</f>
        <v>0</v>
      </c>
      <c r="K292" s="198"/>
      <c r="L292" s="199"/>
      <c r="M292" s="200" t="s">
        <v>1</v>
      </c>
      <c r="N292" s="201" t="s">
        <v>38</v>
      </c>
      <c r="O292" s="78"/>
      <c r="P292" s="187">
        <f>O292*H292</f>
        <v>0</v>
      </c>
      <c r="Q292" s="187">
        <v>0.012</v>
      </c>
      <c r="R292" s="187">
        <f>Q292*H292</f>
        <v>0.024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218</v>
      </c>
      <c r="AT292" s="189" t="s">
        <v>276</v>
      </c>
      <c r="AU292" s="189" t="s">
        <v>164</v>
      </c>
      <c r="AY292" s="15" t="s">
        <v>157</v>
      </c>
      <c r="BE292" s="190">
        <f>IF(N292="základná",J292,0)</f>
        <v>0</v>
      </c>
      <c r="BF292" s="190">
        <f>IF(N292="znížená",J292,0)</f>
        <v>0</v>
      </c>
      <c r="BG292" s="190">
        <f>IF(N292="zákl. prenesená",J292,0)</f>
        <v>0</v>
      </c>
      <c r="BH292" s="190">
        <f>IF(N292="zníž. prenesená",J292,0)</f>
        <v>0</v>
      </c>
      <c r="BI292" s="190">
        <f>IF(N292="nulová",J292,0)</f>
        <v>0</v>
      </c>
      <c r="BJ292" s="15" t="s">
        <v>164</v>
      </c>
      <c r="BK292" s="190">
        <f>ROUND(I292*H292,2)</f>
        <v>0</v>
      </c>
      <c r="BL292" s="15" t="s">
        <v>188</v>
      </c>
      <c r="BM292" s="189" t="s">
        <v>1666</v>
      </c>
    </row>
    <row r="293" s="2" customFormat="1" ht="24.15" customHeight="1">
      <c r="A293" s="34"/>
      <c r="B293" s="176"/>
      <c r="C293" s="177" t="s">
        <v>683</v>
      </c>
      <c r="D293" s="177" t="s">
        <v>159</v>
      </c>
      <c r="E293" s="178" t="s">
        <v>1667</v>
      </c>
      <c r="F293" s="179" t="s">
        <v>1668</v>
      </c>
      <c r="G293" s="180" t="s">
        <v>300</v>
      </c>
      <c r="H293" s="181">
        <v>1</v>
      </c>
      <c r="I293" s="182"/>
      <c r="J293" s="183">
        <f>ROUND(I293*H293,2)</f>
        <v>0</v>
      </c>
      <c r="K293" s="184"/>
      <c r="L293" s="35"/>
      <c r="M293" s="185" t="s">
        <v>1</v>
      </c>
      <c r="N293" s="186" t="s">
        <v>38</v>
      </c>
      <c r="O293" s="78"/>
      <c r="P293" s="187">
        <f>O293*H293</f>
        <v>0</v>
      </c>
      <c r="Q293" s="187">
        <v>0.00044000000000000002</v>
      </c>
      <c r="R293" s="187">
        <f>Q293*H293</f>
        <v>0.00044000000000000002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188</v>
      </c>
      <c r="AT293" s="189" t="s">
        <v>159</v>
      </c>
      <c r="AU293" s="189" t="s">
        <v>164</v>
      </c>
      <c r="AY293" s="15" t="s">
        <v>157</v>
      </c>
      <c r="BE293" s="190">
        <f>IF(N293="základná",J293,0)</f>
        <v>0</v>
      </c>
      <c r="BF293" s="190">
        <f>IF(N293="znížená",J293,0)</f>
        <v>0</v>
      </c>
      <c r="BG293" s="190">
        <f>IF(N293="zákl. prenesená",J293,0)</f>
        <v>0</v>
      </c>
      <c r="BH293" s="190">
        <f>IF(N293="zníž. prenesená",J293,0)</f>
        <v>0</v>
      </c>
      <c r="BI293" s="190">
        <f>IF(N293="nulová",J293,0)</f>
        <v>0</v>
      </c>
      <c r="BJ293" s="15" t="s">
        <v>164</v>
      </c>
      <c r="BK293" s="190">
        <f>ROUND(I293*H293,2)</f>
        <v>0</v>
      </c>
      <c r="BL293" s="15" t="s">
        <v>188</v>
      </c>
      <c r="BM293" s="189" t="s">
        <v>1669</v>
      </c>
    </row>
    <row r="294" s="2" customFormat="1" ht="24.15" customHeight="1">
      <c r="A294" s="34"/>
      <c r="B294" s="176"/>
      <c r="C294" s="191" t="s">
        <v>423</v>
      </c>
      <c r="D294" s="191" t="s">
        <v>276</v>
      </c>
      <c r="E294" s="192" t="s">
        <v>1670</v>
      </c>
      <c r="F294" s="193" t="s">
        <v>1671</v>
      </c>
      <c r="G294" s="194" t="s">
        <v>300</v>
      </c>
      <c r="H294" s="195">
        <v>1</v>
      </c>
      <c r="I294" s="196"/>
      <c r="J294" s="197">
        <f>ROUND(I294*H294,2)</f>
        <v>0</v>
      </c>
      <c r="K294" s="198"/>
      <c r="L294" s="199"/>
      <c r="M294" s="200" t="s">
        <v>1</v>
      </c>
      <c r="N294" s="201" t="s">
        <v>38</v>
      </c>
      <c r="O294" s="78"/>
      <c r="P294" s="187">
        <f>O294*H294</f>
        <v>0</v>
      </c>
      <c r="Q294" s="187">
        <v>0.012</v>
      </c>
      <c r="R294" s="187">
        <f>Q294*H294</f>
        <v>0.012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218</v>
      </c>
      <c r="AT294" s="189" t="s">
        <v>276</v>
      </c>
      <c r="AU294" s="189" t="s">
        <v>164</v>
      </c>
      <c r="AY294" s="15" t="s">
        <v>157</v>
      </c>
      <c r="BE294" s="190">
        <f>IF(N294="základná",J294,0)</f>
        <v>0</v>
      </c>
      <c r="BF294" s="190">
        <f>IF(N294="znížená",J294,0)</f>
        <v>0</v>
      </c>
      <c r="BG294" s="190">
        <f>IF(N294="zákl. prenesená",J294,0)</f>
        <v>0</v>
      </c>
      <c r="BH294" s="190">
        <f>IF(N294="zníž. prenesená",J294,0)</f>
        <v>0</v>
      </c>
      <c r="BI294" s="190">
        <f>IF(N294="nulová",J294,0)</f>
        <v>0</v>
      </c>
      <c r="BJ294" s="15" t="s">
        <v>164</v>
      </c>
      <c r="BK294" s="190">
        <f>ROUND(I294*H294,2)</f>
        <v>0</v>
      </c>
      <c r="BL294" s="15" t="s">
        <v>188</v>
      </c>
      <c r="BM294" s="189" t="s">
        <v>1672</v>
      </c>
    </row>
    <row r="295" s="2" customFormat="1" ht="16.5" customHeight="1">
      <c r="A295" s="34"/>
      <c r="B295" s="176"/>
      <c r="C295" s="191" t="s">
        <v>695</v>
      </c>
      <c r="D295" s="191" t="s">
        <v>276</v>
      </c>
      <c r="E295" s="192" t="s">
        <v>1636</v>
      </c>
      <c r="F295" s="193" t="s">
        <v>1637</v>
      </c>
      <c r="G295" s="194" t="s">
        <v>300</v>
      </c>
      <c r="H295" s="195">
        <v>2</v>
      </c>
      <c r="I295" s="196"/>
      <c r="J295" s="197">
        <f>ROUND(I295*H295,2)</f>
        <v>0</v>
      </c>
      <c r="K295" s="198"/>
      <c r="L295" s="199"/>
      <c r="M295" s="200" t="s">
        <v>1</v>
      </c>
      <c r="N295" s="201" t="s">
        <v>38</v>
      </c>
      <c r="O295" s="78"/>
      <c r="P295" s="187">
        <f>O295*H295</f>
        <v>0</v>
      </c>
      <c r="Q295" s="187">
        <v>0.012</v>
      </c>
      <c r="R295" s="187">
        <f>Q295*H295</f>
        <v>0.024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218</v>
      </c>
      <c r="AT295" s="189" t="s">
        <v>276</v>
      </c>
      <c r="AU295" s="189" t="s">
        <v>164</v>
      </c>
      <c r="AY295" s="15" t="s">
        <v>157</v>
      </c>
      <c r="BE295" s="190">
        <f>IF(N295="základná",J295,0)</f>
        <v>0</v>
      </c>
      <c r="BF295" s="190">
        <f>IF(N295="znížená",J295,0)</f>
        <v>0</v>
      </c>
      <c r="BG295" s="190">
        <f>IF(N295="zákl. prenesená",J295,0)</f>
        <v>0</v>
      </c>
      <c r="BH295" s="190">
        <f>IF(N295="zníž. prenesená",J295,0)</f>
        <v>0</v>
      </c>
      <c r="BI295" s="190">
        <f>IF(N295="nulová",J295,0)</f>
        <v>0</v>
      </c>
      <c r="BJ295" s="15" t="s">
        <v>164</v>
      </c>
      <c r="BK295" s="190">
        <f>ROUND(I295*H295,2)</f>
        <v>0</v>
      </c>
      <c r="BL295" s="15" t="s">
        <v>188</v>
      </c>
      <c r="BM295" s="189" t="s">
        <v>1673</v>
      </c>
    </row>
    <row r="296" s="2" customFormat="1" ht="16.5" customHeight="1">
      <c r="A296" s="34"/>
      <c r="B296" s="176"/>
      <c r="C296" s="177" t="s">
        <v>426</v>
      </c>
      <c r="D296" s="177" t="s">
        <v>159</v>
      </c>
      <c r="E296" s="178" t="s">
        <v>1674</v>
      </c>
      <c r="F296" s="179" t="s">
        <v>1675</v>
      </c>
      <c r="G296" s="180" t="s">
        <v>300</v>
      </c>
      <c r="H296" s="181">
        <v>15</v>
      </c>
      <c r="I296" s="182"/>
      <c r="J296" s="183">
        <f>ROUND(I296*H296,2)</f>
        <v>0</v>
      </c>
      <c r="K296" s="184"/>
      <c r="L296" s="35"/>
      <c r="M296" s="185" t="s">
        <v>1</v>
      </c>
      <c r="N296" s="186" t="s">
        <v>38</v>
      </c>
      <c r="O296" s="78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188</v>
      </c>
      <c r="AT296" s="189" t="s">
        <v>159</v>
      </c>
      <c r="AU296" s="189" t="s">
        <v>164</v>
      </c>
      <c r="AY296" s="15" t="s">
        <v>157</v>
      </c>
      <c r="BE296" s="190">
        <f>IF(N296="základná",J296,0)</f>
        <v>0</v>
      </c>
      <c r="BF296" s="190">
        <f>IF(N296="znížená",J296,0)</f>
        <v>0</v>
      </c>
      <c r="BG296" s="190">
        <f>IF(N296="zákl. prenesená",J296,0)</f>
        <v>0</v>
      </c>
      <c r="BH296" s="190">
        <f>IF(N296="zníž. prenesená",J296,0)</f>
        <v>0</v>
      </c>
      <c r="BI296" s="190">
        <f>IF(N296="nulová",J296,0)</f>
        <v>0</v>
      </c>
      <c r="BJ296" s="15" t="s">
        <v>164</v>
      </c>
      <c r="BK296" s="190">
        <f>ROUND(I296*H296,2)</f>
        <v>0</v>
      </c>
      <c r="BL296" s="15" t="s">
        <v>188</v>
      </c>
      <c r="BM296" s="189" t="s">
        <v>1676</v>
      </c>
    </row>
    <row r="297" s="2" customFormat="1" ht="24.15" customHeight="1">
      <c r="A297" s="34"/>
      <c r="B297" s="176"/>
      <c r="C297" s="191" t="s">
        <v>702</v>
      </c>
      <c r="D297" s="191" t="s">
        <v>276</v>
      </c>
      <c r="E297" s="192" t="s">
        <v>1677</v>
      </c>
      <c r="F297" s="193" t="s">
        <v>1678</v>
      </c>
      <c r="G297" s="194" t="s">
        <v>300</v>
      </c>
      <c r="H297" s="195">
        <v>4</v>
      </c>
      <c r="I297" s="196"/>
      <c r="J297" s="197">
        <f>ROUND(I297*H297,2)</f>
        <v>0</v>
      </c>
      <c r="K297" s="198"/>
      <c r="L297" s="199"/>
      <c r="M297" s="200" t="s">
        <v>1</v>
      </c>
      <c r="N297" s="201" t="s">
        <v>38</v>
      </c>
      <c r="O297" s="78"/>
      <c r="P297" s="187">
        <f>O297*H297</f>
        <v>0</v>
      </c>
      <c r="Q297" s="187">
        <v>0.0025000000000000001</v>
      </c>
      <c r="R297" s="187">
        <f>Q297*H297</f>
        <v>0.01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218</v>
      </c>
      <c r="AT297" s="189" t="s">
        <v>276</v>
      </c>
      <c r="AU297" s="189" t="s">
        <v>164</v>
      </c>
      <c r="AY297" s="15" t="s">
        <v>157</v>
      </c>
      <c r="BE297" s="190">
        <f>IF(N297="základná",J297,0)</f>
        <v>0</v>
      </c>
      <c r="BF297" s="190">
        <f>IF(N297="znížená",J297,0)</f>
        <v>0</v>
      </c>
      <c r="BG297" s="190">
        <f>IF(N297="zákl. prenesená",J297,0)</f>
        <v>0</v>
      </c>
      <c r="BH297" s="190">
        <f>IF(N297="zníž. prenesená",J297,0)</f>
        <v>0</v>
      </c>
      <c r="BI297" s="190">
        <f>IF(N297="nulová",J297,0)</f>
        <v>0</v>
      </c>
      <c r="BJ297" s="15" t="s">
        <v>164</v>
      </c>
      <c r="BK297" s="190">
        <f>ROUND(I297*H297,2)</f>
        <v>0</v>
      </c>
      <c r="BL297" s="15" t="s">
        <v>188</v>
      </c>
      <c r="BM297" s="189" t="s">
        <v>1679</v>
      </c>
    </row>
    <row r="298" s="2" customFormat="1" ht="21.75" customHeight="1">
      <c r="A298" s="34"/>
      <c r="B298" s="176"/>
      <c r="C298" s="191" t="s">
        <v>430</v>
      </c>
      <c r="D298" s="191" t="s">
        <v>276</v>
      </c>
      <c r="E298" s="192" t="s">
        <v>1680</v>
      </c>
      <c r="F298" s="193" t="s">
        <v>1681</v>
      </c>
      <c r="G298" s="194" t="s">
        <v>300</v>
      </c>
      <c r="H298" s="195">
        <v>11</v>
      </c>
      <c r="I298" s="196"/>
      <c r="J298" s="197">
        <f>ROUND(I298*H298,2)</f>
        <v>0</v>
      </c>
      <c r="K298" s="198"/>
      <c r="L298" s="199"/>
      <c r="M298" s="200" t="s">
        <v>1</v>
      </c>
      <c r="N298" s="201" t="s">
        <v>38</v>
      </c>
      <c r="O298" s="78"/>
      <c r="P298" s="187">
        <f>O298*H298</f>
        <v>0</v>
      </c>
      <c r="Q298" s="187">
        <v>0.0025000000000000001</v>
      </c>
      <c r="R298" s="187">
        <f>Q298*H298</f>
        <v>0.0275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218</v>
      </c>
      <c r="AT298" s="189" t="s">
        <v>276</v>
      </c>
      <c r="AU298" s="189" t="s">
        <v>164</v>
      </c>
      <c r="AY298" s="15" t="s">
        <v>157</v>
      </c>
      <c r="BE298" s="190">
        <f>IF(N298="základná",J298,0)</f>
        <v>0</v>
      </c>
      <c r="BF298" s="190">
        <f>IF(N298="znížená",J298,0)</f>
        <v>0</v>
      </c>
      <c r="BG298" s="190">
        <f>IF(N298="zákl. prenesená",J298,0)</f>
        <v>0</v>
      </c>
      <c r="BH298" s="190">
        <f>IF(N298="zníž. prenesená",J298,0)</f>
        <v>0</v>
      </c>
      <c r="BI298" s="190">
        <f>IF(N298="nulová",J298,0)</f>
        <v>0</v>
      </c>
      <c r="BJ298" s="15" t="s">
        <v>164</v>
      </c>
      <c r="BK298" s="190">
        <f>ROUND(I298*H298,2)</f>
        <v>0</v>
      </c>
      <c r="BL298" s="15" t="s">
        <v>188</v>
      </c>
      <c r="BM298" s="189" t="s">
        <v>1682</v>
      </c>
    </row>
    <row r="299" s="2" customFormat="1" ht="24.15" customHeight="1">
      <c r="A299" s="34"/>
      <c r="B299" s="176"/>
      <c r="C299" s="177" t="s">
        <v>709</v>
      </c>
      <c r="D299" s="177" t="s">
        <v>159</v>
      </c>
      <c r="E299" s="178" t="s">
        <v>1683</v>
      </c>
      <c r="F299" s="179" t="s">
        <v>1684</v>
      </c>
      <c r="G299" s="180" t="s">
        <v>300</v>
      </c>
      <c r="H299" s="181">
        <v>27</v>
      </c>
      <c r="I299" s="182"/>
      <c r="J299" s="183">
        <f>ROUND(I299*H299,2)</f>
        <v>0</v>
      </c>
      <c r="K299" s="184"/>
      <c r="L299" s="35"/>
      <c r="M299" s="185" t="s">
        <v>1</v>
      </c>
      <c r="N299" s="186" t="s">
        <v>38</v>
      </c>
      <c r="O299" s="78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188</v>
      </c>
      <c r="AT299" s="189" t="s">
        <v>159</v>
      </c>
      <c r="AU299" s="189" t="s">
        <v>164</v>
      </c>
      <c r="AY299" s="15" t="s">
        <v>157</v>
      </c>
      <c r="BE299" s="190">
        <f>IF(N299="základná",J299,0)</f>
        <v>0</v>
      </c>
      <c r="BF299" s="190">
        <f>IF(N299="znížená",J299,0)</f>
        <v>0</v>
      </c>
      <c r="BG299" s="190">
        <f>IF(N299="zákl. prenesená",J299,0)</f>
        <v>0</v>
      </c>
      <c r="BH299" s="190">
        <f>IF(N299="zníž. prenesená",J299,0)</f>
        <v>0</v>
      </c>
      <c r="BI299" s="190">
        <f>IF(N299="nulová",J299,0)</f>
        <v>0</v>
      </c>
      <c r="BJ299" s="15" t="s">
        <v>164</v>
      </c>
      <c r="BK299" s="190">
        <f>ROUND(I299*H299,2)</f>
        <v>0</v>
      </c>
      <c r="BL299" s="15" t="s">
        <v>188</v>
      </c>
      <c r="BM299" s="189" t="s">
        <v>1685</v>
      </c>
    </row>
    <row r="300" s="2" customFormat="1" ht="24.15" customHeight="1">
      <c r="A300" s="34"/>
      <c r="B300" s="176"/>
      <c r="C300" s="191" t="s">
        <v>434</v>
      </c>
      <c r="D300" s="191" t="s">
        <v>276</v>
      </c>
      <c r="E300" s="192" t="s">
        <v>1686</v>
      </c>
      <c r="F300" s="193" t="s">
        <v>1687</v>
      </c>
      <c r="G300" s="194" t="s">
        <v>300</v>
      </c>
      <c r="H300" s="195">
        <v>17</v>
      </c>
      <c r="I300" s="196"/>
      <c r="J300" s="197">
        <f>ROUND(I300*H300,2)</f>
        <v>0</v>
      </c>
      <c r="K300" s="198"/>
      <c r="L300" s="199"/>
      <c r="M300" s="200" t="s">
        <v>1</v>
      </c>
      <c r="N300" s="201" t="s">
        <v>38</v>
      </c>
      <c r="O300" s="78"/>
      <c r="P300" s="187">
        <f>O300*H300</f>
        <v>0</v>
      </c>
      <c r="Q300" s="187">
        <v>0.00050000000000000001</v>
      </c>
      <c r="R300" s="187">
        <f>Q300*H300</f>
        <v>0.0085000000000000006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218</v>
      </c>
      <c r="AT300" s="189" t="s">
        <v>276</v>
      </c>
      <c r="AU300" s="189" t="s">
        <v>164</v>
      </c>
      <c r="AY300" s="15" t="s">
        <v>157</v>
      </c>
      <c r="BE300" s="190">
        <f>IF(N300="základná",J300,0)</f>
        <v>0</v>
      </c>
      <c r="BF300" s="190">
        <f>IF(N300="znížená",J300,0)</f>
        <v>0</v>
      </c>
      <c r="BG300" s="190">
        <f>IF(N300="zákl. prenesená",J300,0)</f>
        <v>0</v>
      </c>
      <c r="BH300" s="190">
        <f>IF(N300="zníž. prenesená",J300,0)</f>
        <v>0</v>
      </c>
      <c r="BI300" s="190">
        <f>IF(N300="nulová",J300,0)</f>
        <v>0</v>
      </c>
      <c r="BJ300" s="15" t="s">
        <v>164</v>
      </c>
      <c r="BK300" s="190">
        <f>ROUND(I300*H300,2)</f>
        <v>0</v>
      </c>
      <c r="BL300" s="15" t="s">
        <v>188</v>
      </c>
      <c r="BM300" s="189" t="s">
        <v>1688</v>
      </c>
    </row>
    <row r="301" s="2" customFormat="1" ht="24.15" customHeight="1">
      <c r="A301" s="34"/>
      <c r="B301" s="176"/>
      <c r="C301" s="191" t="s">
        <v>716</v>
      </c>
      <c r="D301" s="191" t="s">
        <v>276</v>
      </c>
      <c r="E301" s="192" t="s">
        <v>1689</v>
      </c>
      <c r="F301" s="193" t="s">
        <v>1690</v>
      </c>
      <c r="G301" s="194" t="s">
        <v>300</v>
      </c>
      <c r="H301" s="195">
        <v>2</v>
      </c>
      <c r="I301" s="196"/>
      <c r="J301" s="197">
        <f>ROUND(I301*H301,2)</f>
        <v>0</v>
      </c>
      <c r="K301" s="198"/>
      <c r="L301" s="199"/>
      <c r="M301" s="200" t="s">
        <v>1</v>
      </c>
      <c r="N301" s="201" t="s">
        <v>38</v>
      </c>
      <c r="O301" s="78"/>
      <c r="P301" s="187">
        <f>O301*H301</f>
        <v>0</v>
      </c>
      <c r="Q301" s="187">
        <v>0.00050000000000000001</v>
      </c>
      <c r="R301" s="187">
        <f>Q301*H301</f>
        <v>0.001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218</v>
      </c>
      <c r="AT301" s="189" t="s">
        <v>276</v>
      </c>
      <c r="AU301" s="189" t="s">
        <v>164</v>
      </c>
      <c r="AY301" s="15" t="s">
        <v>157</v>
      </c>
      <c r="BE301" s="190">
        <f>IF(N301="základná",J301,0)</f>
        <v>0</v>
      </c>
      <c r="BF301" s="190">
        <f>IF(N301="znížená",J301,0)</f>
        <v>0</v>
      </c>
      <c r="BG301" s="190">
        <f>IF(N301="zákl. prenesená",J301,0)</f>
        <v>0</v>
      </c>
      <c r="BH301" s="190">
        <f>IF(N301="zníž. prenesená",J301,0)</f>
        <v>0</v>
      </c>
      <c r="BI301" s="190">
        <f>IF(N301="nulová",J301,0)</f>
        <v>0</v>
      </c>
      <c r="BJ301" s="15" t="s">
        <v>164</v>
      </c>
      <c r="BK301" s="190">
        <f>ROUND(I301*H301,2)</f>
        <v>0</v>
      </c>
      <c r="BL301" s="15" t="s">
        <v>188</v>
      </c>
      <c r="BM301" s="189" t="s">
        <v>1691</v>
      </c>
    </row>
    <row r="302" s="2" customFormat="1" ht="24.15" customHeight="1">
      <c r="A302" s="34"/>
      <c r="B302" s="176"/>
      <c r="C302" s="191" t="s">
        <v>438</v>
      </c>
      <c r="D302" s="191" t="s">
        <v>276</v>
      </c>
      <c r="E302" s="192" t="s">
        <v>1692</v>
      </c>
      <c r="F302" s="193" t="s">
        <v>1693</v>
      </c>
      <c r="G302" s="194" t="s">
        <v>300</v>
      </c>
      <c r="H302" s="195">
        <v>8</v>
      </c>
      <c r="I302" s="196"/>
      <c r="J302" s="197">
        <f>ROUND(I302*H302,2)</f>
        <v>0</v>
      </c>
      <c r="K302" s="198"/>
      <c r="L302" s="199"/>
      <c r="M302" s="200" t="s">
        <v>1</v>
      </c>
      <c r="N302" s="201" t="s">
        <v>38</v>
      </c>
      <c r="O302" s="78"/>
      <c r="P302" s="187">
        <f>O302*H302</f>
        <v>0</v>
      </c>
      <c r="Q302" s="187">
        <v>0.00050000000000000001</v>
      </c>
      <c r="R302" s="187">
        <f>Q302*H302</f>
        <v>0.0040000000000000001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218</v>
      </c>
      <c r="AT302" s="189" t="s">
        <v>276</v>
      </c>
      <c r="AU302" s="189" t="s">
        <v>164</v>
      </c>
      <c r="AY302" s="15" t="s">
        <v>157</v>
      </c>
      <c r="BE302" s="190">
        <f>IF(N302="základná",J302,0)</f>
        <v>0</v>
      </c>
      <c r="BF302" s="190">
        <f>IF(N302="znížená",J302,0)</f>
        <v>0</v>
      </c>
      <c r="BG302" s="190">
        <f>IF(N302="zákl. prenesená",J302,0)</f>
        <v>0</v>
      </c>
      <c r="BH302" s="190">
        <f>IF(N302="zníž. prenesená",J302,0)</f>
        <v>0</v>
      </c>
      <c r="BI302" s="190">
        <f>IF(N302="nulová",J302,0)</f>
        <v>0</v>
      </c>
      <c r="BJ302" s="15" t="s">
        <v>164</v>
      </c>
      <c r="BK302" s="190">
        <f>ROUND(I302*H302,2)</f>
        <v>0</v>
      </c>
      <c r="BL302" s="15" t="s">
        <v>188</v>
      </c>
      <c r="BM302" s="189" t="s">
        <v>1694</v>
      </c>
    </row>
    <row r="303" s="2" customFormat="1" ht="21.75" customHeight="1">
      <c r="A303" s="34"/>
      <c r="B303" s="176"/>
      <c r="C303" s="177" t="s">
        <v>723</v>
      </c>
      <c r="D303" s="177" t="s">
        <v>159</v>
      </c>
      <c r="E303" s="178" t="s">
        <v>1695</v>
      </c>
      <c r="F303" s="179" t="s">
        <v>1696</v>
      </c>
      <c r="G303" s="180" t="s">
        <v>300</v>
      </c>
      <c r="H303" s="181">
        <v>31</v>
      </c>
      <c r="I303" s="182"/>
      <c r="J303" s="183">
        <f>ROUND(I303*H303,2)</f>
        <v>0</v>
      </c>
      <c r="K303" s="184"/>
      <c r="L303" s="35"/>
      <c r="M303" s="185" t="s">
        <v>1</v>
      </c>
      <c r="N303" s="186" t="s">
        <v>38</v>
      </c>
      <c r="O303" s="78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188</v>
      </c>
      <c r="AT303" s="189" t="s">
        <v>159</v>
      </c>
      <c r="AU303" s="189" t="s">
        <v>164</v>
      </c>
      <c r="AY303" s="15" t="s">
        <v>157</v>
      </c>
      <c r="BE303" s="190">
        <f>IF(N303="základná",J303,0)</f>
        <v>0</v>
      </c>
      <c r="BF303" s="190">
        <f>IF(N303="znížená",J303,0)</f>
        <v>0</v>
      </c>
      <c r="BG303" s="190">
        <f>IF(N303="zákl. prenesená",J303,0)</f>
        <v>0</v>
      </c>
      <c r="BH303" s="190">
        <f>IF(N303="zníž. prenesená",J303,0)</f>
        <v>0</v>
      </c>
      <c r="BI303" s="190">
        <f>IF(N303="nulová",J303,0)</f>
        <v>0</v>
      </c>
      <c r="BJ303" s="15" t="s">
        <v>164</v>
      </c>
      <c r="BK303" s="190">
        <f>ROUND(I303*H303,2)</f>
        <v>0</v>
      </c>
      <c r="BL303" s="15" t="s">
        <v>188</v>
      </c>
      <c r="BM303" s="189" t="s">
        <v>1697</v>
      </c>
    </row>
    <row r="304" s="2" customFormat="1" ht="24.15" customHeight="1">
      <c r="A304" s="34"/>
      <c r="B304" s="176"/>
      <c r="C304" s="191" t="s">
        <v>441</v>
      </c>
      <c r="D304" s="191" t="s">
        <v>276</v>
      </c>
      <c r="E304" s="192" t="s">
        <v>1698</v>
      </c>
      <c r="F304" s="193" t="s">
        <v>1699</v>
      </c>
      <c r="G304" s="194" t="s">
        <v>300</v>
      </c>
      <c r="H304" s="195">
        <v>7</v>
      </c>
      <c r="I304" s="196"/>
      <c r="J304" s="197">
        <f>ROUND(I304*H304,2)</f>
        <v>0</v>
      </c>
      <c r="K304" s="198"/>
      <c r="L304" s="199"/>
      <c r="M304" s="200" t="s">
        <v>1</v>
      </c>
      <c r="N304" s="201" t="s">
        <v>38</v>
      </c>
      <c r="O304" s="78"/>
      <c r="P304" s="187">
        <f>O304*H304</f>
        <v>0</v>
      </c>
      <c r="Q304" s="187">
        <v>0.00035</v>
      </c>
      <c r="R304" s="187">
        <f>Q304*H304</f>
        <v>0.0024499999999999999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218</v>
      </c>
      <c r="AT304" s="189" t="s">
        <v>276</v>
      </c>
      <c r="AU304" s="189" t="s">
        <v>164</v>
      </c>
      <c r="AY304" s="15" t="s">
        <v>157</v>
      </c>
      <c r="BE304" s="190">
        <f>IF(N304="základná",J304,0)</f>
        <v>0</v>
      </c>
      <c r="BF304" s="190">
        <f>IF(N304="znížená",J304,0)</f>
        <v>0</v>
      </c>
      <c r="BG304" s="190">
        <f>IF(N304="zákl. prenesená",J304,0)</f>
        <v>0</v>
      </c>
      <c r="BH304" s="190">
        <f>IF(N304="zníž. prenesená",J304,0)</f>
        <v>0</v>
      </c>
      <c r="BI304" s="190">
        <f>IF(N304="nulová",J304,0)</f>
        <v>0</v>
      </c>
      <c r="BJ304" s="15" t="s">
        <v>164</v>
      </c>
      <c r="BK304" s="190">
        <f>ROUND(I304*H304,2)</f>
        <v>0</v>
      </c>
      <c r="BL304" s="15" t="s">
        <v>188</v>
      </c>
      <c r="BM304" s="189" t="s">
        <v>1700</v>
      </c>
    </row>
    <row r="305" s="2" customFormat="1" ht="24.15" customHeight="1">
      <c r="A305" s="34"/>
      <c r="B305" s="176"/>
      <c r="C305" s="191" t="s">
        <v>731</v>
      </c>
      <c r="D305" s="191" t="s">
        <v>276</v>
      </c>
      <c r="E305" s="192" t="s">
        <v>1701</v>
      </c>
      <c r="F305" s="193" t="s">
        <v>1702</v>
      </c>
      <c r="G305" s="194" t="s">
        <v>300</v>
      </c>
      <c r="H305" s="195">
        <v>7</v>
      </c>
      <c r="I305" s="196"/>
      <c r="J305" s="197">
        <f>ROUND(I305*H305,2)</f>
        <v>0</v>
      </c>
      <c r="K305" s="198"/>
      <c r="L305" s="199"/>
      <c r="M305" s="200" t="s">
        <v>1</v>
      </c>
      <c r="N305" s="201" t="s">
        <v>38</v>
      </c>
      <c r="O305" s="78"/>
      <c r="P305" s="187">
        <f>O305*H305</f>
        <v>0</v>
      </c>
      <c r="Q305" s="187">
        <v>0.00035</v>
      </c>
      <c r="R305" s="187">
        <f>Q305*H305</f>
        <v>0.0024499999999999999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218</v>
      </c>
      <c r="AT305" s="189" t="s">
        <v>276</v>
      </c>
      <c r="AU305" s="189" t="s">
        <v>164</v>
      </c>
      <c r="AY305" s="15" t="s">
        <v>157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5" t="s">
        <v>164</v>
      </c>
      <c r="BK305" s="190">
        <f>ROUND(I305*H305,2)</f>
        <v>0</v>
      </c>
      <c r="BL305" s="15" t="s">
        <v>188</v>
      </c>
      <c r="BM305" s="189" t="s">
        <v>1703</v>
      </c>
    </row>
    <row r="306" s="2" customFormat="1" ht="24.15" customHeight="1">
      <c r="A306" s="34"/>
      <c r="B306" s="176"/>
      <c r="C306" s="191" t="s">
        <v>445</v>
      </c>
      <c r="D306" s="191" t="s">
        <v>276</v>
      </c>
      <c r="E306" s="192" t="s">
        <v>1704</v>
      </c>
      <c r="F306" s="193" t="s">
        <v>1705</v>
      </c>
      <c r="G306" s="194" t="s">
        <v>300</v>
      </c>
      <c r="H306" s="195">
        <v>7</v>
      </c>
      <c r="I306" s="196"/>
      <c r="J306" s="197">
        <f>ROUND(I306*H306,2)</f>
        <v>0</v>
      </c>
      <c r="K306" s="198"/>
      <c r="L306" s="199"/>
      <c r="M306" s="200" t="s">
        <v>1</v>
      </c>
      <c r="N306" s="201" t="s">
        <v>38</v>
      </c>
      <c r="O306" s="78"/>
      <c r="P306" s="187">
        <f>O306*H306</f>
        <v>0</v>
      </c>
      <c r="Q306" s="187">
        <v>0.00035</v>
      </c>
      <c r="R306" s="187">
        <f>Q306*H306</f>
        <v>0.0024499999999999999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218</v>
      </c>
      <c r="AT306" s="189" t="s">
        <v>276</v>
      </c>
      <c r="AU306" s="189" t="s">
        <v>164</v>
      </c>
      <c r="AY306" s="15" t="s">
        <v>157</v>
      </c>
      <c r="BE306" s="190">
        <f>IF(N306="základná",J306,0)</f>
        <v>0</v>
      </c>
      <c r="BF306" s="190">
        <f>IF(N306="znížená",J306,0)</f>
        <v>0</v>
      </c>
      <c r="BG306" s="190">
        <f>IF(N306="zákl. prenesená",J306,0)</f>
        <v>0</v>
      </c>
      <c r="BH306" s="190">
        <f>IF(N306="zníž. prenesená",J306,0)</f>
        <v>0</v>
      </c>
      <c r="BI306" s="190">
        <f>IF(N306="nulová",J306,0)</f>
        <v>0</v>
      </c>
      <c r="BJ306" s="15" t="s">
        <v>164</v>
      </c>
      <c r="BK306" s="190">
        <f>ROUND(I306*H306,2)</f>
        <v>0</v>
      </c>
      <c r="BL306" s="15" t="s">
        <v>188</v>
      </c>
      <c r="BM306" s="189" t="s">
        <v>1706</v>
      </c>
    </row>
    <row r="307" s="2" customFormat="1" ht="24.15" customHeight="1">
      <c r="A307" s="34"/>
      <c r="B307" s="176"/>
      <c r="C307" s="191" t="s">
        <v>738</v>
      </c>
      <c r="D307" s="191" t="s">
        <v>276</v>
      </c>
      <c r="E307" s="192" t="s">
        <v>1707</v>
      </c>
      <c r="F307" s="193" t="s">
        <v>1708</v>
      </c>
      <c r="G307" s="194" t="s">
        <v>300</v>
      </c>
      <c r="H307" s="195">
        <v>7</v>
      </c>
      <c r="I307" s="196"/>
      <c r="J307" s="197">
        <f>ROUND(I307*H307,2)</f>
        <v>0</v>
      </c>
      <c r="K307" s="198"/>
      <c r="L307" s="199"/>
      <c r="M307" s="200" t="s">
        <v>1</v>
      </c>
      <c r="N307" s="201" t="s">
        <v>38</v>
      </c>
      <c r="O307" s="78"/>
      <c r="P307" s="187">
        <f>O307*H307</f>
        <v>0</v>
      </c>
      <c r="Q307" s="187">
        <v>0.00035</v>
      </c>
      <c r="R307" s="187">
        <f>Q307*H307</f>
        <v>0.0024499999999999999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218</v>
      </c>
      <c r="AT307" s="189" t="s">
        <v>276</v>
      </c>
      <c r="AU307" s="189" t="s">
        <v>164</v>
      </c>
      <c r="AY307" s="15" t="s">
        <v>157</v>
      </c>
      <c r="BE307" s="190">
        <f>IF(N307="základná",J307,0)</f>
        <v>0</v>
      </c>
      <c r="BF307" s="190">
        <f>IF(N307="znížená",J307,0)</f>
        <v>0</v>
      </c>
      <c r="BG307" s="190">
        <f>IF(N307="zákl. prenesená",J307,0)</f>
        <v>0</v>
      </c>
      <c r="BH307" s="190">
        <f>IF(N307="zníž. prenesená",J307,0)</f>
        <v>0</v>
      </c>
      <c r="BI307" s="190">
        <f>IF(N307="nulová",J307,0)</f>
        <v>0</v>
      </c>
      <c r="BJ307" s="15" t="s">
        <v>164</v>
      </c>
      <c r="BK307" s="190">
        <f>ROUND(I307*H307,2)</f>
        <v>0</v>
      </c>
      <c r="BL307" s="15" t="s">
        <v>188</v>
      </c>
      <c r="BM307" s="189" t="s">
        <v>1709</v>
      </c>
    </row>
    <row r="308" s="2" customFormat="1" ht="16.5" customHeight="1">
      <c r="A308" s="34"/>
      <c r="B308" s="176"/>
      <c r="C308" s="191" t="s">
        <v>448</v>
      </c>
      <c r="D308" s="191" t="s">
        <v>276</v>
      </c>
      <c r="E308" s="192" t="s">
        <v>1710</v>
      </c>
      <c r="F308" s="193" t="s">
        <v>1711</v>
      </c>
      <c r="G308" s="194" t="s">
        <v>300</v>
      </c>
      <c r="H308" s="195">
        <v>3</v>
      </c>
      <c r="I308" s="196"/>
      <c r="J308" s="197">
        <f>ROUND(I308*H308,2)</f>
        <v>0</v>
      </c>
      <c r="K308" s="198"/>
      <c r="L308" s="199"/>
      <c r="M308" s="200" t="s">
        <v>1</v>
      </c>
      <c r="N308" s="201" t="s">
        <v>38</v>
      </c>
      <c r="O308" s="78"/>
      <c r="P308" s="187">
        <f>O308*H308</f>
        <v>0</v>
      </c>
      <c r="Q308" s="187">
        <v>0.00035</v>
      </c>
      <c r="R308" s="187">
        <f>Q308*H308</f>
        <v>0.0010499999999999999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218</v>
      </c>
      <c r="AT308" s="189" t="s">
        <v>276</v>
      </c>
      <c r="AU308" s="189" t="s">
        <v>164</v>
      </c>
      <c r="AY308" s="15" t="s">
        <v>157</v>
      </c>
      <c r="BE308" s="190">
        <f>IF(N308="základná",J308,0)</f>
        <v>0</v>
      </c>
      <c r="BF308" s="190">
        <f>IF(N308="znížená",J308,0)</f>
        <v>0</v>
      </c>
      <c r="BG308" s="190">
        <f>IF(N308="zákl. prenesená",J308,0)</f>
        <v>0</v>
      </c>
      <c r="BH308" s="190">
        <f>IF(N308="zníž. prenesená",J308,0)</f>
        <v>0</v>
      </c>
      <c r="BI308" s="190">
        <f>IF(N308="nulová",J308,0)</f>
        <v>0</v>
      </c>
      <c r="BJ308" s="15" t="s">
        <v>164</v>
      </c>
      <c r="BK308" s="190">
        <f>ROUND(I308*H308,2)</f>
        <v>0</v>
      </c>
      <c r="BL308" s="15" t="s">
        <v>188</v>
      </c>
      <c r="BM308" s="189" t="s">
        <v>1712</v>
      </c>
    </row>
    <row r="309" s="2" customFormat="1" ht="24.15" customHeight="1">
      <c r="A309" s="34"/>
      <c r="B309" s="176"/>
      <c r="C309" s="177" t="s">
        <v>745</v>
      </c>
      <c r="D309" s="177" t="s">
        <v>159</v>
      </c>
      <c r="E309" s="178" t="s">
        <v>1713</v>
      </c>
      <c r="F309" s="179" t="s">
        <v>1714</v>
      </c>
      <c r="G309" s="180" t="s">
        <v>300</v>
      </c>
      <c r="H309" s="181">
        <v>3</v>
      </c>
      <c r="I309" s="182"/>
      <c r="J309" s="183">
        <f>ROUND(I309*H309,2)</f>
        <v>0</v>
      </c>
      <c r="K309" s="184"/>
      <c r="L309" s="35"/>
      <c r="M309" s="185" t="s">
        <v>1</v>
      </c>
      <c r="N309" s="186" t="s">
        <v>38</v>
      </c>
      <c r="O309" s="78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188</v>
      </c>
      <c r="AT309" s="189" t="s">
        <v>159</v>
      </c>
      <c r="AU309" s="189" t="s">
        <v>164</v>
      </c>
      <c r="AY309" s="15" t="s">
        <v>157</v>
      </c>
      <c r="BE309" s="190">
        <f>IF(N309="základná",J309,0)</f>
        <v>0</v>
      </c>
      <c r="BF309" s="190">
        <f>IF(N309="znížená",J309,0)</f>
        <v>0</v>
      </c>
      <c r="BG309" s="190">
        <f>IF(N309="zákl. prenesená",J309,0)</f>
        <v>0</v>
      </c>
      <c r="BH309" s="190">
        <f>IF(N309="zníž. prenesená",J309,0)</f>
        <v>0</v>
      </c>
      <c r="BI309" s="190">
        <f>IF(N309="nulová",J309,0)</f>
        <v>0</v>
      </c>
      <c r="BJ309" s="15" t="s">
        <v>164</v>
      </c>
      <c r="BK309" s="190">
        <f>ROUND(I309*H309,2)</f>
        <v>0</v>
      </c>
      <c r="BL309" s="15" t="s">
        <v>188</v>
      </c>
      <c r="BM309" s="189" t="s">
        <v>1715</v>
      </c>
    </row>
    <row r="310" s="2" customFormat="1" ht="24.15" customHeight="1">
      <c r="A310" s="34"/>
      <c r="B310" s="176"/>
      <c r="C310" s="191" t="s">
        <v>452</v>
      </c>
      <c r="D310" s="191" t="s">
        <v>276</v>
      </c>
      <c r="E310" s="192" t="s">
        <v>1716</v>
      </c>
      <c r="F310" s="193" t="s">
        <v>1717</v>
      </c>
      <c r="G310" s="194" t="s">
        <v>300</v>
      </c>
      <c r="H310" s="195">
        <v>3</v>
      </c>
      <c r="I310" s="196"/>
      <c r="J310" s="197">
        <f>ROUND(I310*H310,2)</f>
        <v>0</v>
      </c>
      <c r="K310" s="198"/>
      <c r="L310" s="199"/>
      <c r="M310" s="200" t="s">
        <v>1</v>
      </c>
      <c r="N310" s="201" t="s">
        <v>38</v>
      </c>
      <c r="O310" s="78"/>
      <c r="P310" s="187">
        <f>O310*H310</f>
        <v>0</v>
      </c>
      <c r="Q310" s="187">
        <v>0.010500000000000001</v>
      </c>
      <c r="R310" s="187">
        <f>Q310*H310</f>
        <v>0.0315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218</v>
      </c>
      <c r="AT310" s="189" t="s">
        <v>276</v>
      </c>
      <c r="AU310" s="189" t="s">
        <v>164</v>
      </c>
      <c r="AY310" s="15" t="s">
        <v>157</v>
      </c>
      <c r="BE310" s="190">
        <f>IF(N310="základná",J310,0)</f>
        <v>0</v>
      </c>
      <c r="BF310" s="190">
        <f>IF(N310="znížená",J310,0)</f>
        <v>0</v>
      </c>
      <c r="BG310" s="190">
        <f>IF(N310="zákl. prenesená",J310,0)</f>
        <v>0</v>
      </c>
      <c r="BH310" s="190">
        <f>IF(N310="zníž. prenesená",J310,0)</f>
        <v>0</v>
      </c>
      <c r="BI310" s="190">
        <f>IF(N310="nulová",J310,0)</f>
        <v>0</v>
      </c>
      <c r="BJ310" s="15" t="s">
        <v>164</v>
      </c>
      <c r="BK310" s="190">
        <f>ROUND(I310*H310,2)</f>
        <v>0</v>
      </c>
      <c r="BL310" s="15" t="s">
        <v>188</v>
      </c>
      <c r="BM310" s="189" t="s">
        <v>1718</v>
      </c>
    </row>
    <row r="311" s="2" customFormat="1" ht="21.75" customHeight="1">
      <c r="A311" s="34"/>
      <c r="B311" s="176"/>
      <c r="C311" s="177" t="s">
        <v>752</v>
      </c>
      <c r="D311" s="177" t="s">
        <v>159</v>
      </c>
      <c r="E311" s="178" t="s">
        <v>1719</v>
      </c>
      <c r="F311" s="179" t="s">
        <v>1720</v>
      </c>
      <c r="G311" s="180" t="s">
        <v>300</v>
      </c>
      <c r="H311" s="181">
        <v>21</v>
      </c>
      <c r="I311" s="182"/>
      <c r="J311" s="183">
        <f>ROUND(I311*H311,2)</f>
        <v>0</v>
      </c>
      <c r="K311" s="184"/>
      <c r="L311" s="35"/>
      <c r="M311" s="185" t="s">
        <v>1</v>
      </c>
      <c r="N311" s="186" t="s">
        <v>38</v>
      </c>
      <c r="O311" s="78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188</v>
      </c>
      <c r="AT311" s="189" t="s">
        <v>159</v>
      </c>
      <c r="AU311" s="189" t="s">
        <v>164</v>
      </c>
      <c r="AY311" s="15" t="s">
        <v>157</v>
      </c>
      <c r="BE311" s="190">
        <f>IF(N311="základná",J311,0)</f>
        <v>0</v>
      </c>
      <c r="BF311" s="190">
        <f>IF(N311="znížená",J311,0)</f>
        <v>0</v>
      </c>
      <c r="BG311" s="190">
        <f>IF(N311="zákl. prenesená",J311,0)</f>
        <v>0</v>
      </c>
      <c r="BH311" s="190">
        <f>IF(N311="zníž. prenesená",J311,0)</f>
        <v>0</v>
      </c>
      <c r="BI311" s="190">
        <f>IF(N311="nulová",J311,0)</f>
        <v>0</v>
      </c>
      <c r="BJ311" s="15" t="s">
        <v>164</v>
      </c>
      <c r="BK311" s="190">
        <f>ROUND(I311*H311,2)</f>
        <v>0</v>
      </c>
      <c r="BL311" s="15" t="s">
        <v>188</v>
      </c>
      <c r="BM311" s="189" t="s">
        <v>1721</v>
      </c>
    </row>
    <row r="312" s="2" customFormat="1" ht="21.75" customHeight="1">
      <c r="A312" s="34"/>
      <c r="B312" s="176"/>
      <c r="C312" s="191" t="s">
        <v>455</v>
      </c>
      <c r="D312" s="191" t="s">
        <v>276</v>
      </c>
      <c r="E312" s="192" t="s">
        <v>1722</v>
      </c>
      <c r="F312" s="193" t="s">
        <v>1723</v>
      </c>
      <c r="G312" s="194" t="s">
        <v>300</v>
      </c>
      <c r="H312" s="195">
        <v>7</v>
      </c>
      <c r="I312" s="196"/>
      <c r="J312" s="197">
        <f>ROUND(I312*H312,2)</f>
        <v>0</v>
      </c>
      <c r="K312" s="198"/>
      <c r="L312" s="199"/>
      <c r="M312" s="200" t="s">
        <v>1</v>
      </c>
      <c r="N312" s="201" t="s">
        <v>38</v>
      </c>
      <c r="O312" s="78"/>
      <c r="P312" s="187">
        <f>O312*H312</f>
        <v>0</v>
      </c>
      <c r="Q312" s="187">
        <v>0.0044999999999999997</v>
      </c>
      <c r="R312" s="187">
        <f>Q312*H312</f>
        <v>0.0315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218</v>
      </c>
      <c r="AT312" s="189" t="s">
        <v>276</v>
      </c>
      <c r="AU312" s="189" t="s">
        <v>164</v>
      </c>
      <c r="AY312" s="15" t="s">
        <v>157</v>
      </c>
      <c r="BE312" s="190">
        <f>IF(N312="základná",J312,0)</f>
        <v>0</v>
      </c>
      <c r="BF312" s="190">
        <f>IF(N312="znížená",J312,0)</f>
        <v>0</v>
      </c>
      <c r="BG312" s="190">
        <f>IF(N312="zákl. prenesená",J312,0)</f>
        <v>0</v>
      </c>
      <c r="BH312" s="190">
        <f>IF(N312="zníž. prenesená",J312,0)</f>
        <v>0</v>
      </c>
      <c r="BI312" s="190">
        <f>IF(N312="nulová",J312,0)</f>
        <v>0</v>
      </c>
      <c r="BJ312" s="15" t="s">
        <v>164</v>
      </c>
      <c r="BK312" s="190">
        <f>ROUND(I312*H312,2)</f>
        <v>0</v>
      </c>
      <c r="BL312" s="15" t="s">
        <v>188</v>
      </c>
      <c r="BM312" s="189" t="s">
        <v>1724</v>
      </c>
    </row>
    <row r="313" s="2" customFormat="1" ht="21.75" customHeight="1">
      <c r="A313" s="34"/>
      <c r="B313" s="176"/>
      <c r="C313" s="191" t="s">
        <v>757</v>
      </c>
      <c r="D313" s="191" t="s">
        <v>276</v>
      </c>
      <c r="E313" s="192" t="s">
        <v>1725</v>
      </c>
      <c r="F313" s="193" t="s">
        <v>1726</v>
      </c>
      <c r="G313" s="194" t="s">
        <v>300</v>
      </c>
      <c r="H313" s="195">
        <v>14</v>
      </c>
      <c r="I313" s="196"/>
      <c r="J313" s="197">
        <f>ROUND(I313*H313,2)</f>
        <v>0</v>
      </c>
      <c r="K313" s="198"/>
      <c r="L313" s="199"/>
      <c r="M313" s="200" t="s">
        <v>1</v>
      </c>
      <c r="N313" s="201" t="s">
        <v>38</v>
      </c>
      <c r="O313" s="78"/>
      <c r="P313" s="187">
        <f>O313*H313</f>
        <v>0</v>
      </c>
      <c r="Q313" s="187">
        <v>0.0014400000000000001</v>
      </c>
      <c r="R313" s="187">
        <f>Q313*H313</f>
        <v>0.020160000000000001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218</v>
      </c>
      <c r="AT313" s="189" t="s">
        <v>276</v>
      </c>
      <c r="AU313" s="189" t="s">
        <v>164</v>
      </c>
      <c r="AY313" s="15" t="s">
        <v>157</v>
      </c>
      <c r="BE313" s="190">
        <f>IF(N313="základná",J313,0)</f>
        <v>0</v>
      </c>
      <c r="BF313" s="190">
        <f>IF(N313="znížená",J313,0)</f>
        <v>0</v>
      </c>
      <c r="BG313" s="190">
        <f>IF(N313="zákl. prenesená",J313,0)</f>
        <v>0</v>
      </c>
      <c r="BH313" s="190">
        <f>IF(N313="zníž. prenesená",J313,0)</f>
        <v>0</v>
      </c>
      <c r="BI313" s="190">
        <f>IF(N313="nulová",J313,0)</f>
        <v>0</v>
      </c>
      <c r="BJ313" s="15" t="s">
        <v>164</v>
      </c>
      <c r="BK313" s="190">
        <f>ROUND(I313*H313,2)</f>
        <v>0</v>
      </c>
      <c r="BL313" s="15" t="s">
        <v>188</v>
      </c>
      <c r="BM313" s="189" t="s">
        <v>1727</v>
      </c>
    </row>
    <row r="314" s="2" customFormat="1" ht="33" customHeight="1">
      <c r="A314" s="34"/>
      <c r="B314" s="176"/>
      <c r="C314" s="177" t="s">
        <v>459</v>
      </c>
      <c r="D314" s="177" t="s">
        <v>159</v>
      </c>
      <c r="E314" s="178" t="s">
        <v>1728</v>
      </c>
      <c r="F314" s="179" t="s">
        <v>1729</v>
      </c>
      <c r="G314" s="180" t="s">
        <v>1525</v>
      </c>
      <c r="H314" s="181">
        <v>11</v>
      </c>
      <c r="I314" s="182"/>
      <c r="J314" s="183">
        <f>ROUND(I314*H314,2)</f>
        <v>0</v>
      </c>
      <c r="K314" s="184"/>
      <c r="L314" s="35"/>
      <c r="M314" s="185" t="s">
        <v>1</v>
      </c>
      <c r="N314" s="186" t="s">
        <v>38</v>
      </c>
      <c r="O314" s="78"/>
      <c r="P314" s="187">
        <f>O314*H314</f>
        <v>0</v>
      </c>
      <c r="Q314" s="187">
        <v>0</v>
      </c>
      <c r="R314" s="187">
        <f>Q314*H314</f>
        <v>0</v>
      </c>
      <c r="S314" s="187">
        <v>0.0091999999999999998</v>
      </c>
      <c r="T314" s="188">
        <f>S314*H314</f>
        <v>0.1012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188</v>
      </c>
      <c r="AT314" s="189" t="s">
        <v>159</v>
      </c>
      <c r="AU314" s="189" t="s">
        <v>164</v>
      </c>
      <c r="AY314" s="15" t="s">
        <v>157</v>
      </c>
      <c r="BE314" s="190">
        <f>IF(N314="základná",J314,0)</f>
        <v>0</v>
      </c>
      <c r="BF314" s="190">
        <f>IF(N314="znížená",J314,0)</f>
        <v>0</v>
      </c>
      <c r="BG314" s="190">
        <f>IF(N314="zákl. prenesená",J314,0)</f>
        <v>0</v>
      </c>
      <c r="BH314" s="190">
        <f>IF(N314="zníž. prenesená",J314,0)</f>
        <v>0</v>
      </c>
      <c r="BI314" s="190">
        <f>IF(N314="nulová",J314,0)</f>
        <v>0</v>
      </c>
      <c r="BJ314" s="15" t="s">
        <v>164</v>
      </c>
      <c r="BK314" s="190">
        <f>ROUND(I314*H314,2)</f>
        <v>0</v>
      </c>
      <c r="BL314" s="15" t="s">
        <v>188</v>
      </c>
      <c r="BM314" s="189" t="s">
        <v>1730</v>
      </c>
    </row>
    <row r="315" s="2" customFormat="1" ht="33" customHeight="1">
      <c r="A315" s="34"/>
      <c r="B315" s="176"/>
      <c r="C315" s="177" t="s">
        <v>764</v>
      </c>
      <c r="D315" s="177" t="s">
        <v>159</v>
      </c>
      <c r="E315" s="178" t="s">
        <v>1731</v>
      </c>
      <c r="F315" s="179" t="s">
        <v>1732</v>
      </c>
      <c r="G315" s="180" t="s">
        <v>300</v>
      </c>
      <c r="H315" s="181">
        <v>11</v>
      </c>
      <c r="I315" s="182"/>
      <c r="J315" s="183">
        <f>ROUND(I315*H315,2)</f>
        <v>0</v>
      </c>
      <c r="K315" s="184"/>
      <c r="L315" s="35"/>
      <c r="M315" s="185" t="s">
        <v>1</v>
      </c>
      <c r="N315" s="186" t="s">
        <v>38</v>
      </c>
      <c r="O315" s="78"/>
      <c r="P315" s="187">
        <f>O315*H315</f>
        <v>0</v>
      </c>
      <c r="Q315" s="187">
        <v>0.00066</v>
      </c>
      <c r="R315" s="187">
        <f>Q315*H315</f>
        <v>0.00726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188</v>
      </c>
      <c r="AT315" s="189" t="s">
        <v>159</v>
      </c>
      <c r="AU315" s="189" t="s">
        <v>164</v>
      </c>
      <c r="AY315" s="15" t="s">
        <v>157</v>
      </c>
      <c r="BE315" s="190">
        <f>IF(N315="základná",J315,0)</f>
        <v>0</v>
      </c>
      <c r="BF315" s="190">
        <f>IF(N315="znížená",J315,0)</f>
        <v>0</v>
      </c>
      <c r="BG315" s="190">
        <f>IF(N315="zákl. prenesená",J315,0)</f>
        <v>0</v>
      </c>
      <c r="BH315" s="190">
        <f>IF(N315="zníž. prenesená",J315,0)</f>
        <v>0</v>
      </c>
      <c r="BI315" s="190">
        <f>IF(N315="nulová",J315,0)</f>
        <v>0</v>
      </c>
      <c r="BJ315" s="15" t="s">
        <v>164</v>
      </c>
      <c r="BK315" s="190">
        <f>ROUND(I315*H315,2)</f>
        <v>0</v>
      </c>
      <c r="BL315" s="15" t="s">
        <v>188</v>
      </c>
      <c r="BM315" s="189" t="s">
        <v>1733</v>
      </c>
    </row>
    <row r="316" s="2" customFormat="1" ht="24.15" customHeight="1">
      <c r="A316" s="34"/>
      <c r="B316" s="176"/>
      <c r="C316" s="191" t="s">
        <v>462</v>
      </c>
      <c r="D316" s="191" t="s">
        <v>276</v>
      </c>
      <c r="E316" s="192" t="s">
        <v>1734</v>
      </c>
      <c r="F316" s="193" t="s">
        <v>1735</v>
      </c>
      <c r="G316" s="194" t="s">
        <v>300</v>
      </c>
      <c r="H316" s="195">
        <v>11</v>
      </c>
      <c r="I316" s="196"/>
      <c r="J316" s="197">
        <f>ROUND(I316*H316,2)</f>
        <v>0</v>
      </c>
      <c r="K316" s="198"/>
      <c r="L316" s="199"/>
      <c r="M316" s="200" t="s">
        <v>1</v>
      </c>
      <c r="N316" s="201" t="s">
        <v>38</v>
      </c>
      <c r="O316" s="78"/>
      <c r="P316" s="187">
        <f>O316*H316</f>
        <v>0</v>
      </c>
      <c r="Q316" s="187">
        <v>0.0086499999999999997</v>
      </c>
      <c r="R316" s="187">
        <f>Q316*H316</f>
        <v>0.095149999999999998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218</v>
      </c>
      <c r="AT316" s="189" t="s">
        <v>276</v>
      </c>
      <c r="AU316" s="189" t="s">
        <v>164</v>
      </c>
      <c r="AY316" s="15" t="s">
        <v>157</v>
      </c>
      <c r="BE316" s="190">
        <f>IF(N316="základná",J316,0)</f>
        <v>0</v>
      </c>
      <c r="BF316" s="190">
        <f>IF(N316="znížená",J316,0)</f>
        <v>0</v>
      </c>
      <c r="BG316" s="190">
        <f>IF(N316="zákl. prenesená",J316,0)</f>
        <v>0</v>
      </c>
      <c r="BH316" s="190">
        <f>IF(N316="zníž. prenesená",J316,0)</f>
        <v>0</v>
      </c>
      <c r="BI316" s="190">
        <f>IF(N316="nulová",J316,0)</f>
        <v>0</v>
      </c>
      <c r="BJ316" s="15" t="s">
        <v>164</v>
      </c>
      <c r="BK316" s="190">
        <f>ROUND(I316*H316,2)</f>
        <v>0</v>
      </c>
      <c r="BL316" s="15" t="s">
        <v>188</v>
      </c>
      <c r="BM316" s="189" t="s">
        <v>1736</v>
      </c>
    </row>
    <row r="317" s="2" customFormat="1" ht="33" customHeight="1">
      <c r="A317" s="34"/>
      <c r="B317" s="176"/>
      <c r="C317" s="177" t="s">
        <v>773</v>
      </c>
      <c r="D317" s="177" t="s">
        <v>159</v>
      </c>
      <c r="E317" s="178" t="s">
        <v>1737</v>
      </c>
      <c r="F317" s="179" t="s">
        <v>1738</v>
      </c>
      <c r="G317" s="180" t="s">
        <v>1525</v>
      </c>
      <c r="H317" s="181">
        <v>6</v>
      </c>
      <c r="I317" s="182"/>
      <c r="J317" s="183">
        <f>ROUND(I317*H317,2)</f>
        <v>0</v>
      </c>
      <c r="K317" s="184"/>
      <c r="L317" s="35"/>
      <c r="M317" s="185" t="s">
        <v>1</v>
      </c>
      <c r="N317" s="186" t="s">
        <v>38</v>
      </c>
      <c r="O317" s="78"/>
      <c r="P317" s="187">
        <f>O317*H317</f>
        <v>0</v>
      </c>
      <c r="Q317" s="187">
        <v>0</v>
      </c>
      <c r="R317" s="187">
        <f>Q317*H317</f>
        <v>0</v>
      </c>
      <c r="S317" s="187">
        <v>0.034700000000000002</v>
      </c>
      <c r="T317" s="188">
        <f>S317*H317</f>
        <v>0.2082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188</v>
      </c>
      <c r="AT317" s="189" t="s">
        <v>159</v>
      </c>
      <c r="AU317" s="189" t="s">
        <v>164</v>
      </c>
      <c r="AY317" s="15" t="s">
        <v>157</v>
      </c>
      <c r="BE317" s="190">
        <f>IF(N317="základná",J317,0)</f>
        <v>0</v>
      </c>
      <c r="BF317" s="190">
        <f>IF(N317="znížená",J317,0)</f>
        <v>0</v>
      </c>
      <c r="BG317" s="190">
        <f>IF(N317="zákl. prenesená",J317,0)</f>
        <v>0</v>
      </c>
      <c r="BH317" s="190">
        <f>IF(N317="zníž. prenesená",J317,0)</f>
        <v>0</v>
      </c>
      <c r="BI317" s="190">
        <f>IF(N317="nulová",J317,0)</f>
        <v>0</v>
      </c>
      <c r="BJ317" s="15" t="s">
        <v>164</v>
      </c>
      <c r="BK317" s="190">
        <f>ROUND(I317*H317,2)</f>
        <v>0</v>
      </c>
      <c r="BL317" s="15" t="s">
        <v>188</v>
      </c>
      <c r="BM317" s="189" t="s">
        <v>1739</v>
      </c>
    </row>
    <row r="318" s="2" customFormat="1" ht="24.15" customHeight="1">
      <c r="A318" s="34"/>
      <c r="B318" s="176"/>
      <c r="C318" s="177" t="s">
        <v>466</v>
      </c>
      <c r="D318" s="177" t="s">
        <v>159</v>
      </c>
      <c r="E318" s="178" t="s">
        <v>1740</v>
      </c>
      <c r="F318" s="179" t="s">
        <v>1741</v>
      </c>
      <c r="G318" s="180" t="s">
        <v>300</v>
      </c>
      <c r="H318" s="181">
        <v>6</v>
      </c>
      <c r="I318" s="182"/>
      <c r="J318" s="183">
        <f>ROUND(I318*H318,2)</f>
        <v>0</v>
      </c>
      <c r="K318" s="184"/>
      <c r="L318" s="35"/>
      <c r="M318" s="185" t="s">
        <v>1</v>
      </c>
      <c r="N318" s="186" t="s">
        <v>38</v>
      </c>
      <c r="O318" s="78"/>
      <c r="P318" s="187">
        <f>O318*H318</f>
        <v>0</v>
      </c>
      <c r="Q318" s="187">
        <v>0.00072999999999999996</v>
      </c>
      <c r="R318" s="187">
        <f>Q318*H318</f>
        <v>0.0043800000000000002</v>
      </c>
      <c r="S318" s="187">
        <v>0</v>
      </c>
      <c r="T318" s="18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188</v>
      </c>
      <c r="AT318" s="189" t="s">
        <v>159</v>
      </c>
      <c r="AU318" s="189" t="s">
        <v>164</v>
      </c>
      <c r="AY318" s="15" t="s">
        <v>157</v>
      </c>
      <c r="BE318" s="190">
        <f>IF(N318="základná",J318,0)</f>
        <v>0</v>
      </c>
      <c r="BF318" s="190">
        <f>IF(N318="znížená",J318,0)</f>
        <v>0</v>
      </c>
      <c r="BG318" s="190">
        <f>IF(N318="zákl. prenesená",J318,0)</f>
        <v>0</v>
      </c>
      <c r="BH318" s="190">
        <f>IF(N318="zníž. prenesená",J318,0)</f>
        <v>0</v>
      </c>
      <c r="BI318" s="190">
        <f>IF(N318="nulová",J318,0)</f>
        <v>0</v>
      </c>
      <c r="BJ318" s="15" t="s">
        <v>164</v>
      </c>
      <c r="BK318" s="190">
        <f>ROUND(I318*H318,2)</f>
        <v>0</v>
      </c>
      <c r="BL318" s="15" t="s">
        <v>188</v>
      </c>
      <c r="BM318" s="189" t="s">
        <v>1742</v>
      </c>
    </row>
    <row r="319" s="2" customFormat="1" ht="24.15" customHeight="1">
      <c r="A319" s="34"/>
      <c r="B319" s="176"/>
      <c r="C319" s="191" t="s">
        <v>780</v>
      </c>
      <c r="D319" s="191" t="s">
        <v>276</v>
      </c>
      <c r="E319" s="192" t="s">
        <v>1743</v>
      </c>
      <c r="F319" s="193" t="s">
        <v>1744</v>
      </c>
      <c r="G319" s="194" t="s">
        <v>300</v>
      </c>
      <c r="H319" s="195">
        <v>6</v>
      </c>
      <c r="I319" s="196"/>
      <c r="J319" s="197">
        <f>ROUND(I319*H319,2)</f>
        <v>0</v>
      </c>
      <c r="K319" s="198"/>
      <c r="L319" s="199"/>
      <c r="M319" s="200" t="s">
        <v>1</v>
      </c>
      <c r="N319" s="201" t="s">
        <v>38</v>
      </c>
      <c r="O319" s="78"/>
      <c r="P319" s="187">
        <f>O319*H319</f>
        <v>0</v>
      </c>
      <c r="Q319" s="187">
        <v>0.018499999999999999</v>
      </c>
      <c r="R319" s="187">
        <f>Q319*H319</f>
        <v>0.11099999999999999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218</v>
      </c>
      <c r="AT319" s="189" t="s">
        <v>276</v>
      </c>
      <c r="AU319" s="189" t="s">
        <v>164</v>
      </c>
      <c r="AY319" s="15" t="s">
        <v>157</v>
      </c>
      <c r="BE319" s="190">
        <f>IF(N319="základná",J319,0)</f>
        <v>0</v>
      </c>
      <c r="BF319" s="190">
        <f>IF(N319="znížená",J319,0)</f>
        <v>0</v>
      </c>
      <c r="BG319" s="190">
        <f>IF(N319="zákl. prenesená",J319,0)</f>
        <v>0</v>
      </c>
      <c r="BH319" s="190">
        <f>IF(N319="zníž. prenesená",J319,0)</f>
        <v>0</v>
      </c>
      <c r="BI319" s="190">
        <f>IF(N319="nulová",J319,0)</f>
        <v>0</v>
      </c>
      <c r="BJ319" s="15" t="s">
        <v>164</v>
      </c>
      <c r="BK319" s="190">
        <f>ROUND(I319*H319,2)</f>
        <v>0</v>
      </c>
      <c r="BL319" s="15" t="s">
        <v>188</v>
      </c>
      <c r="BM319" s="189" t="s">
        <v>1745</v>
      </c>
    </row>
    <row r="320" s="2" customFormat="1" ht="37.8" customHeight="1">
      <c r="A320" s="34"/>
      <c r="B320" s="176"/>
      <c r="C320" s="177" t="s">
        <v>469</v>
      </c>
      <c r="D320" s="177" t="s">
        <v>159</v>
      </c>
      <c r="E320" s="178" t="s">
        <v>1746</v>
      </c>
      <c r="F320" s="179" t="s">
        <v>1747</v>
      </c>
      <c r="G320" s="180" t="s">
        <v>206</v>
      </c>
      <c r="H320" s="181">
        <v>2.2429999999999999</v>
      </c>
      <c r="I320" s="182"/>
      <c r="J320" s="183">
        <f>ROUND(I320*H320,2)</f>
        <v>0</v>
      </c>
      <c r="K320" s="184"/>
      <c r="L320" s="35"/>
      <c r="M320" s="185" t="s">
        <v>1</v>
      </c>
      <c r="N320" s="186" t="s">
        <v>38</v>
      </c>
      <c r="O320" s="78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188</v>
      </c>
      <c r="AT320" s="189" t="s">
        <v>159</v>
      </c>
      <c r="AU320" s="189" t="s">
        <v>164</v>
      </c>
      <c r="AY320" s="15" t="s">
        <v>157</v>
      </c>
      <c r="BE320" s="190">
        <f>IF(N320="základná",J320,0)</f>
        <v>0</v>
      </c>
      <c r="BF320" s="190">
        <f>IF(N320="znížená",J320,0)</f>
        <v>0</v>
      </c>
      <c r="BG320" s="190">
        <f>IF(N320="zákl. prenesená",J320,0)</f>
        <v>0</v>
      </c>
      <c r="BH320" s="190">
        <f>IF(N320="zníž. prenesená",J320,0)</f>
        <v>0</v>
      </c>
      <c r="BI320" s="190">
        <f>IF(N320="nulová",J320,0)</f>
        <v>0</v>
      </c>
      <c r="BJ320" s="15" t="s">
        <v>164</v>
      </c>
      <c r="BK320" s="190">
        <f>ROUND(I320*H320,2)</f>
        <v>0</v>
      </c>
      <c r="BL320" s="15" t="s">
        <v>188</v>
      </c>
      <c r="BM320" s="189" t="s">
        <v>1748</v>
      </c>
    </row>
    <row r="321" s="2" customFormat="1" ht="24.15" customHeight="1">
      <c r="A321" s="34"/>
      <c r="B321" s="176"/>
      <c r="C321" s="177" t="s">
        <v>787</v>
      </c>
      <c r="D321" s="177" t="s">
        <v>159</v>
      </c>
      <c r="E321" s="178" t="s">
        <v>1749</v>
      </c>
      <c r="F321" s="179" t="s">
        <v>1750</v>
      </c>
      <c r="G321" s="180" t="s">
        <v>1525</v>
      </c>
      <c r="H321" s="181">
        <v>41</v>
      </c>
      <c r="I321" s="182"/>
      <c r="J321" s="183">
        <f>ROUND(I321*H321,2)</f>
        <v>0</v>
      </c>
      <c r="K321" s="184"/>
      <c r="L321" s="35"/>
      <c r="M321" s="185" t="s">
        <v>1</v>
      </c>
      <c r="N321" s="186" t="s">
        <v>38</v>
      </c>
      <c r="O321" s="78"/>
      <c r="P321" s="187">
        <f>O321*H321</f>
        <v>0</v>
      </c>
      <c r="Q321" s="187">
        <v>0</v>
      </c>
      <c r="R321" s="187">
        <f>Q321*H321</f>
        <v>0</v>
      </c>
      <c r="S321" s="187">
        <v>0.0025999999999999999</v>
      </c>
      <c r="T321" s="188">
        <f>S321*H321</f>
        <v>0.1066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188</v>
      </c>
      <c r="AT321" s="189" t="s">
        <v>159</v>
      </c>
      <c r="AU321" s="189" t="s">
        <v>164</v>
      </c>
      <c r="AY321" s="15" t="s">
        <v>157</v>
      </c>
      <c r="BE321" s="190">
        <f>IF(N321="základná",J321,0)</f>
        <v>0</v>
      </c>
      <c r="BF321" s="190">
        <f>IF(N321="znížená",J321,0)</f>
        <v>0</v>
      </c>
      <c r="BG321" s="190">
        <f>IF(N321="zákl. prenesená",J321,0)</f>
        <v>0</v>
      </c>
      <c r="BH321" s="190">
        <f>IF(N321="zníž. prenesená",J321,0)</f>
        <v>0</v>
      </c>
      <c r="BI321" s="190">
        <f>IF(N321="nulová",J321,0)</f>
        <v>0</v>
      </c>
      <c r="BJ321" s="15" t="s">
        <v>164</v>
      </c>
      <c r="BK321" s="190">
        <f>ROUND(I321*H321,2)</f>
        <v>0</v>
      </c>
      <c r="BL321" s="15" t="s">
        <v>188</v>
      </c>
      <c r="BM321" s="189" t="s">
        <v>1751</v>
      </c>
    </row>
    <row r="322" s="2" customFormat="1" ht="33" customHeight="1">
      <c r="A322" s="34"/>
      <c r="B322" s="176"/>
      <c r="C322" s="177" t="s">
        <v>473</v>
      </c>
      <c r="D322" s="177" t="s">
        <v>159</v>
      </c>
      <c r="E322" s="178" t="s">
        <v>1752</v>
      </c>
      <c r="F322" s="179" t="s">
        <v>1753</v>
      </c>
      <c r="G322" s="180" t="s">
        <v>300</v>
      </c>
      <c r="H322" s="181">
        <v>11</v>
      </c>
      <c r="I322" s="182"/>
      <c r="J322" s="183">
        <f>ROUND(I322*H322,2)</f>
        <v>0</v>
      </c>
      <c r="K322" s="184"/>
      <c r="L322" s="35"/>
      <c r="M322" s="185" t="s">
        <v>1</v>
      </c>
      <c r="N322" s="186" t="s">
        <v>38</v>
      </c>
      <c r="O322" s="78"/>
      <c r="P322" s="187">
        <f>O322*H322</f>
        <v>0</v>
      </c>
      <c r="Q322" s="187">
        <v>0</v>
      </c>
      <c r="R322" s="187">
        <f>Q322*H322</f>
        <v>0</v>
      </c>
      <c r="S322" s="187">
        <v>0</v>
      </c>
      <c r="T322" s="18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9" t="s">
        <v>188</v>
      </c>
      <c r="AT322" s="189" t="s">
        <v>159</v>
      </c>
      <c r="AU322" s="189" t="s">
        <v>164</v>
      </c>
      <c r="AY322" s="15" t="s">
        <v>157</v>
      </c>
      <c r="BE322" s="190">
        <f>IF(N322="základná",J322,0)</f>
        <v>0</v>
      </c>
      <c r="BF322" s="190">
        <f>IF(N322="znížená",J322,0)</f>
        <v>0</v>
      </c>
      <c r="BG322" s="190">
        <f>IF(N322="zákl. prenesená",J322,0)</f>
        <v>0</v>
      </c>
      <c r="BH322" s="190">
        <f>IF(N322="zníž. prenesená",J322,0)</f>
        <v>0</v>
      </c>
      <c r="BI322" s="190">
        <f>IF(N322="nulová",J322,0)</f>
        <v>0</v>
      </c>
      <c r="BJ322" s="15" t="s">
        <v>164</v>
      </c>
      <c r="BK322" s="190">
        <f>ROUND(I322*H322,2)</f>
        <v>0</v>
      </c>
      <c r="BL322" s="15" t="s">
        <v>188</v>
      </c>
      <c r="BM322" s="189" t="s">
        <v>1754</v>
      </c>
    </row>
    <row r="323" s="2" customFormat="1" ht="16.5" customHeight="1">
      <c r="A323" s="34"/>
      <c r="B323" s="176"/>
      <c r="C323" s="191" t="s">
        <v>792</v>
      </c>
      <c r="D323" s="191" t="s">
        <v>276</v>
      </c>
      <c r="E323" s="192" t="s">
        <v>1755</v>
      </c>
      <c r="F323" s="193" t="s">
        <v>1756</v>
      </c>
      <c r="G323" s="194" t="s">
        <v>300</v>
      </c>
      <c r="H323" s="195">
        <v>11</v>
      </c>
      <c r="I323" s="196"/>
      <c r="J323" s="197">
        <f>ROUND(I323*H323,2)</f>
        <v>0</v>
      </c>
      <c r="K323" s="198"/>
      <c r="L323" s="199"/>
      <c r="M323" s="200" t="s">
        <v>1</v>
      </c>
      <c r="N323" s="201" t="s">
        <v>38</v>
      </c>
      <c r="O323" s="78"/>
      <c r="P323" s="187">
        <f>O323*H323</f>
        <v>0</v>
      </c>
      <c r="Q323" s="187">
        <v>0.00149</v>
      </c>
      <c r="R323" s="187">
        <f>Q323*H323</f>
        <v>0.016390000000000002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218</v>
      </c>
      <c r="AT323" s="189" t="s">
        <v>276</v>
      </c>
      <c r="AU323" s="189" t="s">
        <v>164</v>
      </c>
      <c r="AY323" s="15" t="s">
        <v>157</v>
      </c>
      <c r="BE323" s="190">
        <f>IF(N323="základná",J323,0)</f>
        <v>0</v>
      </c>
      <c r="BF323" s="190">
        <f>IF(N323="znížená",J323,0)</f>
        <v>0</v>
      </c>
      <c r="BG323" s="190">
        <f>IF(N323="zákl. prenesená",J323,0)</f>
        <v>0</v>
      </c>
      <c r="BH323" s="190">
        <f>IF(N323="zníž. prenesená",J323,0)</f>
        <v>0</v>
      </c>
      <c r="BI323" s="190">
        <f>IF(N323="nulová",J323,0)</f>
        <v>0</v>
      </c>
      <c r="BJ323" s="15" t="s">
        <v>164</v>
      </c>
      <c r="BK323" s="190">
        <f>ROUND(I323*H323,2)</f>
        <v>0</v>
      </c>
      <c r="BL323" s="15" t="s">
        <v>188</v>
      </c>
      <c r="BM323" s="189" t="s">
        <v>1757</v>
      </c>
    </row>
    <row r="324" s="2" customFormat="1" ht="33" customHeight="1">
      <c r="A324" s="34"/>
      <c r="B324" s="176"/>
      <c r="C324" s="177" t="s">
        <v>476</v>
      </c>
      <c r="D324" s="177" t="s">
        <v>159</v>
      </c>
      <c r="E324" s="178" t="s">
        <v>1758</v>
      </c>
      <c r="F324" s="179" t="s">
        <v>1759</v>
      </c>
      <c r="G324" s="180" t="s">
        <v>300</v>
      </c>
      <c r="H324" s="181">
        <v>26</v>
      </c>
      <c r="I324" s="182"/>
      <c r="J324" s="183">
        <f>ROUND(I324*H324,2)</f>
        <v>0</v>
      </c>
      <c r="K324" s="184"/>
      <c r="L324" s="35"/>
      <c r="M324" s="185" t="s">
        <v>1</v>
      </c>
      <c r="N324" s="186" t="s">
        <v>38</v>
      </c>
      <c r="O324" s="78"/>
      <c r="P324" s="187">
        <f>O324*H324</f>
        <v>0</v>
      </c>
      <c r="Q324" s="187">
        <v>0.00010000000000000001</v>
      </c>
      <c r="R324" s="187">
        <f>Q324*H324</f>
        <v>0.0026000000000000003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188</v>
      </c>
      <c r="AT324" s="189" t="s">
        <v>159</v>
      </c>
      <c r="AU324" s="189" t="s">
        <v>164</v>
      </c>
      <c r="AY324" s="15" t="s">
        <v>157</v>
      </c>
      <c r="BE324" s="190">
        <f>IF(N324="základná",J324,0)</f>
        <v>0</v>
      </c>
      <c r="BF324" s="190">
        <f>IF(N324="znížená",J324,0)</f>
        <v>0</v>
      </c>
      <c r="BG324" s="190">
        <f>IF(N324="zákl. prenesená",J324,0)</f>
        <v>0</v>
      </c>
      <c r="BH324" s="190">
        <f>IF(N324="zníž. prenesená",J324,0)</f>
        <v>0</v>
      </c>
      <c r="BI324" s="190">
        <f>IF(N324="nulová",J324,0)</f>
        <v>0</v>
      </c>
      <c r="BJ324" s="15" t="s">
        <v>164</v>
      </c>
      <c r="BK324" s="190">
        <f>ROUND(I324*H324,2)</f>
        <v>0</v>
      </c>
      <c r="BL324" s="15" t="s">
        <v>188</v>
      </c>
      <c r="BM324" s="189" t="s">
        <v>1760</v>
      </c>
    </row>
    <row r="325" s="2" customFormat="1" ht="24.15" customHeight="1">
      <c r="A325" s="34"/>
      <c r="B325" s="176"/>
      <c r="C325" s="191" t="s">
        <v>799</v>
      </c>
      <c r="D325" s="191" t="s">
        <v>276</v>
      </c>
      <c r="E325" s="192" t="s">
        <v>1761</v>
      </c>
      <c r="F325" s="193" t="s">
        <v>1762</v>
      </c>
      <c r="G325" s="194" t="s">
        <v>300</v>
      </c>
      <c r="H325" s="195">
        <v>19</v>
      </c>
      <c r="I325" s="196"/>
      <c r="J325" s="197">
        <f>ROUND(I325*H325,2)</f>
        <v>0</v>
      </c>
      <c r="K325" s="198"/>
      <c r="L325" s="199"/>
      <c r="M325" s="200" t="s">
        <v>1</v>
      </c>
      <c r="N325" s="201" t="s">
        <v>38</v>
      </c>
      <c r="O325" s="78"/>
      <c r="P325" s="187">
        <f>O325*H325</f>
        <v>0</v>
      </c>
      <c r="Q325" s="187">
        <v>0.002</v>
      </c>
      <c r="R325" s="187">
        <f>Q325*H325</f>
        <v>0.037999999999999999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218</v>
      </c>
      <c r="AT325" s="189" t="s">
        <v>276</v>
      </c>
      <c r="AU325" s="189" t="s">
        <v>164</v>
      </c>
      <c r="AY325" s="15" t="s">
        <v>157</v>
      </c>
      <c r="BE325" s="190">
        <f>IF(N325="základná",J325,0)</f>
        <v>0</v>
      </c>
      <c r="BF325" s="190">
        <f>IF(N325="znížená",J325,0)</f>
        <v>0</v>
      </c>
      <c r="BG325" s="190">
        <f>IF(N325="zákl. prenesená",J325,0)</f>
        <v>0</v>
      </c>
      <c r="BH325" s="190">
        <f>IF(N325="zníž. prenesená",J325,0)</f>
        <v>0</v>
      </c>
      <c r="BI325" s="190">
        <f>IF(N325="nulová",J325,0)</f>
        <v>0</v>
      </c>
      <c r="BJ325" s="15" t="s">
        <v>164</v>
      </c>
      <c r="BK325" s="190">
        <f>ROUND(I325*H325,2)</f>
        <v>0</v>
      </c>
      <c r="BL325" s="15" t="s">
        <v>188</v>
      </c>
      <c r="BM325" s="189" t="s">
        <v>1763</v>
      </c>
    </row>
    <row r="326" s="2" customFormat="1" ht="24.15" customHeight="1">
      <c r="A326" s="34"/>
      <c r="B326" s="176"/>
      <c r="C326" s="191" t="s">
        <v>480</v>
      </c>
      <c r="D326" s="191" t="s">
        <v>276</v>
      </c>
      <c r="E326" s="192" t="s">
        <v>1764</v>
      </c>
      <c r="F326" s="193" t="s">
        <v>1765</v>
      </c>
      <c r="G326" s="194" t="s">
        <v>300</v>
      </c>
      <c r="H326" s="195">
        <v>7</v>
      </c>
      <c r="I326" s="196"/>
      <c r="J326" s="197">
        <f>ROUND(I326*H326,2)</f>
        <v>0</v>
      </c>
      <c r="K326" s="198"/>
      <c r="L326" s="199"/>
      <c r="M326" s="200" t="s">
        <v>1</v>
      </c>
      <c r="N326" s="201" t="s">
        <v>38</v>
      </c>
      <c r="O326" s="78"/>
      <c r="P326" s="187">
        <f>O326*H326</f>
        <v>0</v>
      </c>
      <c r="Q326" s="187">
        <v>0.0012999999999999999</v>
      </c>
      <c r="R326" s="187">
        <f>Q326*H326</f>
        <v>0.0091000000000000004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218</v>
      </c>
      <c r="AT326" s="189" t="s">
        <v>276</v>
      </c>
      <c r="AU326" s="189" t="s">
        <v>164</v>
      </c>
      <c r="AY326" s="15" t="s">
        <v>157</v>
      </c>
      <c r="BE326" s="190">
        <f>IF(N326="základná",J326,0)</f>
        <v>0</v>
      </c>
      <c r="BF326" s="190">
        <f>IF(N326="znížená",J326,0)</f>
        <v>0</v>
      </c>
      <c r="BG326" s="190">
        <f>IF(N326="zákl. prenesená",J326,0)</f>
        <v>0</v>
      </c>
      <c r="BH326" s="190">
        <f>IF(N326="zníž. prenesená",J326,0)</f>
        <v>0</v>
      </c>
      <c r="BI326" s="190">
        <f>IF(N326="nulová",J326,0)</f>
        <v>0</v>
      </c>
      <c r="BJ326" s="15" t="s">
        <v>164</v>
      </c>
      <c r="BK326" s="190">
        <f>ROUND(I326*H326,2)</f>
        <v>0</v>
      </c>
      <c r="BL326" s="15" t="s">
        <v>188</v>
      </c>
      <c r="BM326" s="189" t="s">
        <v>1766</v>
      </c>
    </row>
    <row r="327" s="2" customFormat="1" ht="24.15" customHeight="1">
      <c r="A327" s="34"/>
      <c r="B327" s="176"/>
      <c r="C327" s="177" t="s">
        <v>806</v>
      </c>
      <c r="D327" s="177" t="s">
        <v>159</v>
      </c>
      <c r="E327" s="178" t="s">
        <v>1767</v>
      </c>
      <c r="F327" s="179" t="s">
        <v>1768</v>
      </c>
      <c r="G327" s="180" t="s">
        <v>300</v>
      </c>
      <c r="H327" s="181">
        <v>6</v>
      </c>
      <c r="I327" s="182"/>
      <c r="J327" s="183">
        <f>ROUND(I327*H327,2)</f>
        <v>0</v>
      </c>
      <c r="K327" s="184"/>
      <c r="L327" s="35"/>
      <c r="M327" s="185" t="s">
        <v>1</v>
      </c>
      <c r="N327" s="186" t="s">
        <v>38</v>
      </c>
      <c r="O327" s="78"/>
      <c r="P327" s="187">
        <f>O327*H327</f>
        <v>0</v>
      </c>
      <c r="Q327" s="187">
        <v>4.1999999999999996E-06</v>
      </c>
      <c r="R327" s="187">
        <f>Q327*H327</f>
        <v>2.5199999999999996E-05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188</v>
      </c>
      <c r="AT327" s="189" t="s">
        <v>159</v>
      </c>
      <c r="AU327" s="189" t="s">
        <v>164</v>
      </c>
      <c r="AY327" s="15" t="s">
        <v>157</v>
      </c>
      <c r="BE327" s="190">
        <f>IF(N327="základná",J327,0)</f>
        <v>0</v>
      </c>
      <c r="BF327" s="190">
        <f>IF(N327="znížená",J327,0)</f>
        <v>0</v>
      </c>
      <c r="BG327" s="190">
        <f>IF(N327="zákl. prenesená",J327,0)</f>
        <v>0</v>
      </c>
      <c r="BH327" s="190">
        <f>IF(N327="zníž. prenesená",J327,0)</f>
        <v>0</v>
      </c>
      <c r="BI327" s="190">
        <f>IF(N327="nulová",J327,0)</f>
        <v>0</v>
      </c>
      <c r="BJ327" s="15" t="s">
        <v>164</v>
      </c>
      <c r="BK327" s="190">
        <f>ROUND(I327*H327,2)</f>
        <v>0</v>
      </c>
      <c r="BL327" s="15" t="s">
        <v>188</v>
      </c>
      <c r="BM327" s="189" t="s">
        <v>1769</v>
      </c>
    </row>
    <row r="328" s="2" customFormat="1" ht="24.15" customHeight="1">
      <c r="A328" s="34"/>
      <c r="B328" s="176"/>
      <c r="C328" s="191" t="s">
        <v>483</v>
      </c>
      <c r="D328" s="191" t="s">
        <v>276</v>
      </c>
      <c r="E328" s="192" t="s">
        <v>1770</v>
      </c>
      <c r="F328" s="193" t="s">
        <v>1771</v>
      </c>
      <c r="G328" s="194" t="s">
        <v>300</v>
      </c>
      <c r="H328" s="195">
        <v>6</v>
      </c>
      <c r="I328" s="196"/>
      <c r="J328" s="197">
        <f>ROUND(I328*H328,2)</f>
        <v>0</v>
      </c>
      <c r="K328" s="198"/>
      <c r="L328" s="199"/>
      <c r="M328" s="200" t="s">
        <v>1</v>
      </c>
      <c r="N328" s="201" t="s">
        <v>38</v>
      </c>
      <c r="O328" s="78"/>
      <c r="P328" s="187">
        <f>O328*H328</f>
        <v>0</v>
      </c>
      <c r="Q328" s="187">
        <v>0.0016999999999999999</v>
      </c>
      <c r="R328" s="187">
        <f>Q328*H328</f>
        <v>0.010199999999999999</v>
      </c>
      <c r="S328" s="187">
        <v>0</v>
      </c>
      <c r="T328" s="18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9" t="s">
        <v>218</v>
      </c>
      <c r="AT328" s="189" t="s">
        <v>276</v>
      </c>
      <c r="AU328" s="189" t="s">
        <v>164</v>
      </c>
      <c r="AY328" s="15" t="s">
        <v>157</v>
      </c>
      <c r="BE328" s="190">
        <f>IF(N328="základná",J328,0)</f>
        <v>0</v>
      </c>
      <c r="BF328" s="190">
        <f>IF(N328="znížená",J328,0)</f>
        <v>0</v>
      </c>
      <c r="BG328" s="190">
        <f>IF(N328="zákl. prenesená",J328,0)</f>
        <v>0</v>
      </c>
      <c r="BH328" s="190">
        <f>IF(N328="zníž. prenesená",J328,0)</f>
        <v>0</v>
      </c>
      <c r="BI328" s="190">
        <f>IF(N328="nulová",J328,0)</f>
        <v>0</v>
      </c>
      <c r="BJ328" s="15" t="s">
        <v>164</v>
      </c>
      <c r="BK328" s="190">
        <f>ROUND(I328*H328,2)</f>
        <v>0</v>
      </c>
      <c r="BL328" s="15" t="s">
        <v>188</v>
      </c>
      <c r="BM328" s="189" t="s">
        <v>1772</v>
      </c>
    </row>
    <row r="329" s="2" customFormat="1" ht="24.15" customHeight="1">
      <c r="A329" s="34"/>
      <c r="B329" s="176"/>
      <c r="C329" s="191" t="s">
        <v>813</v>
      </c>
      <c r="D329" s="191" t="s">
        <v>276</v>
      </c>
      <c r="E329" s="192" t="s">
        <v>1773</v>
      </c>
      <c r="F329" s="193" t="s">
        <v>1774</v>
      </c>
      <c r="G329" s="194" t="s">
        <v>300</v>
      </c>
      <c r="H329" s="195">
        <v>6</v>
      </c>
      <c r="I329" s="196"/>
      <c r="J329" s="197">
        <f>ROUND(I329*H329,2)</f>
        <v>0</v>
      </c>
      <c r="K329" s="198"/>
      <c r="L329" s="199"/>
      <c r="M329" s="200" t="s">
        <v>1</v>
      </c>
      <c r="N329" s="201" t="s">
        <v>38</v>
      </c>
      <c r="O329" s="78"/>
      <c r="P329" s="187">
        <f>O329*H329</f>
        <v>0</v>
      </c>
      <c r="Q329" s="187">
        <v>0.0016999999999999999</v>
      </c>
      <c r="R329" s="187">
        <f>Q329*H329</f>
        <v>0.010199999999999999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218</v>
      </c>
      <c r="AT329" s="189" t="s">
        <v>276</v>
      </c>
      <c r="AU329" s="189" t="s">
        <v>164</v>
      </c>
      <c r="AY329" s="15" t="s">
        <v>157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5" t="s">
        <v>164</v>
      </c>
      <c r="BK329" s="190">
        <f>ROUND(I329*H329,2)</f>
        <v>0</v>
      </c>
      <c r="BL329" s="15" t="s">
        <v>188</v>
      </c>
      <c r="BM329" s="189" t="s">
        <v>1775</v>
      </c>
    </row>
    <row r="330" s="2" customFormat="1" ht="16.5" customHeight="1">
      <c r="A330" s="34"/>
      <c r="B330" s="176"/>
      <c r="C330" s="191" t="s">
        <v>487</v>
      </c>
      <c r="D330" s="191" t="s">
        <v>276</v>
      </c>
      <c r="E330" s="192" t="s">
        <v>1776</v>
      </c>
      <c r="F330" s="193" t="s">
        <v>1777</v>
      </c>
      <c r="G330" s="194" t="s">
        <v>300</v>
      </c>
      <c r="H330" s="195">
        <v>6</v>
      </c>
      <c r="I330" s="196"/>
      <c r="J330" s="197">
        <f>ROUND(I330*H330,2)</f>
        <v>0</v>
      </c>
      <c r="K330" s="198"/>
      <c r="L330" s="199"/>
      <c r="M330" s="200" t="s">
        <v>1</v>
      </c>
      <c r="N330" s="201" t="s">
        <v>38</v>
      </c>
      <c r="O330" s="78"/>
      <c r="P330" s="187">
        <f>O330*H330</f>
        <v>0</v>
      </c>
      <c r="Q330" s="187">
        <v>0.0016999999999999999</v>
      </c>
      <c r="R330" s="187">
        <f>Q330*H330</f>
        <v>0.010199999999999999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218</v>
      </c>
      <c r="AT330" s="189" t="s">
        <v>276</v>
      </c>
      <c r="AU330" s="189" t="s">
        <v>164</v>
      </c>
      <c r="AY330" s="15" t="s">
        <v>157</v>
      </c>
      <c r="BE330" s="190">
        <f>IF(N330="základná",J330,0)</f>
        <v>0</v>
      </c>
      <c r="BF330" s="190">
        <f>IF(N330="znížená",J330,0)</f>
        <v>0</v>
      </c>
      <c r="BG330" s="190">
        <f>IF(N330="zákl. prenesená",J330,0)</f>
        <v>0</v>
      </c>
      <c r="BH330" s="190">
        <f>IF(N330="zníž. prenesená",J330,0)</f>
        <v>0</v>
      </c>
      <c r="BI330" s="190">
        <f>IF(N330="nulová",J330,0)</f>
        <v>0</v>
      </c>
      <c r="BJ330" s="15" t="s">
        <v>164</v>
      </c>
      <c r="BK330" s="190">
        <f>ROUND(I330*H330,2)</f>
        <v>0</v>
      </c>
      <c r="BL330" s="15" t="s">
        <v>188</v>
      </c>
      <c r="BM330" s="189" t="s">
        <v>1778</v>
      </c>
    </row>
    <row r="331" s="2" customFormat="1" ht="16.5" customHeight="1">
      <c r="A331" s="34"/>
      <c r="B331" s="176"/>
      <c r="C331" s="177" t="s">
        <v>820</v>
      </c>
      <c r="D331" s="177" t="s">
        <v>159</v>
      </c>
      <c r="E331" s="178" t="s">
        <v>1779</v>
      </c>
      <c r="F331" s="179" t="s">
        <v>1780</v>
      </c>
      <c r="G331" s="180" t="s">
        <v>300</v>
      </c>
      <c r="H331" s="181">
        <v>5</v>
      </c>
      <c r="I331" s="182"/>
      <c r="J331" s="183">
        <f>ROUND(I331*H331,2)</f>
        <v>0</v>
      </c>
      <c r="K331" s="184"/>
      <c r="L331" s="35"/>
      <c r="M331" s="185" t="s">
        <v>1</v>
      </c>
      <c r="N331" s="186" t="s">
        <v>38</v>
      </c>
      <c r="O331" s="78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188</v>
      </c>
      <c r="AT331" s="189" t="s">
        <v>159</v>
      </c>
      <c r="AU331" s="189" t="s">
        <v>164</v>
      </c>
      <c r="AY331" s="15" t="s">
        <v>157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5" t="s">
        <v>164</v>
      </c>
      <c r="BK331" s="190">
        <f>ROUND(I331*H331,2)</f>
        <v>0</v>
      </c>
      <c r="BL331" s="15" t="s">
        <v>188</v>
      </c>
      <c r="BM331" s="189" t="s">
        <v>1781</v>
      </c>
    </row>
    <row r="332" s="2" customFormat="1" ht="21.75" customHeight="1">
      <c r="A332" s="34"/>
      <c r="B332" s="176"/>
      <c r="C332" s="191" t="s">
        <v>490</v>
      </c>
      <c r="D332" s="191" t="s">
        <v>276</v>
      </c>
      <c r="E332" s="192" t="s">
        <v>1782</v>
      </c>
      <c r="F332" s="193" t="s">
        <v>1783</v>
      </c>
      <c r="G332" s="194" t="s">
        <v>300</v>
      </c>
      <c r="H332" s="195">
        <v>5</v>
      </c>
      <c r="I332" s="196"/>
      <c r="J332" s="197">
        <f>ROUND(I332*H332,2)</f>
        <v>0</v>
      </c>
      <c r="K332" s="198"/>
      <c r="L332" s="199"/>
      <c r="M332" s="200" t="s">
        <v>1</v>
      </c>
      <c r="N332" s="201" t="s">
        <v>38</v>
      </c>
      <c r="O332" s="78"/>
      <c r="P332" s="187">
        <f>O332*H332</f>
        <v>0</v>
      </c>
      <c r="Q332" s="187">
        <v>0.0014</v>
      </c>
      <c r="R332" s="187">
        <f>Q332*H332</f>
        <v>0.0070000000000000001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218</v>
      </c>
      <c r="AT332" s="189" t="s">
        <v>276</v>
      </c>
      <c r="AU332" s="189" t="s">
        <v>164</v>
      </c>
      <c r="AY332" s="15" t="s">
        <v>157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5" t="s">
        <v>164</v>
      </c>
      <c r="BK332" s="190">
        <f>ROUND(I332*H332,2)</f>
        <v>0</v>
      </c>
      <c r="BL332" s="15" t="s">
        <v>188</v>
      </c>
      <c r="BM332" s="189" t="s">
        <v>1784</v>
      </c>
    </row>
    <row r="333" s="2" customFormat="1" ht="24.15" customHeight="1">
      <c r="A333" s="34"/>
      <c r="B333" s="176"/>
      <c r="C333" s="177" t="s">
        <v>825</v>
      </c>
      <c r="D333" s="177" t="s">
        <v>159</v>
      </c>
      <c r="E333" s="178" t="s">
        <v>1785</v>
      </c>
      <c r="F333" s="179" t="s">
        <v>1786</v>
      </c>
      <c r="G333" s="180" t="s">
        <v>300</v>
      </c>
      <c r="H333" s="181">
        <v>6</v>
      </c>
      <c r="I333" s="182"/>
      <c r="J333" s="183">
        <f>ROUND(I333*H333,2)</f>
        <v>0</v>
      </c>
      <c r="K333" s="184"/>
      <c r="L333" s="35"/>
      <c r="M333" s="185" t="s">
        <v>1</v>
      </c>
      <c r="N333" s="186" t="s">
        <v>38</v>
      </c>
      <c r="O333" s="78"/>
      <c r="P333" s="187">
        <f>O333*H333</f>
        <v>0</v>
      </c>
      <c r="Q333" s="187">
        <v>4.1999999999999996E-06</v>
      </c>
      <c r="R333" s="187">
        <f>Q333*H333</f>
        <v>2.5199999999999996E-05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188</v>
      </c>
      <c r="AT333" s="189" t="s">
        <v>159</v>
      </c>
      <c r="AU333" s="189" t="s">
        <v>164</v>
      </c>
      <c r="AY333" s="15" t="s">
        <v>157</v>
      </c>
      <c r="BE333" s="190">
        <f>IF(N333="základná",J333,0)</f>
        <v>0</v>
      </c>
      <c r="BF333" s="190">
        <f>IF(N333="znížená",J333,0)</f>
        <v>0</v>
      </c>
      <c r="BG333" s="190">
        <f>IF(N333="zákl. prenesená",J333,0)</f>
        <v>0</v>
      </c>
      <c r="BH333" s="190">
        <f>IF(N333="zníž. prenesená",J333,0)</f>
        <v>0</v>
      </c>
      <c r="BI333" s="190">
        <f>IF(N333="nulová",J333,0)</f>
        <v>0</v>
      </c>
      <c r="BJ333" s="15" t="s">
        <v>164</v>
      </c>
      <c r="BK333" s="190">
        <f>ROUND(I333*H333,2)</f>
        <v>0</v>
      </c>
      <c r="BL333" s="15" t="s">
        <v>188</v>
      </c>
      <c r="BM333" s="189" t="s">
        <v>1787</v>
      </c>
    </row>
    <row r="334" s="2" customFormat="1" ht="16.5" customHeight="1">
      <c r="A334" s="34"/>
      <c r="B334" s="176"/>
      <c r="C334" s="191" t="s">
        <v>494</v>
      </c>
      <c r="D334" s="191" t="s">
        <v>276</v>
      </c>
      <c r="E334" s="192" t="s">
        <v>1788</v>
      </c>
      <c r="F334" s="193" t="s">
        <v>1789</v>
      </c>
      <c r="G334" s="194" t="s">
        <v>300</v>
      </c>
      <c r="H334" s="195">
        <v>3</v>
      </c>
      <c r="I334" s="196"/>
      <c r="J334" s="197">
        <f>ROUND(I334*H334,2)</f>
        <v>0</v>
      </c>
      <c r="K334" s="198"/>
      <c r="L334" s="199"/>
      <c r="M334" s="200" t="s">
        <v>1</v>
      </c>
      <c r="N334" s="201" t="s">
        <v>38</v>
      </c>
      <c r="O334" s="78"/>
      <c r="P334" s="187">
        <f>O334*H334</f>
        <v>0</v>
      </c>
      <c r="Q334" s="187">
        <v>0.0035699999999999998</v>
      </c>
      <c r="R334" s="187">
        <f>Q334*H334</f>
        <v>0.010709999999999999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218</v>
      </c>
      <c r="AT334" s="189" t="s">
        <v>276</v>
      </c>
      <c r="AU334" s="189" t="s">
        <v>164</v>
      </c>
      <c r="AY334" s="15" t="s">
        <v>157</v>
      </c>
      <c r="BE334" s="190">
        <f>IF(N334="základná",J334,0)</f>
        <v>0</v>
      </c>
      <c r="BF334" s="190">
        <f>IF(N334="znížená",J334,0)</f>
        <v>0</v>
      </c>
      <c r="BG334" s="190">
        <f>IF(N334="zákl. prenesená",J334,0)</f>
        <v>0</v>
      </c>
      <c r="BH334" s="190">
        <f>IF(N334="zníž. prenesená",J334,0)</f>
        <v>0</v>
      </c>
      <c r="BI334" s="190">
        <f>IF(N334="nulová",J334,0)</f>
        <v>0</v>
      </c>
      <c r="BJ334" s="15" t="s">
        <v>164</v>
      </c>
      <c r="BK334" s="190">
        <f>ROUND(I334*H334,2)</f>
        <v>0</v>
      </c>
      <c r="BL334" s="15" t="s">
        <v>188</v>
      </c>
      <c r="BM334" s="189" t="s">
        <v>1790</v>
      </c>
    </row>
    <row r="335" s="2" customFormat="1" ht="24.15" customHeight="1">
      <c r="A335" s="34"/>
      <c r="B335" s="176"/>
      <c r="C335" s="191" t="s">
        <v>832</v>
      </c>
      <c r="D335" s="191" t="s">
        <v>276</v>
      </c>
      <c r="E335" s="192" t="s">
        <v>1791</v>
      </c>
      <c r="F335" s="193" t="s">
        <v>1792</v>
      </c>
      <c r="G335" s="194" t="s">
        <v>300</v>
      </c>
      <c r="H335" s="195">
        <v>3</v>
      </c>
      <c r="I335" s="196"/>
      <c r="J335" s="197">
        <f>ROUND(I335*H335,2)</f>
        <v>0</v>
      </c>
      <c r="K335" s="198"/>
      <c r="L335" s="199"/>
      <c r="M335" s="200" t="s">
        <v>1</v>
      </c>
      <c r="N335" s="201" t="s">
        <v>38</v>
      </c>
      <c r="O335" s="78"/>
      <c r="P335" s="187">
        <f>O335*H335</f>
        <v>0</v>
      </c>
      <c r="Q335" s="187">
        <v>0.0035699999999999998</v>
      </c>
      <c r="R335" s="187">
        <f>Q335*H335</f>
        <v>0.010709999999999999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218</v>
      </c>
      <c r="AT335" s="189" t="s">
        <v>276</v>
      </c>
      <c r="AU335" s="189" t="s">
        <v>164</v>
      </c>
      <c r="AY335" s="15" t="s">
        <v>157</v>
      </c>
      <c r="BE335" s="190">
        <f>IF(N335="základná",J335,0)</f>
        <v>0</v>
      </c>
      <c r="BF335" s="190">
        <f>IF(N335="znížená",J335,0)</f>
        <v>0</v>
      </c>
      <c r="BG335" s="190">
        <f>IF(N335="zákl. prenesená",J335,0)</f>
        <v>0</v>
      </c>
      <c r="BH335" s="190">
        <f>IF(N335="zníž. prenesená",J335,0)</f>
        <v>0</v>
      </c>
      <c r="BI335" s="190">
        <f>IF(N335="nulová",J335,0)</f>
        <v>0</v>
      </c>
      <c r="BJ335" s="15" t="s">
        <v>164</v>
      </c>
      <c r="BK335" s="190">
        <f>ROUND(I335*H335,2)</f>
        <v>0</v>
      </c>
      <c r="BL335" s="15" t="s">
        <v>188</v>
      </c>
      <c r="BM335" s="189" t="s">
        <v>1793</v>
      </c>
    </row>
    <row r="336" s="2" customFormat="1" ht="16.5" customHeight="1">
      <c r="A336" s="34"/>
      <c r="B336" s="176"/>
      <c r="C336" s="177" t="s">
        <v>498</v>
      </c>
      <c r="D336" s="177" t="s">
        <v>159</v>
      </c>
      <c r="E336" s="178" t="s">
        <v>1794</v>
      </c>
      <c r="F336" s="179" t="s">
        <v>1795</v>
      </c>
      <c r="G336" s="180" t="s">
        <v>300</v>
      </c>
      <c r="H336" s="181">
        <v>3</v>
      </c>
      <c r="I336" s="182"/>
      <c r="J336" s="183">
        <f>ROUND(I336*H336,2)</f>
        <v>0</v>
      </c>
      <c r="K336" s="184"/>
      <c r="L336" s="35"/>
      <c r="M336" s="185" t="s">
        <v>1</v>
      </c>
      <c r="N336" s="186" t="s">
        <v>38</v>
      </c>
      <c r="O336" s="78"/>
      <c r="P336" s="187">
        <f>O336*H336</f>
        <v>0</v>
      </c>
      <c r="Q336" s="187">
        <v>0</v>
      </c>
      <c r="R336" s="187">
        <f>Q336*H336</f>
        <v>0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188</v>
      </c>
      <c r="AT336" s="189" t="s">
        <v>159</v>
      </c>
      <c r="AU336" s="189" t="s">
        <v>164</v>
      </c>
      <c r="AY336" s="15" t="s">
        <v>157</v>
      </c>
      <c r="BE336" s="190">
        <f>IF(N336="základná",J336,0)</f>
        <v>0</v>
      </c>
      <c r="BF336" s="190">
        <f>IF(N336="znížená",J336,0)</f>
        <v>0</v>
      </c>
      <c r="BG336" s="190">
        <f>IF(N336="zákl. prenesená",J336,0)</f>
        <v>0</v>
      </c>
      <c r="BH336" s="190">
        <f>IF(N336="zníž. prenesená",J336,0)</f>
        <v>0</v>
      </c>
      <c r="BI336" s="190">
        <f>IF(N336="nulová",J336,0)</f>
        <v>0</v>
      </c>
      <c r="BJ336" s="15" t="s">
        <v>164</v>
      </c>
      <c r="BK336" s="190">
        <f>ROUND(I336*H336,2)</f>
        <v>0</v>
      </c>
      <c r="BL336" s="15" t="s">
        <v>188</v>
      </c>
      <c r="BM336" s="189" t="s">
        <v>1796</v>
      </c>
    </row>
    <row r="337" s="2" customFormat="1" ht="16.5" customHeight="1">
      <c r="A337" s="34"/>
      <c r="B337" s="176"/>
      <c r="C337" s="191" t="s">
        <v>839</v>
      </c>
      <c r="D337" s="191" t="s">
        <v>276</v>
      </c>
      <c r="E337" s="192" t="s">
        <v>1797</v>
      </c>
      <c r="F337" s="193" t="s">
        <v>1798</v>
      </c>
      <c r="G337" s="194" t="s">
        <v>300</v>
      </c>
      <c r="H337" s="195">
        <v>3</v>
      </c>
      <c r="I337" s="196"/>
      <c r="J337" s="197">
        <f>ROUND(I337*H337,2)</f>
        <v>0</v>
      </c>
      <c r="K337" s="198"/>
      <c r="L337" s="199"/>
      <c r="M337" s="200" t="s">
        <v>1</v>
      </c>
      <c r="N337" s="201" t="s">
        <v>38</v>
      </c>
      <c r="O337" s="78"/>
      <c r="P337" s="187">
        <f>O337*H337</f>
        <v>0</v>
      </c>
      <c r="Q337" s="187">
        <v>0.00018000000000000001</v>
      </c>
      <c r="R337" s="187">
        <f>Q337*H337</f>
        <v>0.00054000000000000001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218</v>
      </c>
      <c r="AT337" s="189" t="s">
        <v>276</v>
      </c>
      <c r="AU337" s="189" t="s">
        <v>164</v>
      </c>
      <c r="AY337" s="15" t="s">
        <v>157</v>
      </c>
      <c r="BE337" s="190">
        <f>IF(N337="základná",J337,0)</f>
        <v>0</v>
      </c>
      <c r="BF337" s="190">
        <f>IF(N337="znížená",J337,0)</f>
        <v>0</v>
      </c>
      <c r="BG337" s="190">
        <f>IF(N337="zákl. prenesená",J337,0)</f>
        <v>0</v>
      </c>
      <c r="BH337" s="190">
        <f>IF(N337="zníž. prenesená",J337,0)</f>
        <v>0</v>
      </c>
      <c r="BI337" s="190">
        <f>IF(N337="nulová",J337,0)</f>
        <v>0</v>
      </c>
      <c r="BJ337" s="15" t="s">
        <v>164</v>
      </c>
      <c r="BK337" s="190">
        <f>ROUND(I337*H337,2)</f>
        <v>0</v>
      </c>
      <c r="BL337" s="15" t="s">
        <v>188</v>
      </c>
      <c r="BM337" s="189" t="s">
        <v>1799</v>
      </c>
    </row>
    <row r="338" s="2" customFormat="1" ht="24.15" customHeight="1">
      <c r="A338" s="34"/>
      <c r="B338" s="176"/>
      <c r="C338" s="191" t="s">
        <v>501</v>
      </c>
      <c r="D338" s="191" t="s">
        <v>276</v>
      </c>
      <c r="E338" s="192" t="s">
        <v>1800</v>
      </c>
      <c r="F338" s="193" t="s">
        <v>1801</v>
      </c>
      <c r="G338" s="194" t="s">
        <v>300</v>
      </c>
      <c r="H338" s="195">
        <v>3</v>
      </c>
      <c r="I338" s="196"/>
      <c r="J338" s="197">
        <f>ROUND(I338*H338,2)</f>
        <v>0</v>
      </c>
      <c r="K338" s="198"/>
      <c r="L338" s="199"/>
      <c r="M338" s="200" t="s">
        <v>1</v>
      </c>
      <c r="N338" s="201" t="s">
        <v>38</v>
      </c>
      <c r="O338" s="78"/>
      <c r="P338" s="187">
        <f>O338*H338</f>
        <v>0</v>
      </c>
      <c r="Q338" s="187">
        <v>0.00067000000000000002</v>
      </c>
      <c r="R338" s="187">
        <f>Q338*H338</f>
        <v>0.0020100000000000001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218</v>
      </c>
      <c r="AT338" s="189" t="s">
        <v>276</v>
      </c>
      <c r="AU338" s="189" t="s">
        <v>164</v>
      </c>
      <c r="AY338" s="15" t="s">
        <v>157</v>
      </c>
      <c r="BE338" s="190">
        <f>IF(N338="základná",J338,0)</f>
        <v>0</v>
      </c>
      <c r="BF338" s="190">
        <f>IF(N338="znížená",J338,0)</f>
        <v>0</v>
      </c>
      <c r="BG338" s="190">
        <f>IF(N338="zákl. prenesená",J338,0)</f>
        <v>0</v>
      </c>
      <c r="BH338" s="190">
        <f>IF(N338="zníž. prenesená",J338,0)</f>
        <v>0</v>
      </c>
      <c r="BI338" s="190">
        <f>IF(N338="nulová",J338,0)</f>
        <v>0</v>
      </c>
      <c r="BJ338" s="15" t="s">
        <v>164</v>
      </c>
      <c r="BK338" s="190">
        <f>ROUND(I338*H338,2)</f>
        <v>0</v>
      </c>
      <c r="BL338" s="15" t="s">
        <v>188</v>
      </c>
      <c r="BM338" s="189" t="s">
        <v>1802</v>
      </c>
    </row>
    <row r="339" s="2" customFormat="1" ht="24.15" customHeight="1">
      <c r="A339" s="34"/>
      <c r="B339" s="176"/>
      <c r="C339" s="191" t="s">
        <v>844</v>
      </c>
      <c r="D339" s="191" t="s">
        <v>276</v>
      </c>
      <c r="E339" s="192" t="s">
        <v>1803</v>
      </c>
      <c r="F339" s="193" t="s">
        <v>1804</v>
      </c>
      <c r="G339" s="194" t="s">
        <v>300</v>
      </c>
      <c r="H339" s="195">
        <v>3</v>
      </c>
      <c r="I339" s="196"/>
      <c r="J339" s="197">
        <f>ROUND(I339*H339,2)</f>
        <v>0</v>
      </c>
      <c r="K339" s="198"/>
      <c r="L339" s="199"/>
      <c r="M339" s="200" t="s">
        <v>1</v>
      </c>
      <c r="N339" s="201" t="s">
        <v>38</v>
      </c>
      <c r="O339" s="78"/>
      <c r="P339" s="187">
        <f>O339*H339</f>
        <v>0</v>
      </c>
      <c r="Q339" s="187">
        <v>0.00067000000000000002</v>
      </c>
      <c r="R339" s="187">
        <f>Q339*H339</f>
        <v>0.0020100000000000001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218</v>
      </c>
      <c r="AT339" s="189" t="s">
        <v>276</v>
      </c>
      <c r="AU339" s="189" t="s">
        <v>164</v>
      </c>
      <c r="AY339" s="15" t="s">
        <v>157</v>
      </c>
      <c r="BE339" s="190">
        <f>IF(N339="základná",J339,0)</f>
        <v>0</v>
      </c>
      <c r="BF339" s="190">
        <f>IF(N339="znížená",J339,0)</f>
        <v>0</v>
      </c>
      <c r="BG339" s="190">
        <f>IF(N339="zákl. prenesená",J339,0)</f>
        <v>0</v>
      </c>
      <c r="BH339" s="190">
        <f>IF(N339="zníž. prenesená",J339,0)</f>
        <v>0</v>
      </c>
      <c r="BI339" s="190">
        <f>IF(N339="nulová",J339,0)</f>
        <v>0</v>
      </c>
      <c r="BJ339" s="15" t="s">
        <v>164</v>
      </c>
      <c r="BK339" s="190">
        <f>ROUND(I339*H339,2)</f>
        <v>0</v>
      </c>
      <c r="BL339" s="15" t="s">
        <v>188</v>
      </c>
      <c r="BM339" s="189" t="s">
        <v>1805</v>
      </c>
    </row>
    <row r="340" s="2" customFormat="1" ht="24.15" customHeight="1">
      <c r="A340" s="34"/>
      <c r="B340" s="176"/>
      <c r="C340" s="177" t="s">
        <v>505</v>
      </c>
      <c r="D340" s="177" t="s">
        <v>159</v>
      </c>
      <c r="E340" s="178" t="s">
        <v>1806</v>
      </c>
      <c r="F340" s="179" t="s">
        <v>1807</v>
      </c>
      <c r="G340" s="180" t="s">
        <v>300</v>
      </c>
      <c r="H340" s="181">
        <v>26</v>
      </c>
      <c r="I340" s="182"/>
      <c r="J340" s="183">
        <f>ROUND(I340*H340,2)</f>
        <v>0</v>
      </c>
      <c r="K340" s="184"/>
      <c r="L340" s="35"/>
      <c r="M340" s="185" t="s">
        <v>1</v>
      </c>
      <c r="N340" s="186" t="s">
        <v>38</v>
      </c>
      <c r="O340" s="78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188</v>
      </c>
      <c r="AT340" s="189" t="s">
        <v>159</v>
      </c>
      <c r="AU340" s="189" t="s">
        <v>164</v>
      </c>
      <c r="AY340" s="15" t="s">
        <v>157</v>
      </c>
      <c r="BE340" s="190">
        <f>IF(N340="základná",J340,0)</f>
        <v>0</v>
      </c>
      <c r="BF340" s="190">
        <f>IF(N340="znížená",J340,0)</f>
        <v>0</v>
      </c>
      <c r="BG340" s="190">
        <f>IF(N340="zákl. prenesená",J340,0)</f>
        <v>0</v>
      </c>
      <c r="BH340" s="190">
        <f>IF(N340="zníž. prenesená",J340,0)</f>
        <v>0</v>
      </c>
      <c r="BI340" s="190">
        <f>IF(N340="nulová",J340,0)</f>
        <v>0</v>
      </c>
      <c r="BJ340" s="15" t="s">
        <v>164</v>
      </c>
      <c r="BK340" s="190">
        <f>ROUND(I340*H340,2)</f>
        <v>0</v>
      </c>
      <c r="BL340" s="15" t="s">
        <v>188</v>
      </c>
      <c r="BM340" s="189" t="s">
        <v>1808</v>
      </c>
    </row>
    <row r="341" s="2" customFormat="1" ht="24.15" customHeight="1">
      <c r="A341" s="34"/>
      <c r="B341" s="176"/>
      <c r="C341" s="191" t="s">
        <v>853</v>
      </c>
      <c r="D341" s="191" t="s">
        <v>276</v>
      </c>
      <c r="E341" s="192" t="s">
        <v>1809</v>
      </c>
      <c r="F341" s="193" t="s">
        <v>1810</v>
      </c>
      <c r="G341" s="194" t="s">
        <v>300</v>
      </c>
      <c r="H341" s="195">
        <v>2</v>
      </c>
      <c r="I341" s="196"/>
      <c r="J341" s="197">
        <f>ROUND(I341*H341,2)</f>
        <v>0</v>
      </c>
      <c r="K341" s="198"/>
      <c r="L341" s="199"/>
      <c r="M341" s="200" t="s">
        <v>1</v>
      </c>
      <c r="N341" s="201" t="s">
        <v>38</v>
      </c>
      <c r="O341" s="78"/>
      <c r="P341" s="187">
        <f>O341*H341</f>
        <v>0</v>
      </c>
      <c r="Q341" s="187">
        <v>0.00033</v>
      </c>
      <c r="R341" s="187">
        <f>Q341*H341</f>
        <v>0.00066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218</v>
      </c>
      <c r="AT341" s="189" t="s">
        <v>276</v>
      </c>
      <c r="AU341" s="189" t="s">
        <v>164</v>
      </c>
      <c r="AY341" s="15" t="s">
        <v>157</v>
      </c>
      <c r="BE341" s="190">
        <f>IF(N341="základná",J341,0)</f>
        <v>0</v>
      </c>
      <c r="BF341" s="190">
        <f>IF(N341="znížená",J341,0)</f>
        <v>0</v>
      </c>
      <c r="BG341" s="190">
        <f>IF(N341="zákl. prenesená",J341,0)</f>
        <v>0</v>
      </c>
      <c r="BH341" s="190">
        <f>IF(N341="zníž. prenesená",J341,0)</f>
        <v>0</v>
      </c>
      <c r="BI341" s="190">
        <f>IF(N341="nulová",J341,0)</f>
        <v>0</v>
      </c>
      <c r="BJ341" s="15" t="s">
        <v>164</v>
      </c>
      <c r="BK341" s="190">
        <f>ROUND(I341*H341,2)</f>
        <v>0</v>
      </c>
      <c r="BL341" s="15" t="s">
        <v>188</v>
      </c>
      <c r="BM341" s="189" t="s">
        <v>1811</v>
      </c>
    </row>
    <row r="342" s="2" customFormat="1" ht="24.15" customHeight="1">
      <c r="A342" s="34"/>
      <c r="B342" s="176"/>
      <c r="C342" s="191" t="s">
        <v>508</v>
      </c>
      <c r="D342" s="191" t="s">
        <v>276</v>
      </c>
      <c r="E342" s="192" t="s">
        <v>1812</v>
      </c>
      <c r="F342" s="193" t="s">
        <v>1813</v>
      </c>
      <c r="G342" s="194" t="s">
        <v>300</v>
      </c>
      <c r="H342" s="195">
        <v>17</v>
      </c>
      <c r="I342" s="196"/>
      <c r="J342" s="197">
        <f>ROUND(I342*H342,2)</f>
        <v>0</v>
      </c>
      <c r="K342" s="198"/>
      <c r="L342" s="199"/>
      <c r="M342" s="200" t="s">
        <v>1</v>
      </c>
      <c r="N342" s="201" t="s">
        <v>38</v>
      </c>
      <c r="O342" s="78"/>
      <c r="P342" s="187">
        <f>O342*H342</f>
        <v>0</v>
      </c>
      <c r="Q342" s="187">
        <v>0.00033</v>
      </c>
      <c r="R342" s="187">
        <f>Q342*H342</f>
        <v>0.0056100000000000004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218</v>
      </c>
      <c r="AT342" s="189" t="s">
        <v>276</v>
      </c>
      <c r="AU342" s="189" t="s">
        <v>164</v>
      </c>
      <c r="AY342" s="15" t="s">
        <v>157</v>
      </c>
      <c r="BE342" s="190">
        <f>IF(N342="základná",J342,0)</f>
        <v>0</v>
      </c>
      <c r="BF342" s="190">
        <f>IF(N342="znížená",J342,0)</f>
        <v>0</v>
      </c>
      <c r="BG342" s="190">
        <f>IF(N342="zákl. prenesená",J342,0)</f>
        <v>0</v>
      </c>
      <c r="BH342" s="190">
        <f>IF(N342="zníž. prenesená",J342,0)</f>
        <v>0</v>
      </c>
      <c r="BI342" s="190">
        <f>IF(N342="nulová",J342,0)</f>
        <v>0</v>
      </c>
      <c r="BJ342" s="15" t="s">
        <v>164</v>
      </c>
      <c r="BK342" s="190">
        <f>ROUND(I342*H342,2)</f>
        <v>0</v>
      </c>
      <c r="BL342" s="15" t="s">
        <v>188</v>
      </c>
      <c r="BM342" s="189" t="s">
        <v>1814</v>
      </c>
    </row>
    <row r="343" s="2" customFormat="1" ht="24.15" customHeight="1">
      <c r="A343" s="34"/>
      <c r="B343" s="176"/>
      <c r="C343" s="191" t="s">
        <v>864</v>
      </c>
      <c r="D343" s="191" t="s">
        <v>276</v>
      </c>
      <c r="E343" s="192" t="s">
        <v>1815</v>
      </c>
      <c r="F343" s="193" t="s">
        <v>1816</v>
      </c>
      <c r="G343" s="194" t="s">
        <v>300</v>
      </c>
      <c r="H343" s="195">
        <v>7</v>
      </c>
      <c r="I343" s="196"/>
      <c r="J343" s="197">
        <f>ROUND(I343*H343,2)</f>
        <v>0</v>
      </c>
      <c r="K343" s="198"/>
      <c r="L343" s="199"/>
      <c r="M343" s="200" t="s">
        <v>1</v>
      </c>
      <c r="N343" s="201" t="s">
        <v>38</v>
      </c>
      <c r="O343" s="78"/>
      <c r="P343" s="187">
        <f>O343*H343</f>
        <v>0</v>
      </c>
      <c r="Q343" s="187">
        <v>0.00033</v>
      </c>
      <c r="R343" s="187">
        <f>Q343*H343</f>
        <v>0.00231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218</v>
      </c>
      <c r="AT343" s="189" t="s">
        <v>276</v>
      </c>
      <c r="AU343" s="189" t="s">
        <v>164</v>
      </c>
      <c r="AY343" s="15" t="s">
        <v>157</v>
      </c>
      <c r="BE343" s="190">
        <f>IF(N343="základná",J343,0)</f>
        <v>0</v>
      </c>
      <c r="BF343" s="190">
        <f>IF(N343="znížená",J343,0)</f>
        <v>0</v>
      </c>
      <c r="BG343" s="190">
        <f>IF(N343="zákl. prenesená",J343,0)</f>
        <v>0</v>
      </c>
      <c r="BH343" s="190">
        <f>IF(N343="zníž. prenesená",J343,0)</f>
        <v>0</v>
      </c>
      <c r="BI343" s="190">
        <f>IF(N343="nulová",J343,0)</f>
        <v>0</v>
      </c>
      <c r="BJ343" s="15" t="s">
        <v>164</v>
      </c>
      <c r="BK343" s="190">
        <f>ROUND(I343*H343,2)</f>
        <v>0</v>
      </c>
      <c r="BL343" s="15" t="s">
        <v>188</v>
      </c>
      <c r="BM343" s="189" t="s">
        <v>1817</v>
      </c>
    </row>
    <row r="344" s="2" customFormat="1" ht="24.15" customHeight="1">
      <c r="A344" s="34"/>
      <c r="B344" s="176"/>
      <c r="C344" s="191" t="s">
        <v>512</v>
      </c>
      <c r="D344" s="191" t="s">
        <v>276</v>
      </c>
      <c r="E344" s="192" t="s">
        <v>1818</v>
      </c>
      <c r="F344" s="193" t="s">
        <v>1819</v>
      </c>
      <c r="G344" s="194" t="s">
        <v>300</v>
      </c>
      <c r="H344" s="195">
        <v>2</v>
      </c>
      <c r="I344" s="196"/>
      <c r="J344" s="197">
        <f>ROUND(I344*H344,2)</f>
        <v>0</v>
      </c>
      <c r="K344" s="198"/>
      <c r="L344" s="199"/>
      <c r="M344" s="200" t="s">
        <v>1</v>
      </c>
      <c r="N344" s="201" t="s">
        <v>38</v>
      </c>
      <c r="O344" s="78"/>
      <c r="P344" s="187">
        <f>O344*H344</f>
        <v>0</v>
      </c>
      <c r="Q344" s="187">
        <v>0.00033</v>
      </c>
      <c r="R344" s="187">
        <f>Q344*H344</f>
        <v>0.00066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218</v>
      </c>
      <c r="AT344" s="189" t="s">
        <v>276</v>
      </c>
      <c r="AU344" s="189" t="s">
        <v>164</v>
      </c>
      <c r="AY344" s="15" t="s">
        <v>157</v>
      </c>
      <c r="BE344" s="190">
        <f>IF(N344="základná",J344,0)</f>
        <v>0</v>
      </c>
      <c r="BF344" s="190">
        <f>IF(N344="znížená",J344,0)</f>
        <v>0</v>
      </c>
      <c r="BG344" s="190">
        <f>IF(N344="zákl. prenesená",J344,0)</f>
        <v>0</v>
      </c>
      <c r="BH344" s="190">
        <f>IF(N344="zníž. prenesená",J344,0)</f>
        <v>0</v>
      </c>
      <c r="BI344" s="190">
        <f>IF(N344="nulová",J344,0)</f>
        <v>0</v>
      </c>
      <c r="BJ344" s="15" t="s">
        <v>164</v>
      </c>
      <c r="BK344" s="190">
        <f>ROUND(I344*H344,2)</f>
        <v>0</v>
      </c>
      <c r="BL344" s="15" t="s">
        <v>188</v>
      </c>
      <c r="BM344" s="189" t="s">
        <v>1820</v>
      </c>
    </row>
    <row r="345" s="2" customFormat="1" ht="24.15" customHeight="1">
      <c r="A345" s="34"/>
      <c r="B345" s="176"/>
      <c r="C345" s="191" t="s">
        <v>871</v>
      </c>
      <c r="D345" s="191" t="s">
        <v>276</v>
      </c>
      <c r="E345" s="192" t="s">
        <v>1821</v>
      </c>
      <c r="F345" s="193" t="s">
        <v>1822</v>
      </c>
      <c r="G345" s="194" t="s">
        <v>300</v>
      </c>
      <c r="H345" s="195">
        <v>17</v>
      </c>
      <c r="I345" s="196"/>
      <c r="J345" s="197">
        <f>ROUND(I345*H345,2)</f>
        <v>0</v>
      </c>
      <c r="K345" s="198"/>
      <c r="L345" s="199"/>
      <c r="M345" s="200" t="s">
        <v>1</v>
      </c>
      <c r="N345" s="201" t="s">
        <v>38</v>
      </c>
      <c r="O345" s="78"/>
      <c r="P345" s="187">
        <f>O345*H345</f>
        <v>0</v>
      </c>
      <c r="Q345" s="187">
        <v>0.00033</v>
      </c>
      <c r="R345" s="187">
        <f>Q345*H345</f>
        <v>0.0056100000000000004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218</v>
      </c>
      <c r="AT345" s="189" t="s">
        <v>276</v>
      </c>
      <c r="AU345" s="189" t="s">
        <v>164</v>
      </c>
      <c r="AY345" s="15" t="s">
        <v>157</v>
      </c>
      <c r="BE345" s="190">
        <f>IF(N345="základná",J345,0)</f>
        <v>0</v>
      </c>
      <c r="BF345" s="190">
        <f>IF(N345="znížená",J345,0)</f>
        <v>0</v>
      </c>
      <c r="BG345" s="190">
        <f>IF(N345="zákl. prenesená",J345,0)</f>
        <v>0</v>
      </c>
      <c r="BH345" s="190">
        <f>IF(N345="zníž. prenesená",J345,0)</f>
        <v>0</v>
      </c>
      <c r="BI345" s="190">
        <f>IF(N345="nulová",J345,0)</f>
        <v>0</v>
      </c>
      <c r="BJ345" s="15" t="s">
        <v>164</v>
      </c>
      <c r="BK345" s="190">
        <f>ROUND(I345*H345,2)</f>
        <v>0</v>
      </c>
      <c r="BL345" s="15" t="s">
        <v>188</v>
      </c>
      <c r="BM345" s="189" t="s">
        <v>1823</v>
      </c>
    </row>
    <row r="346" s="2" customFormat="1" ht="24.15" customHeight="1">
      <c r="A346" s="34"/>
      <c r="B346" s="176"/>
      <c r="C346" s="191" t="s">
        <v>515</v>
      </c>
      <c r="D346" s="191" t="s">
        <v>276</v>
      </c>
      <c r="E346" s="192" t="s">
        <v>1824</v>
      </c>
      <c r="F346" s="193" t="s">
        <v>1825</v>
      </c>
      <c r="G346" s="194" t="s">
        <v>300</v>
      </c>
      <c r="H346" s="195">
        <v>7</v>
      </c>
      <c r="I346" s="196"/>
      <c r="J346" s="197">
        <f>ROUND(I346*H346,2)</f>
        <v>0</v>
      </c>
      <c r="K346" s="198"/>
      <c r="L346" s="199"/>
      <c r="M346" s="200" t="s">
        <v>1</v>
      </c>
      <c r="N346" s="201" t="s">
        <v>38</v>
      </c>
      <c r="O346" s="78"/>
      <c r="P346" s="187">
        <f>O346*H346</f>
        <v>0</v>
      </c>
      <c r="Q346" s="187">
        <v>0.00033</v>
      </c>
      <c r="R346" s="187">
        <f>Q346*H346</f>
        <v>0.00231</v>
      </c>
      <c r="S346" s="187">
        <v>0</v>
      </c>
      <c r="T346" s="18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9" t="s">
        <v>218</v>
      </c>
      <c r="AT346" s="189" t="s">
        <v>276</v>
      </c>
      <c r="AU346" s="189" t="s">
        <v>164</v>
      </c>
      <c r="AY346" s="15" t="s">
        <v>157</v>
      </c>
      <c r="BE346" s="190">
        <f>IF(N346="základná",J346,0)</f>
        <v>0</v>
      </c>
      <c r="BF346" s="190">
        <f>IF(N346="znížená",J346,0)</f>
        <v>0</v>
      </c>
      <c r="BG346" s="190">
        <f>IF(N346="zákl. prenesená",J346,0)</f>
        <v>0</v>
      </c>
      <c r="BH346" s="190">
        <f>IF(N346="zníž. prenesená",J346,0)</f>
        <v>0</v>
      </c>
      <c r="BI346" s="190">
        <f>IF(N346="nulová",J346,0)</f>
        <v>0</v>
      </c>
      <c r="BJ346" s="15" t="s">
        <v>164</v>
      </c>
      <c r="BK346" s="190">
        <f>ROUND(I346*H346,2)</f>
        <v>0</v>
      </c>
      <c r="BL346" s="15" t="s">
        <v>188</v>
      </c>
      <c r="BM346" s="189" t="s">
        <v>1826</v>
      </c>
    </row>
    <row r="347" s="2" customFormat="1" ht="33" customHeight="1">
      <c r="A347" s="34"/>
      <c r="B347" s="176"/>
      <c r="C347" s="177" t="s">
        <v>878</v>
      </c>
      <c r="D347" s="177" t="s">
        <v>159</v>
      </c>
      <c r="E347" s="178" t="s">
        <v>1827</v>
      </c>
      <c r="F347" s="179" t="s">
        <v>1828</v>
      </c>
      <c r="G347" s="180" t="s">
        <v>300</v>
      </c>
      <c r="H347" s="181">
        <v>11</v>
      </c>
      <c r="I347" s="182"/>
      <c r="J347" s="183">
        <f>ROUND(I347*H347,2)</f>
        <v>0</v>
      </c>
      <c r="K347" s="184"/>
      <c r="L347" s="35"/>
      <c r="M347" s="185" t="s">
        <v>1</v>
      </c>
      <c r="N347" s="186" t="s">
        <v>38</v>
      </c>
      <c r="O347" s="78"/>
      <c r="P347" s="187">
        <f>O347*H347</f>
        <v>0</v>
      </c>
      <c r="Q347" s="187">
        <v>1.0000000000000001E-05</v>
      </c>
      <c r="R347" s="187">
        <f>Q347*H347</f>
        <v>0.00011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188</v>
      </c>
      <c r="AT347" s="189" t="s">
        <v>159</v>
      </c>
      <c r="AU347" s="189" t="s">
        <v>164</v>
      </c>
      <c r="AY347" s="15" t="s">
        <v>157</v>
      </c>
      <c r="BE347" s="190">
        <f>IF(N347="základná",J347,0)</f>
        <v>0</v>
      </c>
      <c r="BF347" s="190">
        <f>IF(N347="znížená",J347,0)</f>
        <v>0</v>
      </c>
      <c r="BG347" s="190">
        <f>IF(N347="zákl. prenesená",J347,0)</f>
        <v>0</v>
      </c>
      <c r="BH347" s="190">
        <f>IF(N347="zníž. prenesená",J347,0)</f>
        <v>0</v>
      </c>
      <c r="BI347" s="190">
        <f>IF(N347="nulová",J347,0)</f>
        <v>0</v>
      </c>
      <c r="BJ347" s="15" t="s">
        <v>164</v>
      </c>
      <c r="BK347" s="190">
        <f>ROUND(I347*H347,2)</f>
        <v>0</v>
      </c>
      <c r="BL347" s="15" t="s">
        <v>188</v>
      </c>
      <c r="BM347" s="189" t="s">
        <v>1829</v>
      </c>
    </row>
    <row r="348" s="2" customFormat="1" ht="24.15" customHeight="1">
      <c r="A348" s="34"/>
      <c r="B348" s="176"/>
      <c r="C348" s="191" t="s">
        <v>519</v>
      </c>
      <c r="D348" s="191" t="s">
        <v>276</v>
      </c>
      <c r="E348" s="192" t="s">
        <v>1830</v>
      </c>
      <c r="F348" s="193" t="s">
        <v>1831</v>
      </c>
      <c r="G348" s="194" t="s">
        <v>300</v>
      </c>
      <c r="H348" s="195">
        <v>11</v>
      </c>
      <c r="I348" s="196"/>
      <c r="J348" s="197">
        <f>ROUND(I348*H348,2)</f>
        <v>0</v>
      </c>
      <c r="K348" s="198"/>
      <c r="L348" s="199"/>
      <c r="M348" s="200" t="s">
        <v>1</v>
      </c>
      <c r="N348" s="201" t="s">
        <v>38</v>
      </c>
      <c r="O348" s="78"/>
      <c r="P348" s="187">
        <f>O348*H348</f>
        <v>0</v>
      </c>
      <c r="Q348" s="187">
        <v>0.00036000000000000002</v>
      </c>
      <c r="R348" s="187">
        <f>Q348*H348</f>
        <v>0.00396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218</v>
      </c>
      <c r="AT348" s="189" t="s">
        <v>276</v>
      </c>
      <c r="AU348" s="189" t="s">
        <v>164</v>
      </c>
      <c r="AY348" s="15" t="s">
        <v>157</v>
      </c>
      <c r="BE348" s="190">
        <f>IF(N348="základná",J348,0)</f>
        <v>0</v>
      </c>
      <c r="BF348" s="190">
        <f>IF(N348="znížená",J348,0)</f>
        <v>0</v>
      </c>
      <c r="BG348" s="190">
        <f>IF(N348="zákl. prenesená",J348,0)</f>
        <v>0</v>
      </c>
      <c r="BH348" s="190">
        <f>IF(N348="zníž. prenesená",J348,0)</f>
        <v>0</v>
      </c>
      <c r="BI348" s="190">
        <f>IF(N348="nulová",J348,0)</f>
        <v>0</v>
      </c>
      <c r="BJ348" s="15" t="s">
        <v>164</v>
      </c>
      <c r="BK348" s="190">
        <f>ROUND(I348*H348,2)</f>
        <v>0</v>
      </c>
      <c r="BL348" s="15" t="s">
        <v>188</v>
      </c>
      <c r="BM348" s="189" t="s">
        <v>1832</v>
      </c>
    </row>
    <row r="349" s="2" customFormat="1" ht="24.15" customHeight="1">
      <c r="A349" s="34"/>
      <c r="B349" s="176"/>
      <c r="C349" s="177" t="s">
        <v>883</v>
      </c>
      <c r="D349" s="177" t="s">
        <v>159</v>
      </c>
      <c r="E349" s="178" t="s">
        <v>1833</v>
      </c>
      <c r="F349" s="179" t="s">
        <v>1834</v>
      </c>
      <c r="G349" s="180" t="s">
        <v>300</v>
      </c>
      <c r="H349" s="181">
        <v>2</v>
      </c>
      <c r="I349" s="182"/>
      <c r="J349" s="183">
        <f>ROUND(I349*H349,2)</f>
        <v>0</v>
      </c>
      <c r="K349" s="184"/>
      <c r="L349" s="35"/>
      <c r="M349" s="185" t="s">
        <v>1</v>
      </c>
      <c r="N349" s="186" t="s">
        <v>38</v>
      </c>
      <c r="O349" s="78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188</v>
      </c>
      <c r="AT349" s="189" t="s">
        <v>159</v>
      </c>
      <c r="AU349" s="189" t="s">
        <v>164</v>
      </c>
      <c r="AY349" s="15" t="s">
        <v>157</v>
      </c>
      <c r="BE349" s="190">
        <f>IF(N349="základná",J349,0)</f>
        <v>0</v>
      </c>
      <c r="BF349" s="190">
        <f>IF(N349="znížená",J349,0)</f>
        <v>0</v>
      </c>
      <c r="BG349" s="190">
        <f>IF(N349="zákl. prenesená",J349,0)</f>
        <v>0</v>
      </c>
      <c r="BH349" s="190">
        <f>IF(N349="zníž. prenesená",J349,0)</f>
        <v>0</v>
      </c>
      <c r="BI349" s="190">
        <f>IF(N349="nulová",J349,0)</f>
        <v>0</v>
      </c>
      <c r="BJ349" s="15" t="s">
        <v>164</v>
      </c>
      <c r="BK349" s="190">
        <f>ROUND(I349*H349,2)</f>
        <v>0</v>
      </c>
      <c r="BL349" s="15" t="s">
        <v>188</v>
      </c>
      <c r="BM349" s="189" t="s">
        <v>1835</v>
      </c>
    </row>
    <row r="350" s="2" customFormat="1" ht="37.8" customHeight="1">
      <c r="A350" s="34"/>
      <c r="B350" s="176"/>
      <c r="C350" s="191" t="s">
        <v>523</v>
      </c>
      <c r="D350" s="191" t="s">
        <v>276</v>
      </c>
      <c r="E350" s="192" t="s">
        <v>1836</v>
      </c>
      <c r="F350" s="193" t="s">
        <v>1837</v>
      </c>
      <c r="G350" s="194" t="s">
        <v>300</v>
      </c>
      <c r="H350" s="195">
        <v>2</v>
      </c>
      <c r="I350" s="196"/>
      <c r="J350" s="197">
        <f>ROUND(I350*H350,2)</f>
        <v>0</v>
      </c>
      <c r="K350" s="198"/>
      <c r="L350" s="199"/>
      <c r="M350" s="200" t="s">
        <v>1</v>
      </c>
      <c r="N350" s="201" t="s">
        <v>38</v>
      </c>
      <c r="O350" s="78"/>
      <c r="P350" s="187">
        <f>O350*H350</f>
        <v>0</v>
      </c>
      <c r="Q350" s="187">
        <v>0.00089999999999999998</v>
      </c>
      <c r="R350" s="187">
        <f>Q350*H350</f>
        <v>0.0018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218</v>
      </c>
      <c r="AT350" s="189" t="s">
        <v>276</v>
      </c>
      <c r="AU350" s="189" t="s">
        <v>164</v>
      </c>
      <c r="AY350" s="15" t="s">
        <v>157</v>
      </c>
      <c r="BE350" s="190">
        <f>IF(N350="základná",J350,0)</f>
        <v>0</v>
      </c>
      <c r="BF350" s="190">
        <f>IF(N350="znížená",J350,0)</f>
        <v>0</v>
      </c>
      <c r="BG350" s="190">
        <f>IF(N350="zákl. prenesená",J350,0)</f>
        <v>0</v>
      </c>
      <c r="BH350" s="190">
        <f>IF(N350="zníž. prenesená",J350,0)</f>
        <v>0</v>
      </c>
      <c r="BI350" s="190">
        <f>IF(N350="nulová",J350,0)</f>
        <v>0</v>
      </c>
      <c r="BJ350" s="15" t="s">
        <v>164</v>
      </c>
      <c r="BK350" s="190">
        <f>ROUND(I350*H350,2)</f>
        <v>0</v>
      </c>
      <c r="BL350" s="15" t="s">
        <v>188</v>
      </c>
      <c r="BM350" s="189" t="s">
        <v>1838</v>
      </c>
    </row>
    <row r="351" s="2" customFormat="1" ht="24.15" customHeight="1">
      <c r="A351" s="34"/>
      <c r="B351" s="176"/>
      <c r="C351" s="177" t="s">
        <v>890</v>
      </c>
      <c r="D351" s="177" t="s">
        <v>159</v>
      </c>
      <c r="E351" s="178" t="s">
        <v>1839</v>
      </c>
      <c r="F351" s="179" t="s">
        <v>1840</v>
      </c>
      <c r="G351" s="180" t="s">
        <v>300</v>
      </c>
      <c r="H351" s="181">
        <v>8</v>
      </c>
      <c r="I351" s="182"/>
      <c r="J351" s="183">
        <f>ROUND(I351*H351,2)</f>
        <v>0</v>
      </c>
      <c r="K351" s="184"/>
      <c r="L351" s="35"/>
      <c r="M351" s="185" t="s">
        <v>1</v>
      </c>
      <c r="N351" s="186" t="s">
        <v>38</v>
      </c>
      <c r="O351" s="78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188</v>
      </c>
      <c r="AT351" s="189" t="s">
        <v>159</v>
      </c>
      <c r="AU351" s="189" t="s">
        <v>164</v>
      </c>
      <c r="AY351" s="15" t="s">
        <v>157</v>
      </c>
      <c r="BE351" s="190">
        <f>IF(N351="základná",J351,0)</f>
        <v>0</v>
      </c>
      <c r="BF351" s="190">
        <f>IF(N351="znížená",J351,0)</f>
        <v>0</v>
      </c>
      <c r="BG351" s="190">
        <f>IF(N351="zákl. prenesená",J351,0)</f>
        <v>0</v>
      </c>
      <c r="BH351" s="190">
        <f>IF(N351="zníž. prenesená",J351,0)</f>
        <v>0</v>
      </c>
      <c r="BI351" s="190">
        <f>IF(N351="nulová",J351,0)</f>
        <v>0</v>
      </c>
      <c r="BJ351" s="15" t="s">
        <v>164</v>
      </c>
      <c r="BK351" s="190">
        <f>ROUND(I351*H351,2)</f>
        <v>0</v>
      </c>
      <c r="BL351" s="15" t="s">
        <v>188</v>
      </c>
      <c r="BM351" s="189" t="s">
        <v>1841</v>
      </c>
    </row>
    <row r="352" s="2" customFormat="1" ht="24.15" customHeight="1">
      <c r="A352" s="34"/>
      <c r="B352" s="176"/>
      <c r="C352" s="191" t="s">
        <v>527</v>
      </c>
      <c r="D352" s="191" t="s">
        <v>276</v>
      </c>
      <c r="E352" s="192" t="s">
        <v>1842</v>
      </c>
      <c r="F352" s="193" t="s">
        <v>1843</v>
      </c>
      <c r="G352" s="194" t="s">
        <v>300</v>
      </c>
      <c r="H352" s="195">
        <v>5</v>
      </c>
      <c r="I352" s="196"/>
      <c r="J352" s="197">
        <f>ROUND(I352*H352,2)</f>
        <v>0</v>
      </c>
      <c r="K352" s="198"/>
      <c r="L352" s="199"/>
      <c r="M352" s="200" t="s">
        <v>1</v>
      </c>
      <c r="N352" s="201" t="s">
        <v>38</v>
      </c>
      <c r="O352" s="78"/>
      <c r="P352" s="187">
        <f>O352*H352</f>
        <v>0</v>
      </c>
      <c r="Q352" s="187">
        <v>0.00040000000000000002</v>
      </c>
      <c r="R352" s="187">
        <f>Q352*H352</f>
        <v>0.002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218</v>
      </c>
      <c r="AT352" s="189" t="s">
        <v>276</v>
      </c>
      <c r="AU352" s="189" t="s">
        <v>164</v>
      </c>
      <c r="AY352" s="15" t="s">
        <v>157</v>
      </c>
      <c r="BE352" s="190">
        <f>IF(N352="základná",J352,0)</f>
        <v>0</v>
      </c>
      <c r="BF352" s="190">
        <f>IF(N352="znížená",J352,0)</f>
        <v>0</v>
      </c>
      <c r="BG352" s="190">
        <f>IF(N352="zákl. prenesená",J352,0)</f>
        <v>0</v>
      </c>
      <c r="BH352" s="190">
        <f>IF(N352="zníž. prenesená",J352,0)</f>
        <v>0</v>
      </c>
      <c r="BI352" s="190">
        <f>IF(N352="nulová",J352,0)</f>
        <v>0</v>
      </c>
      <c r="BJ352" s="15" t="s">
        <v>164</v>
      </c>
      <c r="BK352" s="190">
        <f>ROUND(I352*H352,2)</f>
        <v>0</v>
      </c>
      <c r="BL352" s="15" t="s">
        <v>188</v>
      </c>
      <c r="BM352" s="189" t="s">
        <v>1844</v>
      </c>
    </row>
    <row r="353" s="2" customFormat="1" ht="24.15" customHeight="1">
      <c r="A353" s="34"/>
      <c r="B353" s="176"/>
      <c r="C353" s="191" t="s">
        <v>897</v>
      </c>
      <c r="D353" s="191" t="s">
        <v>276</v>
      </c>
      <c r="E353" s="192" t="s">
        <v>1845</v>
      </c>
      <c r="F353" s="193" t="s">
        <v>1846</v>
      </c>
      <c r="G353" s="194" t="s">
        <v>300</v>
      </c>
      <c r="H353" s="195">
        <v>3</v>
      </c>
      <c r="I353" s="196"/>
      <c r="J353" s="197">
        <f>ROUND(I353*H353,2)</f>
        <v>0</v>
      </c>
      <c r="K353" s="198"/>
      <c r="L353" s="199"/>
      <c r="M353" s="200" t="s">
        <v>1</v>
      </c>
      <c r="N353" s="201" t="s">
        <v>38</v>
      </c>
      <c r="O353" s="78"/>
      <c r="P353" s="187">
        <f>O353*H353</f>
        <v>0</v>
      </c>
      <c r="Q353" s="187">
        <v>0.00040000000000000002</v>
      </c>
      <c r="R353" s="187">
        <f>Q353*H353</f>
        <v>0.0012000000000000001</v>
      </c>
      <c r="S353" s="187">
        <v>0</v>
      </c>
      <c r="T353" s="18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218</v>
      </c>
      <c r="AT353" s="189" t="s">
        <v>276</v>
      </c>
      <c r="AU353" s="189" t="s">
        <v>164</v>
      </c>
      <c r="AY353" s="15" t="s">
        <v>157</v>
      </c>
      <c r="BE353" s="190">
        <f>IF(N353="základná",J353,0)</f>
        <v>0</v>
      </c>
      <c r="BF353" s="190">
        <f>IF(N353="znížená",J353,0)</f>
        <v>0</v>
      </c>
      <c r="BG353" s="190">
        <f>IF(N353="zákl. prenesená",J353,0)</f>
        <v>0</v>
      </c>
      <c r="BH353" s="190">
        <f>IF(N353="zníž. prenesená",J353,0)</f>
        <v>0</v>
      </c>
      <c r="BI353" s="190">
        <f>IF(N353="nulová",J353,0)</f>
        <v>0</v>
      </c>
      <c r="BJ353" s="15" t="s">
        <v>164</v>
      </c>
      <c r="BK353" s="190">
        <f>ROUND(I353*H353,2)</f>
        <v>0</v>
      </c>
      <c r="BL353" s="15" t="s">
        <v>188</v>
      </c>
      <c r="BM353" s="189" t="s">
        <v>1847</v>
      </c>
    </row>
    <row r="354" s="2" customFormat="1" ht="24.15" customHeight="1">
      <c r="A354" s="34"/>
      <c r="B354" s="176"/>
      <c r="C354" s="177" t="s">
        <v>530</v>
      </c>
      <c r="D354" s="177" t="s">
        <v>159</v>
      </c>
      <c r="E354" s="178" t="s">
        <v>1848</v>
      </c>
      <c r="F354" s="179" t="s">
        <v>1849</v>
      </c>
      <c r="G354" s="180" t="s">
        <v>300</v>
      </c>
      <c r="H354" s="181">
        <v>2</v>
      </c>
      <c r="I354" s="182"/>
      <c r="J354" s="183">
        <f>ROUND(I354*H354,2)</f>
        <v>0</v>
      </c>
      <c r="K354" s="184"/>
      <c r="L354" s="35"/>
      <c r="M354" s="185" t="s">
        <v>1</v>
      </c>
      <c r="N354" s="186" t="s">
        <v>38</v>
      </c>
      <c r="O354" s="78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188</v>
      </c>
      <c r="AT354" s="189" t="s">
        <v>159</v>
      </c>
      <c r="AU354" s="189" t="s">
        <v>164</v>
      </c>
      <c r="AY354" s="15" t="s">
        <v>157</v>
      </c>
      <c r="BE354" s="190">
        <f>IF(N354="základná",J354,0)</f>
        <v>0</v>
      </c>
      <c r="BF354" s="190">
        <f>IF(N354="znížená",J354,0)</f>
        <v>0</v>
      </c>
      <c r="BG354" s="190">
        <f>IF(N354="zákl. prenesená",J354,0)</f>
        <v>0</v>
      </c>
      <c r="BH354" s="190">
        <f>IF(N354="zníž. prenesená",J354,0)</f>
        <v>0</v>
      </c>
      <c r="BI354" s="190">
        <f>IF(N354="nulová",J354,0)</f>
        <v>0</v>
      </c>
      <c r="BJ354" s="15" t="s">
        <v>164</v>
      </c>
      <c r="BK354" s="190">
        <f>ROUND(I354*H354,2)</f>
        <v>0</v>
      </c>
      <c r="BL354" s="15" t="s">
        <v>188</v>
      </c>
      <c r="BM354" s="189" t="s">
        <v>1850</v>
      </c>
    </row>
    <row r="355" s="2" customFormat="1" ht="24.15" customHeight="1">
      <c r="A355" s="34"/>
      <c r="B355" s="176"/>
      <c r="C355" s="191" t="s">
        <v>904</v>
      </c>
      <c r="D355" s="191" t="s">
        <v>276</v>
      </c>
      <c r="E355" s="192" t="s">
        <v>1851</v>
      </c>
      <c r="F355" s="193" t="s">
        <v>1852</v>
      </c>
      <c r="G355" s="194" t="s">
        <v>300</v>
      </c>
      <c r="H355" s="195">
        <v>2</v>
      </c>
      <c r="I355" s="196"/>
      <c r="J355" s="197">
        <f>ROUND(I355*H355,2)</f>
        <v>0</v>
      </c>
      <c r="K355" s="198"/>
      <c r="L355" s="199"/>
      <c r="M355" s="200" t="s">
        <v>1</v>
      </c>
      <c r="N355" s="201" t="s">
        <v>38</v>
      </c>
      <c r="O355" s="78"/>
      <c r="P355" s="187">
        <f>O355*H355</f>
        <v>0</v>
      </c>
      <c r="Q355" s="187">
        <v>0.00075000000000000002</v>
      </c>
      <c r="R355" s="187">
        <f>Q355*H355</f>
        <v>0.0015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218</v>
      </c>
      <c r="AT355" s="189" t="s">
        <v>276</v>
      </c>
      <c r="AU355" s="189" t="s">
        <v>164</v>
      </c>
      <c r="AY355" s="15" t="s">
        <v>157</v>
      </c>
      <c r="BE355" s="190">
        <f>IF(N355="základná",J355,0)</f>
        <v>0</v>
      </c>
      <c r="BF355" s="190">
        <f>IF(N355="znížená",J355,0)</f>
        <v>0</v>
      </c>
      <c r="BG355" s="190">
        <f>IF(N355="zákl. prenesená",J355,0)</f>
        <v>0</v>
      </c>
      <c r="BH355" s="190">
        <f>IF(N355="zníž. prenesená",J355,0)</f>
        <v>0</v>
      </c>
      <c r="BI355" s="190">
        <f>IF(N355="nulová",J355,0)</f>
        <v>0</v>
      </c>
      <c r="BJ355" s="15" t="s">
        <v>164</v>
      </c>
      <c r="BK355" s="190">
        <f>ROUND(I355*H355,2)</f>
        <v>0</v>
      </c>
      <c r="BL355" s="15" t="s">
        <v>188</v>
      </c>
      <c r="BM355" s="189" t="s">
        <v>1853</v>
      </c>
    </row>
    <row r="356" s="2" customFormat="1" ht="24.15" customHeight="1">
      <c r="A356" s="34"/>
      <c r="B356" s="176"/>
      <c r="C356" s="177" t="s">
        <v>534</v>
      </c>
      <c r="D356" s="177" t="s">
        <v>159</v>
      </c>
      <c r="E356" s="178" t="s">
        <v>1854</v>
      </c>
      <c r="F356" s="179" t="s">
        <v>1855</v>
      </c>
      <c r="G356" s="180" t="s">
        <v>206</v>
      </c>
      <c r="H356" s="181">
        <v>1.7809999999999999</v>
      </c>
      <c r="I356" s="182"/>
      <c r="J356" s="183">
        <f>ROUND(I356*H356,2)</f>
        <v>0</v>
      </c>
      <c r="K356" s="184"/>
      <c r="L356" s="35"/>
      <c r="M356" s="185" t="s">
        <v>1</v>
      </c>
      <c r="N356" s="186" t="s">
        <v>38</v>
      </c>
      <c r="O356" s="78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188</v>
      </c>
      <c r="AT356" s="189" t="s">
        <v>159</v>
      </c>
      <c r="AU356" s="189" t="s">
        <v>164</v>
      </c>
      <c r="AY356" s="15" t="s">
        <v>157</v>
      </c>
      <c r="BE356" s="190">
        <f>IF(N356="základná",J356,0)</f>
        <v>0</v>
      </c>
      <c r="BF356" s="190">
        <f>IF(N356="znížená",J356,0)</f>
        <v>0</v>
      </c>
      <c r="BG356" s="190">
        <f>IF(N356="zákl. prenesená",J356,0)</f>
        <v>0</v>
      </c>
      <c r="BH356" s="190">
        <f>IF(N356="zníž. prenesená",J356,0)</f>
        <v>0</v>
      </c>
      <c r="BI356" s="190">
        <f>IF(N356="nulová",J356,0)</f>
        <v>0</v>
      </c>
      <c r="BJ356" s="15" t="s">
        <v>164</v>
      </c>
      <c r="BK356" s="190">
        <f>ROUND(I356*H356,2)</f>
        <v>0</v>
      </c>
      <c r="BL356" s="15" t="s">
        <v>188</v>
      </c>
      <c r="BM356" s="189" t="s">
        <v>1856</v>
      </c>
    </row>
    <row r="357" s="12" customFormat="1" ht="22.8" customHeight="1">
      <c r="A357" s="12"/>
      <c r="B357" s="163"/>
      <c r="C357" s="12"/>
      <c r="D357" s="164" t="s">
        <v>71</v>
      </c>
      <c r="E357" s="174" t="s">
        <v>1027</v>
      </c>
      <c r="F357" s="174" t="s">
        <v>1857</v>
      </c>
      <c r="G357" s="12"/>
      <c r="H357" s="12"/>
      <c r="I357" s="166"/>
      <c r="J357" s="175">
        <f>BK357</f>
        <v>0</v>
      </c>
      <c r="K357" s="12"/>
      <c r="L357" s="163"/>
      <c r="M357" s="168"/>
      <c r="N357" s="169"/>
      <c r="O357" s="169"/>
      <c r="P357" s="170">
        <f>SUM(P358:P366)</f>
        <v>0</v>
      </c>
      <c r="Q357" s="169"/>
      <c r="R357" s="170">
        <f>SUM(R358:R366)</f>
        <v>0.12767819999999999</v>
      </c>
      <c r="S357" s="169"/>
      <c r="T357" s="171">
        <f>SUM(T358:T366)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64" t="s">
        <v>164</v>
      </c>
      <c r="AT357" s="172" t="s">
        <v>71</v>
      </c>
      <c r="AU357" s="172" t="s">
        <v>80</v>
      </c>
      <c r="AY357" s="164" t="s">
        <v>157</v>
      </c>
      <c r="BK357" s="173">
        <f>SUM(BK358:BK366)</f>
        <v>0</v>
      </c>
    </row>
    <row r="358" s="2" customFormat="1" ht="21.75" customHeight="1">
      <c r="A358" s="34"/>
      <c r="B358" s="176"/>
      <c r="C358" s="177" t="s">
        <v>913</v>
      </c>
      <c r="D358" s="177" t="s">
        <v>159</v>
      </c>
      <c r="E358" s="178" t="s">
        <v>1858</v>
      </c>
      <c r="F358" s="179" t="s">
        <v>1859</v>
      </c>
      <c r="G358" s="180" t="s">
        <v>1066</v>
      </c>
      <c r="H358" s="181">
        <v>60</v>
      </c>
      <c r="I358" s="182"/>
      <c r="J358" s="183">
        <f>ROUND(I358*H358,2)</f>
        <v>0</v>
      </c>
      <c r="K358" s="184"/>
      <c r="L358" s="35"/>
      <c r="M358" s="185" t="s">
        <v>1</v>
      </c>
      <c r="N358" s="186" t="s">
        <v>38</v>
      </c>
      <c r="O358" s="78"/>
      <c r="P358" s="187">
        <f>O358*H358</f>
        <v>0</v>
      </c>
      <c r="Q358" s="187">
        <v>0.00030361</v>
      </c>
      <c r="R358" s="187">
        <f>Q358*H358</f>
        <v>0.018216599999999999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274</v>
      </c>
      <c r="AT358" s="189" t="s">
        <v>159</v>
      </c>
      <c r="AU358" s="189" t="s">
        <v>164</v>
      </c>
      <c r="AY358" s="15" t="s">
        <v>157</v>
      </c>
      <c r="BE358" s="190">
        <f>IF(N358="základná",J358,0)</f>
        <v>0</v>
      </c>
      <c r="BF358" s="190">
        <f>IF(N358="znížená",J358,0)</f>
        <v>0</v>
      </c>
      <c r="BG358" s="190">
        <f>IF(N358="zákl. prenesená",J358,0)</f>
        <v>0</v>
      </c>
      <c r="BH358" s="190">
        <f>IF(N358="zníž. prenesená",J358,0)</f>
        <v>0</v>
      </c>
      <c r="BI358" s="190">
        <f>IF(N358="nulová",J358,0)</f>
        <v>0</v>
      </c>
      <c r="BJ358" s="15" t="s">
        <v>164</v>
      </c>
      <c r="BK358" s="190">
        <f>ROUND(I358*H358,2)</f>
        <v>0</v>
      </c>
      <c r="BL358" s="15" t="s">
        <v>274</v>
      </c>
      <c r="BM358" s="189" t="s">
        <v>1860</v>
      </c>
    </row>
    <row r="359" s="2" customFormat="1" ht="16.5" customHeight="1">
      <c r="A359" s="34"/>
      <c r="B359" s="176"/>
      <c r="C359" s="191" t="s">
        <v>537</v>
      </c>
      <c r="D359" s="191" t="s">
        <v>276</v>
      </c>
      <c r="E359" s="192" t="s">
        <v>13</v>
      </c>
      <c r="F359" s="193" t="s">
        <v>1861</v>
      </c>
      <c r="G359" s="194" t="s">
        <v>300</v>
      </c>
      <c r="H359" s="195">
        <v>400</v>
      </c>
      <c r="I359" s="196"/>
      <c r="J359" s="197">
        <f>ROUND(I359*H359,2)</f>
        <v>0</v>
      </c>
      <c r="K359" s="198"/>
      <c r="L359" s="199"/>
      <c r="M359" s="200" t="s">
        <v>1</v>
      </c>
      <c r="N359" s="201" t="s">
        <v>38</v>
      </c>
      <c r="O359" s="78"/>
      <c r="P359" s="187">
        <f>O359*H359</f>
        <v>0</v>
      </c>
      <c r="Q359" s="187">
        <v>0.00014999999999999999</v>
      </c>
      <c r="R359" s="187">
        <f>Q359*H359</f>
        <v>0.059999999999999998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619</v>
      </c>
      <c r="AT359" s="189" t="s">
        <v>276</v>
      </c>
      <c r="AU359" s="189" t="s">
        <v>164</v>
      </c>
      <c r="AY359" s="15" t="s">
        <v>157</v>
      </c>
      <c r="BE359" s="190">
        <f>IF(N359="základná",J359,0)</f>
        <v>0</v>
      </c>
      <c r="BF359" s="190">
        <f>IF(N359="znížená",J359,0)</f>
        <v>0</v>
      </c>
      <c r="BG359" s="190">
        <f>IF(N359="zákl. prenesená",J359,0)</f>
        <v>0</v>
      </c>
      <c r="BH359" s="190">
        <f>IF(N359="zníž. prenesená",J359,0)</f>
        <v>0</v>
      </c>
      <c r="BI359" s="190">
        <f>IF(N359="nulová",J359,0)</f>
        <v>0</v>
      </c>
      <c r="BJ359" s="15" t="s">
        <v>164</v>
      </c>
      <c r="BK359" s="190">
        <f>ROUND(I359*H359,2)</f>
        <v>0</v>
      </c>
      <c r="BL359" s="15" t="s">
        <v>274</v>
      </c>
      <c r="BM359" s="189" t="s">
        <v>1862</v>
      </c>
    </row>
    <row r="360" s="2" customFormat="1" ht="21.75" customHeight="1">
      <c r="A360" s="34"/>
      <c r="B360" s="176"/>
      <c r="C360" s="177" t="s">
        <v>922</v>
      </c>
      <c r="D360" s="177" t="s">
        <v>159</v>
      </c>
      <c r="E360" s="178" t="s">
        <v>1863</v>
      </c>
      <c r="F360" s="179" t="s">
        <v>1864</v>
      </c>
      <c r="G360" s="180" t="s">
        <v>1066</v>
      </c>
      <c r="H360" s="181">
        <v>30</v>
      </c>
      <c r="I360" s="182"/>
      <c r="J360" s="183">
        <f>ROUND(I360*H360,2)</f>
        <v>0</v>
      </c>
      <c r="K360" s="184"/>
      <c r="L360" s="35"/>
      <c r="M360" s="185" t="s">
        <v>1</v>
      </c>
      <c r="N360" s="186" t="s">
        <v>38</v>
      </c>
      <c r="O360" s="78"/>
      <c r="P360" s="187">
        <f>O360*H360</f>
        <v>0</v>
      </c>
      <c r="Q360" s="187">
        <v>0.00043871999999999997</v>
      </c>
      <c r="R360" s="187">
        <f>Q360*H360</f>
        <v>0.013161599999999999</v>
      </c>
      <c r="S360" s="187">
        <v>0</v>
      </c>
      <c r="T360" s="18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9" t="s">
        <v>274</v>
      </c>
      <c r="AT360" s="189" t="s">
        <v>159</v>
      </c>
      <c r="AU360" s="189" t="s">
        <v>164</v>
      </c>
      <c r="AY360" s="15" t="s">
        <v>157</v>
      </c>
      <c r="BE360" s="190">
        <f>IF(N360="základná",J360,0)</f>
        <v>0</v>
      </c>
      <c r="BF360" s="190">
        <f>IF(N360="znížená",J360,0)</f>
        <v>0</v>
      </c>
      <c r="BG360" s="190">
        <f>IF(N360="zákl. prenesená",J360,0)</f>
        <v>0</v>
      </c>
      <c r="BH360" s="190">
        <f>IF(N360="zníž. prenesená",J360,0)</f>
        <v>0</v>
      </c>
      <c r="BI360" s="190">
        <f>IF(N360="nulová",J360,0)</f>
        <v>0</v>
      </c>
      <c r="BJ360" s="15" t="s">
        <v>164</v>
      </c>
      <c r="BK360" s="190">
        <f>ROUND(I360*H360,2)</f>
        <v>0</v>
      </c>
      <c r="BL360" s="15" t="s">
        <v>274</v>
      </c>
      <c r="BM360" s="189" t="s">
        <v>1865</v>
      </c>
    </row>
    <row r="361" s="2" customFormat="1" ht="33" customHeight="1">
      <c r="A361" s="34"/>
      <c r="B361" s="176"/>
      <c r="C361" s="191" t="s">
        <v>541</v>
      </c>
      <c r="D361" s="191" t="s">
        <v>276</v>
      </c>
      <c r="E361" s="192" t="s">
        <v>1866</v>
      </c>
      <c r="F361" s="193" t="s">
        <v>1867</v>
      </c>
      <c r="G361" s="194" t="s">
        <v>300</v>
      </c>
      <c r="H361" s="195">
        <v>110</v>
      </c>
      <c r="I361" s="196"/>
      <c r="J361" s="197">
        <f>ROUND(I361*H361,2)</f>
        <v>0</v>
      </c>
      <c r="K361" s="198"/>
      <c r="L361" s="199"/>
      <c r="M361" s="200" t="s">
        <v>1</v>
      </c>
      <c r="N361" s="201" t="s">
        <v>38</v>
      </c>
      <c r="O361" s="78"/>
      <c r="P361" s="187">
        <f>O361*H361</f>
        <v>0</v>
      </c>
      <c r="Q361" s="187">
        <v>5.0000000000000002E-05</v>
      </c>
      <c r="R361" s="187">
        <f>Q361*H361</f>
        <v>0.0055000000000000005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174</v>
      </c>
      <c r="AT361" s="189" t="s">
        <v>276</v>
      </c>
      <c r="AU361" s="189" t="s">
        <v>164</v>
      </c>
      <c r="AY361" s="15" t="s">
        <v>157</v>
      </c>
      <c r="BE361" s="190">
        <f>IF(N361="základná",J361,0)</f>
        <v>0</v>
      </c>
      <c r="BF361" s="190">
        <f>IF(N361="znížená",J361,0)</f>
        <v>0</v>
      </c>
      <c r="BG361" s="190">
        <f>IF(N361="zákl. prenesená",J361,0)</f>
        <v>0</v>
      </c>
      <c r="BH361" s="190">
        <f>IF(N361="zníž. prenesená",J361,0)</f>
        <v>0</v>
      </c>
      <c r="BI361" s="190">
        <f>IF(N361="nulová",J361,0)</f>
        <v>0</v>
      </c>
      <c r="BJ361" s="15" t="s">
        <v>164</v>
      </c>
      <c r="BK361" s="190">
        <f>ROUND(I361*H361,2)</f>
        <v>0</v>
      </c>
      <c r="BL361" s="15" t="s">
        <v>163</v>
      </c>
      <c r="BM361" s="189" t="s">
        <v>1868</v>
      </c>
    </row>
    <row r="362" s="2" customFormat="1" ht="33" customHeight="1">
      <c r="A362" s="34"/>
      <c r="B362" s="176"/>
      <c r="C362" s="191" t="s">
        <v>929</v>
      </c>
      <c r="D362" s="191" t="s">
        <v>276</v>
      </c>
      <c r="E362" s="192" t="s">
        <v>1869</v>
      </c>
      <c r="F362" s="193" t="s">
        <v>1870</v>
      </c>
      <c r="G362" s="194" t="s">
        <v>300</v>
      </c>
      <c r="H362" s="195">
        <v>240</v>
      </c>
      <c r="I362" s="196"/>
      <c r="J362" s="197">
        <f>ROUND(I362*H362,2)</f>
        <v>0</v>
      </c>
      <c r="K362" s="198"/>
      <c r="L362" s="199"/>
      <c r="M362" s="200" t="s">
        <v>1</v>
      </c>
      <c r="N362" s="201" t="s">
        <v>38</v>
      </c>
      <c r="O362" s="78"/>
      <c r="P362" s="187">
        <f>O362*H362</f>
        <v>0</v>
      </c>
      <c r="Q362" s="187">
        <v>6.0000000000000002E-05</v>
      </c>
      <c r="R362" s="187">
        <f>Q362*H362</f>
        <v>0.0144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174</v>
      </c>
      <c r="AT362" s="189" t="s">
        <v>276</v>
      </c>
      <c r="AU362" s="189" t="s">
        <v>164</v>
      </c>
      <c r="AY362" s="15" t="s">
        <v>157</v>
      </c>
      <c r="BE362" s="190">
        <f>IF(N362="základná",J362,0)</f>
        <v>0</v>
      </c>
      <c r="BF362" s="190">
        <f>IF(N362="znížená",J362,0)</f>
        <v>0</v>
      </c>
      <c r="BG362" s="190">
        <f>IF(N362="zákl. prenesená",J362,0)</f>
        <v>0</v>
      </c>
      <c r="BH362" s="190">
        <f>IF(N362="zníž. prenesená",J362,0)</f>
        <v>0</v>
      </c>
      <c r="BI362" s="190">
        <f>IF(N362="nulová",J362,0)</f>
        <v>0</v>
      </c>
      <c r="BJ362" s="15" t="s">
        <v>164</v>
      </c>
      <c r="BK362" s="190">
        <f>ROUND(I362*H362,2)</f>
        <v>0</v>
      </c>
      <c r="BL362" s="15" t="s">
        <v>163</v>
      </c>
      <c r="BM362" s="189" t="s">
        <v>1871</v>
      </c>
    </row>
    <row r="363" s="2" customFormat="1" ht="33" customHeight="1">
      <c r="A363" s="34"/>
      <c r="B363" s="176"/>
      <c r="C363" s="191" t="s">
        <v>544</v>
      </c>
      <c r="D363" s="191" t="s">
        <v>276</v>
      </c>
      <c r="E363" s="192" t="s">
        <v>1872</v>
      </c>
      <c r="F363" s="193" t="s">
        <v>1873</v>
      </c>
      <c r="G363" s="194" t="s">
        <v>300</v>
      </c>
      <c r="H363" s="195">
        <v>50</v>
      </c>
      <c r="I363" s="196"/>
      <c r="J363" s="197">
        <f>ROUND(I363*H363,2)</f>
        <v>0</v>
      </c>
      <c r="K363" s="198"/>
      <c r="L363" s="199"/>
      <c r="M363" s="200" t="s">
        <v>1</v>
      </c>
      <c r="N363" s="201" t="s">
        <v>38</v>
      </c>
      <c r="O363" s="78"/>
      <c r="P363" s="187">
        <f>O363*H363</f>
        <v>0</v>
      </c>
      <c r="Q363" s="187">
        <v>0.00019000000000000001</v>
      </c>
      <c r="R363" s="187">
        <f>Q363*H363</f>
        <v>0.0094999999999999998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174</v>
      </c>
      <c r="AT363" s="189" t="s">
        <v>276</v>
      </c>
      <c r="AU363" s="189" t="s">
        <v>164</v>
      </c>
      <c r="AY363" s="15" t="s">
        <v>157</v>
      </c>
      <c r="BE363" s="190">
        <f>IF(N363="základná",J363,0)</f>
        <v>0</v>
      </c>
      <c r="BF363" s="190">
        <f>IF(N363="znížená",J363,0)</f>
        <v>0</v>
      </c>
      <c r="BG363" s="190">
        <f>IF(N363="zákl. prenesená",J363,0)</f>
        <v>0</v>
      </c>
      <c r="BH363" s="190">
        <f>IF(N363="zníž. prenesená",J363,0)</f>
        <v>0</v>
      </c>
      <c r="BI363" s="190">
        <f>IF(N363="nulová",J363,0)</f>
        <v>0</v>
      </c>
      <c r="BJ363" s="15" t="s">
        <v>164</v>
      </c>
      <c r="BK363" s="190">
        <f>ROUND(I363*H363,2)</f>
        <v>0</v>
      </c>
      <c r="BL363" s="15" t="s">
        <v>163</v>
      </c>
      <c r="BM363" s="189" t="s">
        <v>1874</v>
      </c>
    </row>
    <row r="364" s="2" customFormat="1" ht="16.5" customHeight="1">
      <c r="A364" s="34"/>
      <c r="B364" s="176"/>
      <c r="C364" s="177" t="s">
        <v>936</v>
      </c>
      <c r="D364" s="177" t="s">
        <v>159</v>
      </c>
      <c r="E364" s="178" t="s">
        <v>1875</v>
      </c>
      <c r="F364" s="179" t="s">
        <v>1876</v>
      </c>
      <c r="G364" s="180" t="s">
        <v>300</v>
      </c>
      <c r="H364" s="181">
        <v>5</v>
      </c>
      <c r="I364" s="182"/>
      <c r="J364" s="183">
        <f>ROUND(I364*H364,2)</f>
        <v>0</v>
      </c>
      <c r="K364" s="184"/>
      <c r="L364" s="35"/>
      <c r="M364" s="185" t="s">
        <v>1</v>
      </c>
      <c r="N364" s="186" t="s">
        <v>38</v>
      </c>
      <c r="O364" s="78"/>
      <c r="P364" s="187">
        <f>O364*H364</f>
        <v>0</v>
      </c>
      <c r="Q364" s="187">
        <v>0.00089999999999999998</v>
      </c>
      <c r="R364" s="187">
        <f>Q364*H364</f>
        <v>0.0044999999999999997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188</v>
      </c>
      <c r="AT364" s="189" t="s">
        <v>159</v>
      </c>
      <c r="AU364" s="189" t="s">
        <v>164</v>
      </c>
      <c r="AY364" s="15" t="s">
        <v>157</v>
      </c>
      <c r="BE364" s="190">
        <f>IF(N364="základná",J364,0)</f>
        <v>0</v>
      </c>
      <c r="BF364" s="190">
        <f>IF(N364="znížená",J364,0)</f>
        <v>0</v>
      </c>
      <c r="BG364" s="190">
        <f>IF(N364="zákl. prenesená",J364,0)</f>
        <v>0</v>
      </c>
      <c r="BH364" s="190">
        <f>IF(N364="zníž. prenesená",J364,0)</f>
        <v>0</v>
      </c>
      <c r="BI364" s="190">
        <f>IF(N364="nulová",J364,0)</f>
        <v>0</v>
      </c>
      <c r="BJ364" s="15" t="s">
        <v>164</v>
      </c>
      <c r="BK364" s="190">
        <f>ROUND(I364*H364,2)</f>
        <v>0</v>
      </c>
      <c r="BL364" s="15" t="s">
        <v>188</v>
      </c>
      <c r="BM364" s="189" t="s">
        <v>1877</v>
      </c>
    </row>
    <row r="365" s="2" customFormat="1" ht="16.5" customHeight="1">
      <c r="A365" s="34"/>
      <c r="B365" s="176"/>
      <c r="C365" s="191" t="s">
        <v>548</v>
      </c>
      <c r="D365" s="191" t="s">
        <v>276</v>
      </c>
      <c r="E365" s="192" t="s">
        <v>1878</v>
      </c>
      <c r="F365" s="193" t="s">
        <v>1879</v>
      </c>
      <c r="G365" s="194" t="s">
        <v>300</v>
      </c>
      <c r="H365" s="195">
        <v>5</v>
      </c>
      <c r="I365" s="196"/>
      <c r="J365" s="197">
        <f>ROUND(I365*H365,2)</f>
        <v>0</v>
      </c>
      <c r="K365" s="198"/>
      <c r="L365" s="199"/>
      <c r="M365" s="200" t="s">
        <v>1</v>
      </c>
      <c r="N365" s="201" t="s">
        <v>38</v>
      </c>
      <c r="O365" s="78"/>
      <c r="P365" s="187">
        <f>O365*H365</f>
        <v>0</v>
      </c>
      <c r="Q365" s="187">
        <v>0.00048000000000000001</v>
      </c>
      <c r="R365" s="187">
        <f>Q365*H365</f>
        <v>0.0024000000000000002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218</v>
      </c>
      <c r="AT365" s="189" t="s">
        <v>276</v>
      </c>
      <c r="AU365" s="189" t="s">
        <v>164</v>
      </c>
      <c r="AY365" s="15" t="s">
        <v>157</v>
      </c>
      <c r="BE365" s="190">
        <f>IF(N365="základná",J365,0)</f>
        <v>0</v>
      </c>
      <c r="BF365" s="190">
        <f>IF(N365="znížená",J365,0)</f>
        <v>0</v>
      </c>
      <c r="BG365" s="190">
        <f>IF(N365="zákl. prenesená",J365,0)</f>
        <v>0</v>
      </c>
      <c r="BH365" s="190">
        <f>IF(N365="zníž. prenesená",J365,0)</f>
        <v>0</v>
      </c>
      <c r="BI365" s="190">
        <f>IF(N365="nulová",J365,0)</f>
        <v>0</v>
      </c>
      <c r="BJ365" s="15" t="s">
        <v>164</v>
      </c>
      <c r="BK365" s="190">
        <f>ROUND(I365*H365,2)</f>
        <v>0</v>
      </c>
      <c r="BL365" s="15" t="s">
        <v>188</v>
      </c>
      <c r="BM365" s="189" t="s">
        <v>1880</v>
      </c>
    </row>
    <row r="366" s="2" customFormat="1" ht="24.15" customHeight="1">
      <c r="A366" s="34"/>
      <c r="B366" s="176"/>
      <c r="C366" s="177" t="s">
        <v>943</v>
      </c>
      <c r="D366" s="177" t="s">
        <v>159</v>
      </c>
      <c r="E366" s="178" t="s">
        <v>1881</v>
      </c>
      <c r="F366" s="179" t="s">
        <v>1076</v>
      </c>
      <c r="G366" s="180" t="s">
        <v>206</v>
      </c>
      <c r="H366" s="181">
        <v>0.128</v>
      </c>
      <c r="I366" s="182"/>
      <c r="J366" s="183">
        <f>ROUND(I366*H366,2)</f>
        <v>0</v>
      </c>
      <c r="K366" s="184"/>
      <c r="L366" s="35"/>
      <c r="M366" s="185" t="s">
        <v>1</v>
      </c>
      <c r="N366" s="186" t="s">
        <v>38</v>
      </c>
      <c r="O366" s="78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9" t="s">
        <v>188</v>
      </c>
      <c r="AT366" s="189" t="s">
        <v>159</v>
      </c>
      <c r="AU366" s="189" t="s">
        <v>164</v>
      </c>
      <c r="AY366" s="15" t="s">
        <v>157</v>
      </c>
      <c r="BE366" s="190">
        <f>IF(N366="základná",J366,0)</f>
        <v>0</v>
      </c>
      <c r="BF366" s="190">
        <f>IF(N366="znížená",J366,0)</f>
        <v>0</v>
      </c>
      <c r="BG366" s="190">
        <f>IF(N366="zákl. prenesená",J366,0)</f>
        <v>0</v>
      </c>
      <c r="BH366" s="190">
        <f>IF(N366="zníž. prenesená",J366,0)</f>
        <v>0</v>
      </c>
      <c r="BI366" s="190">
        <f>IF(N366="nulová",J366,0)</f>
        <v>0</v>
      </c>
      <c r="BJ366" s="15" t="s">
        <v>164</v>
      </c>
      <c r="BK366" s="190">
        <f>ROUND(I366*H366,2)</f>
        <v>0</v>
      </c>
      <c r="BL366" s="15" t="s">
        <v>188</v>
      </c>
      <c r="BM366" s="189" t="s">
        <v>1882</v>
      </c>
    </row>
    <row r="367" s="12" customFormat="1" ht="25.92" customHeight="1">
      <c r="A367" s="12"/>
      <c r="B367" s="163"/>
      <c r="C367" s="12"/>
      <c r="D367" s="164" t="s">
        <v>71</v>
      </c>
      <c r="E367" s="165" t="s">
        <v>1883</v>
      </c>
      <c r="F367" s="165" t="s">
        <v>1884</v>
      </c>
      <c r="G367" s="12"/>
      <c r="H367" s="12"/>
      <c r="I367" s="166"/>
      <c r="J367" s="167">
        <f>BK367</f>
        <v>0</v>
      </c>
      <c r="K367" s="12"/>
      <c r="L367" s="163"/>
      <c r="M367" s="168"/>
      <c r="N367" s="169"/>
      <c r="O367" s="169"/>
      <c r="P367" s="170">
        <f>P368</f>
        <v>0</v>
      </c>
      <c r="Q367" s="169"/>
      <c r="R367" s="170">
        <f>R368</f>
        <v>0</v>
      </c>
      <c r="S367" s="169"/>
      <c r="T367" s="171">
        <f>T368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64" t="s">
        <v>163</v>
      </c>
      <c r="AT367" s="172" t="s">
        <v>71</v>
      </c>
      <c r="AU367" s="172" t="s">
        <v>72</v>
      </c>
      <c r="AY367" s="164" t="s">
        <v>157</v>
      </c>
      <c r="BK367" s="173">
        <f>BK368</f>
        <v>0</v>
      </c>
    </row>
    <row r="368" s="2" customFormat="1" ht="37.8" customHeight="1">
      <c r="A368" s="34"/>
      <c r="B368" s="176"/>
      <c r="C368" s="177" t="s">
        <v>551</v>
      </c>
      <c r="D368" s="177" t="s">
        <v>159</v>
      </c>
      <c r="E368" s="178" t="s">
        <v>1885</v>
      </c>
      <c r="F368" s="179" t="s">
        <v>1886</v>
      </c>
      <c r="G368" s="180" t="s">
        <v>661</v>
      </c>
      <c r="H368" s="181">
        <v>8</v>
      </c>
      <c r="I368" s="182"/>
      <c r="J368" s="183">
        <f>ROUND(I368*H368,2)</f>
        <v>0</v>
      </c>
      <c r="K368" s="184"/>
      <c r="L368" s="35"/>
      <c r="M368" s="204" t="s">
        <v>1</v>
      </c>
      <c r="N368" s="205" t="s">
        <v>38</v>
      </c>
      <c r="O368" s="206"/>
      <c r="P368" s="207">
        <f>O368*H368</f>
        <v>0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1086</v>
      </c>
      <c r="AT368" s="189" t="s">
        <v>159</v>
      </c>
      <c r="AU368" s="189" t="s">
        <v>80</v>
      </c>
      <c r="AY368" s="15" t="s">
        <v>157</v>
      </c>
      <c r="BE368" s="190">
        <f>IF(N368="základná",J368,0)</f>
        <v>0</v>
      </c>
      <c r="BF368" s="190">
        <f>IF(N368="znížená",J368,0)</f>
        <v>0</v>
      </c>
      <c r="BG368" s="190">
        <f>IF(N368="zákl. prenesená",J368,0)</f>
        <v>0</v>
      </c>
      <c r="BH368" s="190">
        <f>IF(N368="zníž. prenesená",J368,0)</f>
        <v>0</v>
      </c>
      <c r="BI368" s="190">
        <f>IF(N368="nulová",J368,0)</f>
        <v>0</v>
      </c>
      <c r="BJ368" s="15" t="s">
        <v>164</v>
      </c>
      <c r="BK368" s="190">
        <f>ROUND(I368*H368,2)</f>
        <v>0</v>
      </c>
      <c r="BL368" s="15" t="s">
        <v>1086</v>
      </c>
      <c r="BM368" s="189" t="s">
        <v>1887</v>
      </c>
    </row>
    <row r="369" s="2" customFormat="1" ht="6.96" customHeight="1">
      <c r="A369" s="34"/>
      <c r="B369" s="61"/>
      <c r="C369" s="62"/>
      <c r="D369" s="62"/>
      <c r="E369" s="62"/>
      <c r="F369" s="62"/>
      <c r="G369" s="62"/>
      <c r="H369" s="62"/>
      <c r="I369" s="62"/>
      <c r="J369" s="62"/>
      <c r="K369" s="62"/>
      <c r="L369" s="35"/>
      <c r="M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</row>
  </sheetData>
  <autoFilter ref="C132:K368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1888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1230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1231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1232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1233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ROUND(J127,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ROUND((SUM(BE127:BE207)),  2)</f>
        <v>0</v>
      </c>
      <c r="G33" s="129"/>
      <c r="H33" s="129"/>
      <c r="I33" s="130">
        <v>0.23000000000000001</v>
      </c>
      <c r="J33" s="128">
        <f>ROUND(((SUM(BE127:BE207))*I33),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ROUND((SUM(BF127:BF207)),  2)</f>
        <v>0</v>
      </c>
      <c r="G34" s="129"/>
      <c r="H34" s="129"/>
      <c r="I34" s="130">
        <v>0.23000000000000001</v>
      </c>
      <c r="J34" s="128">
        <f>ROUND(((SUM(BF127:BF207))*I34),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ROUND((SUM(BG127:BG207)),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ROUND((SUM(BH127:BH207)),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ROUND((SUM(BI127:BI207)),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01.3 - Areálový rozvod kanalizácie_rev.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DSS, Pionierska 850/13, 962 12 Detva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</v>
      </c>
      <c r="G91" s="34"/>
      <c r="H91" s="34"/>
      <c r="I91" s="28" t="s">
        <v>28</v>
      </c>
      <c r="J91" s="32" t="str">
        <f>E21</f>
        <v>Ing. Rastislav Kohút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>Ing. Stanislava Jókayová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J127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1234</v>
      </c>
      <c r="E97" s="146"/>
      <c r="F97" s="146"/>
      <c r="G97" s="146"/>
      <c r="H97" s="146"/>
      <c r="I97" s="146"/>
      <c r="J97" s="147">
        <f>J128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1889</v>
      </c>
      <c r="E98" s="150"/>
      <c r="F98" s="150"/>
      <c r="G98" s="150"/>
      <c r="H98" s="150"/>
      <c r="I98" s="150"/>
      <c r="J98" s="151">
        <f>J129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1236</v>
      </c>
      <c r="E99" s="150"/>
      <c r="F99" s="150"/>
      <c r="G99" s="150"/>
      <c r="H99" s="150"/>
      <c r="I99" s="150"/>
      <c r="J99" s="151">
        <f>J146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1237</v>
      </c>
      <c r="E100" s="150"/>
      <c r="F100" s="150"/>
      <c r="G100" s="150"/>
      <c r="H100" s="150"/>
      <c r="I100" s="150"/>
      <c r="J100" s="151">
        <f>J148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1890</v>
      </c>
      <c r="E101" s="150"/>
      <c r="F101" s="150"/>
      <c r="G101" s="150"/>
      <c r="H101" s="150"/>
      <c r="I101" s="150"/>
      <c r="J101" s="151">
        <f>J150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1239</v>
      </c>
      <c r="E102" s="150"/>
      <c r="F102" s="150"/>
      <c r="G102" s="150"/>
      <c r="H102" s="150"/>
      <c r="I102" s="150"/>
      <c r="J102" s="151">
        <f>J154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118</v>
      </c>
      <c r="E103" s="150"/>
      <c r="F103" s="150"/>
      <c r="G103" s="150"/>
      <c r="H103" s="150"/>
      <c r="I103" s="150"/>
      <c r="J103" s="151">
        <f>J180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119</v>
      </c>
      <c r="E104" s="150"/>
      <c r="F104" s="150"/>
      <c r="G104" s="150"/>
      <c r="H104" s="150"/>
      <c r="I104" s="150"/>
      <c r="J104" s="151">
        <f>J190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1240</v>
      </c>
      <c r="E105" s="146"/>
      <c r="F105" s="146"/>
      <c r="G105" s="146"/>
      <c r="H105" s="146"/>
      <c r="I105" s="146"/>
      <c r="J105" s="147">
        <f>J192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121</v>
      </c>
      <c r="E106" s="150"/>
      <c r="F106" s="150"/>
      <c r="G106" s="150"/>
      <c r="H106" s="150"/>
      <c r="I106" s="150"/>
      <c r="J106" s="151">
        <f>J193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44"/>
      <c r="C107" s="9"/>
      <c r="D107" s="145" t="s">
        <v>1891</v>
      </c>
      <c r="E107" s="146"/>
      <c r="F107" s="146"/>
      <c r="G107" s="146"/>
      <c r="H107" s="146"/>
      <c r="I107" s="146"/>
      <c r="J107" s="147">
        <f>J202</f>
        <v>0</v>
      </c>
      <c r="K107" s="9"/>
      <c r="L107" s="14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hidden="1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hidden="1"/>
    <row r="111" hidden="1"/>
    <row r="112" hidden="1"/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143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22" t="str">
        <f>E7</f>
        <v>ZSS_Detvan_(rozpocet)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104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E9</f>
        <v>SO 01.3 - Areálový rozvod kanalizácie_rev.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F12</f>
        <v>DSS, Pionierska 850/13, 962 12 Detva</v>
      </c>
      <c r="G121" s="34"/>
      <c r="H121" s="34"/>
      <c r="I121" s="28" t="s">
        <v>21</v>
      </c>
      <c r="J121" s="70" t="str">
        <f>IF(J12="","",J12)</f>
        <v>21. 2. 2025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23</v>
      </c>
      <c r="D123" s="34"/>
      <c r="E123" s="34"/>
      <c r="F123" s="23" t="str">
        <f>E15</f>
        <v>Banskobystrický samosprávny kraj</v>
      </c>
      <c r="G123" s="34"/>
      <c r="H123" s="34"/>
      <c r="I123" s="28" t="s">
        <v>28</v>
      </c>
      <c r="J123" s="32" t="str">
        <f>E21</f>
        <v>Ing. Rastislav Kohút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26</v>
      </c>
      <c r="D124" s="34"/>
      <c r="E124" s="34"/>
      <c r="F124" s="23" t="str">
        <f>IF(E18="","",E18)</f>
        <v>Vyplň údaj</v>
      </c>
      <c r="G124" s="34"/>
      <c r="H124" s="34"/>
      <c r="I124" s="28" t="s">
        <v>30</v>
      </c>
      <c r="J124" s="32" t="str">
        <f>E24</f>
        <v>Ing. Stanislava Jókayová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52"/>
      <c r="B126" s="153"/>
      <c r="C126" s="154" t="s">
        <v>144</v>
      </c>
      <c r="D126" s="155" t="s">
        <v>57</v>
      </c>
      <c r="E126" s="155" t="s">
        <v>53</v>
      </c>
      <c r="F126" s="155" t="s">
        <v>54</v>
      </c>
      <c r="G126" s="155" t="s">
        <v>145</v>
      </c>
      <c r="H126" s="155" t="s">
        <v>146</v>
      </c>
      <c r="I126" s="155" t="s">
        <v>147</v>
      </c>
      <c r="J126" s="156" t="s">
        <v>108</v>
      </c>
      <c r="K126" s="157" t="s">
        <v>148</v>
      </c>
      <c r="L126" s="158"/>
      <c r="M126" s="87" t="s">
        <v>1</v>
      </c>
      <c r="N126" s="88" t="s">
        <v>36</v>
      </c>
      <c r="O126" s="88" t="s">
        <v>149</v>
      </c>
      <c r="P126" s="88" t="s">
        <v>150</v>
      </c>
      <c r="Q126" s="88" t="s">
        <v>151</v>
      </c>
      <c r="R126" s="88" t="s">
        <v>152</v>
      </c>
      <c r="S126" s="88" t="s">
        <v>153</v>
      </c>
      <c r="T126" s="89" t="s">
        <v>154</v>
      </c>
      <c r="U126" s="15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/>
    </row>
    <row r="127" s="2" customFormat="1" ht="22.8" customHeight="1">
      <c r="A127" s="34"/>
      <c r="B127" s="35"/>
      <c r="C127" s="94" t="s">
        <v>109</v>
      </c>
      <c r="D127" s="34"/>
      <c r="E127" s="34"/>
      <c r="F127" s="34"/>
      <c r="G127" s="34"/>
      <c r="H127" s="34"/>
      <c r="I127" s="34"/>
      <c r="J127" s="159">
        <f>BK127</f>
        <v>0</v>
      </c>
      <c r="K127" s="34"/>
      <c r="L127" s="35"/>
      <c r="M127" s="90"/>
      <c r="N127" s="74"/>
      <c r="O127" s="91"/>
      <c r="P127" s="160">
        <f>P128+P192+P202</f>
        <v>0</v>
      </c>
      <c r="Q127" s="91"/>
      <c r="R127" s="160">
        <f>R128+R192+R202</f>
        <v>66.176828970000003</v>
      </c>
      <c r="S127" s="91"/>
      <c r="T127" s="161">
        <f>T128+T192+T202</f>
        <v>5.0628000000000002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71</v>
      </c>
      <c r="AU127" s="15" t="s">
        <v>110</v>
      </c>
      <c r="BK127" s="162">
        <f>BK128+BK192+BK202</f>
        <v>0</v>
      </c>
    </row>
    <row r="128" s="12" customFormat="1" ht="25.92" customHeight="1">
      <c r="A128" s="12"/>
      <c r="B128" s="163"/>
      <c r="C128" s="12"/>
      <c r="D128" s="164" t="s">
        <v>71</v>
      </c>
      <c r="E128" s="165" t="s">
        <v>1248</v>
      </c>
      <c r="F128" s="165" t="s">
        <v>1249</v>
      </c>
      <c r="G128" s="12"/>
      <c r="H128" s="12"/>
      <c r="I128" s="166"/>
      <c r="J128" s="167">
        <f>BK128</f>
        <v>0</v>
      </c>
      <c r="K128" s="12"/>
      <c r="L128" s="163"/>
      <c r="M128" s="168"/>
      <c r="N128" s="169"/>
      <c r="O128" s="169"/>
      <c r="P128" s="170">
        <f>P129+P146+P148+P150+P154+P180+P190</f>
        <v>0</v>
      </c>
      <c r="Q128" s="169"/>
      <c r="R128" s="170">
        <f>R129+R146+R148+R150+R154+R180+R190</f>
        <v>66.165788970000008</v>
      </c>
      <c r="S128" s="169"/>
      <c r="T128" s="171">
        <f>T129+T146+T148+T150+T154+T180+T190</f>
        <v>5.0628000000000002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80</v>
      </c>
      <c r="AT128" s="172" t="s">
        <v>71</v>
      </c>
      <c r="AU128" s="172" t="s">
        <v>72</v>
      </c>
      <c r="AY128" s="164" t="s">
        <v>157</v>
      </c>
      <c r="BK128" s="173">
        <f>BK129+BK146+BK148+BK150+BK154+BK180+BK190</f>
        <v>0</v>
      </c>
    </row>
    <row r="129" s="12" customFormat="1" ht="22.8" customHeight="1">
      <c r="A129" s="12"/>
      <c r="B129" s="163"/>
      <c r="C129" s="12"/>
      <c r="D129" s="164" t="s">
        <v>71</v>
      </c>
      <c r="E129" s="174" t="s">
        <v>80</v>
      </c>
      <c r="F129" s="174" t="s">
        <v>1892</v>
      </c>
      <c r="G129" s="12"/>
      <c r="H129" s="12"/>
      <c r="I129" s="166"/>
      <c r="J129" s="175">
        <f>BK129</f>
        <v>0</v>
      </c>
      <c r="K129" s="12"/>
      <c r="L129" s="163"/>
      <c r="M129" s="168"/>
      <c r="N129" s="169"/>
      <c r="O129" s="169"/>
      <c r="P129" s="170">
        <f>SUM(P130:P145)</f>
        <v>0</v>
      </c>
      <c r="Q129" s="169"/>
      <c r="R129" s="170">
        <f>SUM(R130:R145)</f>
        <v>46.503799999999998</v>
      </c>
      <c r="S129" s="169"/>
      <c r="T129" s="171">
        <f>SUM(T130:T145)</f>
        <v>5.0274000000000001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80</v>
      </c>
      <c r="AT129" s="172" t="s">
        <v>71</v>
      </c>
      <c r="AU129" s="172" t="s">
        <v>80</v>
      </c>
      <c r="AY129" s="164" t="s">
        <v>157</v>
      </c>
      <c r="BK129" s="173">
        <f>SUM(BK130:BK145)</f>
        <v>0</v>
      </c>
    </row>
    <row r="130" s="2" customFormat="1" ht="33" customHeight="1">
      <c r="A130" s="34"/>
      <c r="B130" s="176"/>
      <c r="C130" s="177" t="s">
        <v>80</v>
      </c>
      <c r="D130" s="177" t="s">
        <v>159</v>
      </c>
      <c r="E130" s="178" t="s">
        <v>1893</v>
      </c>
      <c r="F130" s="179" t="s">
        <v>1894</v>
      </c>
      <c r="G130" s="180" t="s">
        <v>162</v>
      </c>
      <c r="H130" s="181">
        <v>6.8399999999999999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38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0.5</v>
      </c>
      <c r="T130" s="188">
        <f>S130*H130</f>
        <v>3.4199999999999999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163</v>
      </c>
      <c r="AT130" s="189" t="s">
        <v>159</v>
      </c>
      <c r="AU130" s="189" t="s">
        <v>164</v>
      </c>
      <c r="AY130" s="15" t="s">
        <v>157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164</v>
      </c>
      <c r="BK130" s="190">
        <f>ROUND(I130*H130,2)</f>
        <v>0</v>
      </c>
      <c r="BL130" s="15" t="s">
        <v>163</v>
      </c>
      <c r="BM130" s="189" t="s">
        <v>1895</v>
      </c>
    </row>
    <row r="131" s="2" customFormat="1" ht="33" customHeight="1">
      <c r="A131" s="34"/>
      <c r="B131" s="176"/>
      <c r="C131" s="177" t="s">
        <v>164</v>
      </c>
      <c r="D131" s="177" t="s">
        <v>159</v>
      </c>
      <c r="E131" s="178" t="s">
        <v>1251</v>
      </c>
      <c r="F131" s="179" t="s">
        <v>1252</v>
      </c>
      <c r="G131" s="180" t="s">
        <v>162</v>
      </c>
      <c r="H131" s="181">
        <v>6.8399999999999999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38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0.23499999999999999</v>
      </c>
      <c r="T131" s="188">
        <f>S131*H131</f>
        <v>1.6073999999999999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163</v>
      </c>
      <c r="AT131" s="189" t="s">
        <v>159</v>
      </c>
      <c r="AU131" s="189" t="s">
        <v>164</v>
      </c>
      <c r="AY131" s="15" t="s">
        <v>157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164</v>
      </c>
      <c r="BK131" s="190">
        <f>ROUND(I131*H131,2)</f>
        <v>0</v>
      </c>
      <c r="BL131" s="15" t="s">
        <v>163</v>
      </c>
      <c r="BM131" s="189" t="s">
        <v>1896</v>
      </c>
    </row>
    <row r="132" s="2" customFormat="1" ht="21.75" customHeight="1">
      <c r="A132" s="34"/>
      <c r="B132" s="176"/>
      <c r="C132" s="177" t="s">
        <v>168</v>
      </c>
      <c r="D132" s="177" t="s">
        <v>159</v>
      </c>
      <c r="E132" s="178" t="s">
        <v>1897</v>
      </c>
      <c r="F132" s="179" t="s">
        <v>1898</v>
      </c>
      <c r="G132" s="180" t="s">
        <v>311</v>
      </c>
      <c r="H132" s="181">
        <v>20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38</v>
      </c>
      <c r="O132" s="78"/>
      <c r="P132" s="187">
        <f>O132*H132</f>
        <v>0</v>
      </c>
      <c r="Q132" s="187">
        <v>0.059540000000000003</v>
      </c>
      <c r="R132" s="187">
        <f>Q132*H132</f>
        <v>1.1908000000000001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163</v>
      </c>
      <c r="AT132" s="189" t="s">
        <v>159</v>
      </c>
      <c r="AU132" s="189" t="s">
        <v>164</v>
      </c>
      <c r="AY132" s="15" t="s">
        <v>157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164</v>
      </c>
      <c r="BK132" s="190">
        <f>ROUND(I132*H132,2)</f>
        <v>0</v>
      </c>
      <c r="BL132" s="15" t="s">
        <v>163</v>
      </c>
      <c r="BM132" s="189" t="s">
        <v>1899</v>
      </c>
    </row>
    <row r="133" s="2" customFormat="1" ht="24.15" customHeight="1">
      <c r="A133" s="34"/>
      <c r="B133" s="176"/>
      <c r="C133" s="177" t="s">
        <v>163</v>
      </c>
      <c r="D133" s="177" t="s">
        <v>159</v>
      </c>
      <c r="E133" s="178" t="s">
        <v>1900</v>
      </c>
      <c r="F133" s="179" t="s">
        <v>1901</v>
      </c>
      <c r="G133" s="180" t="s">
        <v>311</v>
      </c>
      <c r="H133" s="181">
        <v>130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38</v>
      </c>
      <c r="O133" s="78"/>
      <c r="P133" s="187">
        <f>O133*H133</f>
        <v>0</v>
      </c>
      <c r="Q133" s="187">
        <v>0.0038999999999999998</v>
      </c>
      <c r="R133" s="187">
        <f>Q133*H133</f>
        <v>0.50700000000000001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163</v>
      </c>
      <c r="AT133" s="189" t="s">
        <v>159</v>
      </c>
      <c r="AU133" s="189" t="s">
        <v>164</v>
      </c>
      <c r="AY133" s="15" t="s">
        <v>157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164</v>
      </c>
      <c r="BK133" s="190">
        <f>ROUND(I133*H133,2)</f>
        <v>0</v>
      </c>
      <c r="BL133" s="15" t="s">
        <v>163</v>
      </c>
      <c r="BM133" s="189" t="s">
        <v>1902</v>
      </c>
    </row>
    <row r="134" s="2" customFormat="1" ht="24.15" customHeight="1">
      <c r="A134" s="34"/>
      <c r="B134" s="176"/>
      <c r="C134" s="177" t="s">
        <v>175</v>
      </c>
      <c r="D134" s="177" t="s">
        <v>159</v>
      </c>
      <c r="E134" s="178" t="s">
        <v>1903</v>
      </c>
      <c r="F134" s="179" t="s">
        <v>1904</v>
      </c>
      <c r="G134" s="180" t="s">
        <v>167</v>
      </c>
      <c r="H134" s="181">
        <v>22.858000000000001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38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163</v>
      </c>
      <c r="AT134" s="189" t="s">
        <v>159</v>
      </c>
      <c r="AU134" s="189" t="s">
        <v>164</v>
      </c>
      <c r="AY134" s="15" t="s">
        <v>157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164</v>
      </c>
      <c r="BK134" s="190">
        <f>ROUND(I134*H134,2)</f>
        <v>0</v>
      </c>
      <c r="BL134" s="15" t="s">
        <v>163</v>
      </c>
      <c r="BM134" s="189" t="s">
        <v>1905</v>
      </c>
    </row>
    <row r="135" s="2" customFormat="1" ht="21.75" customHeight="1">
      <c r="A135" s="34"/>
      <c r="B135" s="176"/>
      <c r="C135" s="177" t="s">
        <v>171</v>
      </c>
      <c r="D135" s="177" t="s">
        <v>159</v>
      </c>
      <c r="E135" s="178" t="s">
        <v>1906</v>
      </c>
      <c r="F135" s="179" t="s">
        <v>1907</v>
      </c>
      <c r="G135" s="180" t="s">
        <v>167</v>
      </c>
      <c r="H135" s="181">
        <v>76.194000000000003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38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163</v>
      </c>
      <c r="AT135" s="189" t="s">
        <v>159</v>
      </c>
      <c r="AU135" s="189" t="s">
        <v>164</v>
      </c>
      <c r="AY135" s="15" t="s">
        <v>157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164</v>
      </c>
      <c r="BK135" s="190">
        <f>ROUND(I135*H135,2)</f>
        <v>0</v>
      </c>
      <c r="BL135" s="15" t="s">
        <v>163</v>
      </c>
      <c r="BM135" s="189" t="s">
        <v>1908</v>
      </c>
    </row>
    <row r="136" s="2" customFormat="1" ht="37.8" customHeight="1">
      <c r="A136" s="34"/>
      <c r="B136" s="176"/>
      <c r="C136" s="177" t="s">
        <v>182</v>
      </c>
      <c r="D136" s="177" t="s">
        <v>159</v>
      </c>
      <c r="E136" s="178" t="s">
        <v>169</v>
      </c>
      <c r="F136" s="179" t="s">
        <v>170</v>
      </c>
      <c r="G136" s="180" t="s">
        <v>167</v>
      </c>
      <c r="H136" s="181">
        <v>22.858000000000001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38</v>
      </c>
      <c r="O136" s="78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163</v>
      </c>
      <c r="AT136" s="189" t="s">
        <v>159</v>
      </c>
      <c r="AU136" s="189" t="s">
        <v>164</v>
      </c>
      <c r="AY136" s="15" t="s">
        <v>157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164</v>
      </c>
      <c r="BK136" s="190">
        <f>ROUND(I136*H136,2)</f>
        <v>0</v>
      </c>
      <c r="BL136" s="15" t="s">
        <v>163</v>
      </c>
      <c r="BM136" s="189" t="s">
        <v>1909</v>
      </c>
    </row>
    <row r="137" s="2" customFormat="1" ht="24.15" customHeight="1">
      <c r="A137" s="34"/>
      <c r="B137" s="176"/>
      <c r="C137" s="177" t="s">
        <v>174</v>
      </c>
      <c r="D137" s="177" t="s">
        <v>159</v>
      </c>
      <c r="E137" s="178" t="s">
        <v>1259</v>
      </c>
      <c r="F137" s="179" t="s">
        <v>1260</v>
      </c>
      <c r="G137" s="180" t="s">
        <v>167</v>
      </c>
      <c r="H137" s="181">
        <v>76.194000000000003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38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163</v>
      </c>
      <c r="AT137" s="189" t="s">
        <v>159</v>
      </c>
      <c r="AU137" s="189" t="s">
        <v>164</v>
      </c>
      <c r="AY137" s="15" t="s">
        <v>157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164</v>
      </c>
      <c r="BK137" s="190">
        <f>ROUND(I137*H137,2)</f>
        <v>0</v>
      </c>
      <c r="BL137" s="15" t="s">
        <v>163</v>
      </c>
      <c r="BM137" s="189" t="s">
        <v>1910</v>
      </c>
    </row>
    <row r="138" s="2" customFormat="1" ht="33" customHeight="1">
      <c r="A138" s="34"/>
      <c r="B138" s="176"/>
      <c r="C138" s="177" t="s">
        <v>189</v>
      </c>
      <c r="D138" s="177" t="s">
        <v>159</v>
      </c>
      <c r="E138" s="178" t="s">
        <v>190</v>
      </c>
      <c r="F138" s="179" t="s">
        <v>191</v>
      </c>
      <c r="G138" s="180" t="s">
        <v>167</v>
      </c>
      <c r="H138" s="181">
        <v>34.670999999999999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38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163</v>
      </c>
      <c r="AT138" s="189" t="s">
        <v>159</v>
      </c>
      <c r="AU138" s="189" t="s">
        <v>164</v>
      </c>
      <c r="AY138" s="15" t="s">
        <v>157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164</v>
      </c>
      <c r="BK138" s="190">
        <f>ROUND(I138*H138,2)</f>
        <v>0</v>
      </c>
      <c r="BL138" s="15" t="s">
        <v>163</v>
      </c>
      <c r="BM138" s="189" t="s">
        <v>1911</v>
      </c>
    </row>
    <row r="139" s="2" customFormat="1" ht="37.8" customHeight="1">
      <c r="A139" s="34"/>
      <c r="B139" s="176"/>
      <c r="C139" s="177" t="s">
        <v>178</v>
      </c>
      <c r="D139" s="177" t="s">
        <v>159</v>
      </c>
      <c r="E139" s="178" t="s">
        <v>193</v>
      </c>
      <c r="F139" s="179" t="s">
        <v>194</v>
      </c>
      <c r="G139" s="180" t="s">
        <v>167</v>
      </c>
      <c r="H139" s="181">
        <v>693.41999999999996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38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163</v>
      </c>
      <c r="AT139" s="189" t="s">
        <v>159</v>
      </c>
      <c r="AU139" s="189" t="s">
        <v>164</v>
      </c>
      <c r="AY139" s="15" t="s">
        <v>157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164</v>
      </c>
      <c r="BK139" s="190">
        <f>ROUND(I139*H139,2)</f>
        <v>0</v>
      </c>
      <c r="BL139" s="15" t="s">
        <v>163</v>
      </c>
      <c r="BM139" s="189" t="s">
        <v>1912</v>
      </c>
    </row>
    <row r="140" s="2" customFormat="1" ht="16.5" customHeight="1">
      <c r="A140" s="34"/>
      <c r="B140" s="176"/>
      <c r="C140" s="177" t="s">
        <v>196</v>
      </c>
      <c r="D140" s="177" t="s">
        <v>159</v>
      </c>
      <c r="E140" s="178" t="s">
        <v>200</v>
      </c>
      <c r="F140" s="179" t="s">
        <v>201</v>
      </c>
      <c r="G140" s="180" t="s">
        <v>167</v>
      </c>
      <c r="H140" s="181">
        <v>34.670999999999999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163</v>
      </c>
      <c r="AT140" s="189" t="s">
        <v>159</v>
      </c>
      <c r="AU140" s="189" t="s">
        <v>164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163</v>
      </c>
      <c r="BM140" s="189" t="s">
        <v>1913</v>
      </c>
    </row>
    <row r="141" s="2" customFormat="1" ht="24.15" customHeight="1">
      <c r="A141" s="34"/>
      <c r="B141" s="176"/>
      <c r="C141" s="177" t="s">
        <v>181</v>
      </c>
      <c r="D141" s="177" t="s">
        <v>159</v>
      </c>
      <c r="E141" s="178" t="s">
        <v>204</v>
      </c>
      <c r="F141" s="179" t="s">
        <v>205</v>
      </c>
      <c r="G141" s="180" t="s">
        <v>206</v>
      </c>
      <c r="H141" s="181">
        <v>68.649000000000001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163</v>
      </c>
      <c r="AT141" s="189" t="s">
        <v>159</v>
      </c>
      <c r="AU141" s="189" t="s">
        <v>164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163</v>
      </c>
      <c r="BM141" s="189" t="s">
        <v>1914</v>
      </c>
    </row>
    <row r="142" s="2" customFormat="1" ht="24.15" customHeight="1">
      <c r="A142" s="34"/>
      <c r="B142" s="176"/>
      <c r="C142" s="177" t="s">
        <v>203</v>
      </c>
      <c r="D142" s="177" t="s">
        <v>159</v>
      </c>
      <c r="E142" s="178" t="s">
        <v>1266</v>
      </c>
      <c r="F142" s="179" t="s">
        <v>1267</v>
      </c>
      <c r="G142" s="180" t="s">
        <v>167</v>
      </c>
      <c r="H142" s="181">
        <v>41.523000000000003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38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163</v>
      </c>
      <c r="AT142" s="189" t="s">
        <v>159</v>
      </c>
      <c r="AU142" s="189" t="s">
        <v>164</v>
      </c>
      <c r="AY142" s="15" t="s">
        <v>157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164</v>
      </c>
      <c r="BK142" s="190">
        <f>ROUND(I142*H142,2)</f>
        <v>0</v>
      </c>
      <c r="BL142" s="15" t="s">
        <v>163</v>
      </c>
      <c r="BM142" s="189" t="s">
        <v>1915</v>
      </c>
    </row>
    <row r="143" s="2" customFormat="1" ht="24.15" customHeight="1">
      <c r="A143" s="34"/>
      <c r="B143" s="176"/>
      <c r="C143" s="177" t="s">
        <v>185</v>
      </c>
      <c r="D143" s="177" t="s">
        <v>159</v>
      </c>
      <c r="E143" s="178" t="s">
        <v>1269</v>
      </c>
      <c r="F143" s="179" t="s">
        <v>1270</v>
      </c>
      <c r="G143" s="180" t="s">
        <v>167</v>
      </c>
      <c r="H143" s="181">
        <v>26.670000000000002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163</v>
      </c>
      <c r="AT143" s="189" t="s">
        <v>159</v>
      </c>
      <c r="AU143" s="189" t="s">
        <v>164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163</v>
      </c>
      <c r="BM143" s="189" t="s">
        <v>1916</v>
      </c>
    </row>
    <row r="144" s="2" customFormat="1" ht="16.5" customHeight="1">
      <c r="A144" s="34"/>
      <c r="B144" s="176"/>
      <c r="C144" s="191" t="s">
        <v>211</v>
      </c>
      <c r="D144" s="191" t="s">
        <v>276</v>
      </c>
      <c r="E144" s="192" t="s">
        <v>1272</v>
      </c>
      <c r="F144" s="193" t="s">
        <v>1273</v>
      </c>
      <c r="G144" s="194" t="s">
        <v>206</v>
      </c>
      <c r="H144" s="195">
        <v>44.805999999999997</v>
      </c>
      <c r="I144" s="196"/>
      <c r="J144" s="197">
        <f>ROUND(I144*H144,2)</f>
        <v>0</v>
      </c>
      <c r="K144" s="198"/>
      <c r="L144" s="199"/>
      <c r="M144" s="200" t="s">
        <v>1</v>
      </c>
      <c r="N144" s="201" t="s">
        <v>38</v>
      </c>
      <c r="O144" s="78"/>
      <c r="P144" s="187">
        <f>O144*H144</f>
        <v>0</v>
      </c>
      <c r="Q144" s="187">
        <v>1</v>
      </c>
      <c r="R144" s="187">
        <f>Q144*H144</f>
        <v>44.805999999999997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174</v>
      </c>
      <c r="AT144" s="189" t="s">
        <v>276</v>
      </c>
      <c r="AU144" s="189" t="s">
        <v>164</v>
      </c>
      <c r="AY144" s="15" t="s">
        <v>157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164</v>
      </c>
      <c r="BK144" s="190">
        <f>ROUND(I144*H144,2)</f>
        <v>0</v>
      </c>
      <c r="BL144" s="15" t="s">
        <v>163</v>
      </c>
      <c r="BM144" s="189" t="s">
        <v>1917</v>
      </c>
    </row>
    <row r="145" s="2" customFormat="1" ht="21.75" customHeight="1">
      <c r="A145" s="34"/>
      <c r="B145" s="176"/>
      <c r="C145" s="177" t="s">
        <v>188</v>
      </c>
      <c r="D145" s="177" t="s">
        <v>159</v>
      </c>
      <c r="E145" s="178" t="s">
        <v>1275</v>
      </c>
      <c r="F145" s="179" t="s">
        <v>1276</v>
      </c>
      <c r="G145" s="180" t="s">
        <v>162</v>
      </c>
      <c r="H145" s="181">
        <v>53.340000000000003</v>
      </c>
      <c r="I145" s="182"/>
      <c r="J145" s="183">
        <f>ROUND(I145*H145,2)</f>
        <v>0</v>
      </c>
      <c r="K145" s="184"/>
      <c r="L145" s="35"/>
      <c r="M145" s="185" t="s">
        <v>1</v>
      </c>
      <c r="N145" s="186" t="s">
        <v>38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163</v>
      </c>
      <c r="AT145" s="189" t="s">
        <v>159</v>
      </c>
      <c r="AU145" s="189" t="s">
        <v>164</v>
      </c>
      <c r="AY145" s="15" t="s">
        <v>157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164</v>
      </c>
      <c r="BK145" s="190">
        <f>ROUND(I145*H145,2)</f>
        <v>0</v>
      </c>
      <c r="BL145" s="15" t="s">
        <v>163</v>
      </c>
      <c r="BM145" s="189" t="s">
        <v>1918</v>
      </c>
    </row>
    <row r="146" s="12" customFormat="1" ht="22.8" customHeight="1">
      <c r="A146" s="12"/>
      <c r="B146" s="163"/>
      <c r="C146" s="12"/>
      <c r="D146" s="164" t="s">
        <v>71</v>
      </c>
      <c r="E146" s="174" t="s">
        <v>164</v>
      </c>
      <c r="F146" s="174" t="s">
        <v>1278</v>
      </c>
      <c r="G146" s="12"/>
      <c r="H146" s="12"/>
      <c r="I146" s="166"/>
      <c r="J146" s="175">
        <f>BK146</f>
        <v>0</v>
      </c>
      <c r="K146" s="12"/>
      <c r="L146" s="163"/>
      <c r="M146" s="168"/>
      <c r="N146" s="169"/>
      <c r="O146" s="169"/>
      <c r="P146" s="170">
        <f>P147</f>
        <v>0</v>
      </c>
      <c r="Q146" s="169"/>
      <c r="R146" s="170">
        <f>R147</f>
        <v>0</v>
      </c>
      <c r="S146" s="169"/>
      <c r="T146" s="171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80</v>
      </c>
      <c r="AT146" s="172" t="s">
        <v>71</v>
      </c>
      <c r="AU146" s="172" t="s">
        <v>80</v>
      </c>
      <c r="AY146" s="164" t="s">
        <v>157</v>
      </c>
      <c r="BK146" s="173">
        <f>BK147</f>
        <v>0</v>
      </c>
    </row>
    <row r="147" s="2" customFormat="1" ht="33" customHeight="1">
      <c r="A147" s="34"/>
      <c r="B147" s="176"/>
      <c r="C147" s="177" t="s">
        <v>219</v>
      </c>
      <c r="D147" s="177" t="s">
        <v>159</v>
      </c>
      <c r="E147" s="178" t="s">
        <v>1279</v>
      </c>
      <c r="F147" s="179" t="s">
        <v>1280</v>
      </c>
      <c r="G147" s="180" t="s">
        <v>162</v>
      </c>
      <c r="H147" s="181">
        <v>53.340000000000003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38</v>
      </c>
      <c r="O147" s="78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163</v>
      </c>
      <c r="AT147" s="189" t="s">
        <v>159</v>
      </c>
      <c r="AU147" s="189" t="s">
        <v>164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163</v>
      </c>
      <c r="BM147" s="189" t="s">
        <v>1919</v>
      </c>
    </row>
    <row r="148" s="12" customFormat="1" ht="22.8" customHeight="1">
      <c r="A148" s="12"/>
      <c r="B148" s="163"/>
      <c r="C148" s="12"/>
      <c r="D148" s="164" t="s">
        <v>71</v>
      </c>
      <c r="E148" s="174" t="s">
        <v>163</v>
      </c>
      <c r="F148" s="174" t="s">
        <v>1282</v>
      </c>
      <c r="G148" s="12"/>
      <c r="H148" s="12"/>
      <c r="I148" s="166"/>
      <c r="J148" s="175">
        <f>BK148</f>
        <v>0</v>
      </c>
      <c r="K148" s="12"/>
      <c r="L148" s="163"/>
      <c r="M148" s="168"/>
      <c r="N148" s="169"/>
      <c r="O148" s="169"/>
      <c r="P148" s="170">
        <f>P149</f>
        <v>0</v>
      </c>
      <c r="Q148" s="169"/>
      <c r="R148" s="170">
        <f>R149</f>
        <v>15.12805077</v>
      </c>
      <c r="S148" s="169"/>
      <c r="T148" s="171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4" t="s">
        <v>80</v>
      </c>
      <c r="AT148" s="172" t="s">
        <v>71</v>
      </c>
      <c r="AU148" s="172" t="s">
        <v>80</v>
      </c>
      <c r="AY148" s="164" t="s">
        <v>157</v>
      </c>
      <c r="BK148" s="173">
        <f>BK149</f>
        <v>0</v>
      </c>
    </row>
    <row r="149" s="2" customFormat="1" ht="37.8" customHeight="1">
      <c r="A149" s="34"/>
      <c r="B149" s="176"/>
      <c r="C149" s="177" t="s">
        <v>192</v>
      </c>
      <c r="D149" s="177" t="s">
        <v>159</v>
      </c>
      <c r="E149" s="178" t="s">
        <v>1283</v>
      </c>
      <c r="F149" s="179" t="s">
        <v>1284</v>
      </c>
      <c r="G149" s="180" t="s">
        <v>167</v>
      </c>
      <c r="H149" s="181">
        <v>8.0009999999999994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38</v>
      </c>
      <c r="O149" s="78"/>
      <c r="P149" s="187">
        <f>O149*H149</f>
        <v>0</v>
      </c>
      <c r="Q149" s="187">
        <v>1.8907700000000001</v>
      </c>
      <c r="R149" s="187">
        <f>Q149*H149</f>
        <v>15.12805077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163</v>
      </c>
      <c r="AT149" s="189" t="s">
        <v>159</v>
      </c>
      <c r="AU149" s="189" t="s">
        <v>164</v>
      </c>
      <c r="AY149" s="15" t="s">
        <v>157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164</v>
      </c>
      <c r="BK149" s="190">
        <f>ROUND(I149*H149,2)</f>
        <v>0</v>
      </c>
      <c r="BL149" s="15" t="s">
        <v>163</v>
      </c>
      <c r="BM149" s="189" t="s">
        <v>1920</v>
      </c>
    </row>
    <row r="150" s="12" customFormat="1" ht="22.8" customHeight="1">
      <c r="A150" s="12"/>
      <c r="B150" s="163"/>
      <c r="C150" s="12"/>
      <c r="D150" s="164" t="s">
        <v>71</v>
      </c>
      <c r="E150" s="174" t="s">
        <v>175</v>
      </c>
      <c r="F150" s="174" t="s">
        <v>1921</v>
      </c>
      <c r="G150" s="12"/>
      <c r="H150" s="12"/>
      <c r="I150" s="166"/>
      <c r="J150" s="175">
        <f>BK150</f>
        <v>0</v>
      </c>
      <c r="K150" s="12"/>
      <c r="L150" s="163"/>
      <c r="M150" s="168"/>
      <c r="N150" s="169"/>
      <c r="O150" s="169"/>
      <c r="P150" s="170">
        <f>SUM(P151:P153)</f>
        <v>0</v>
      </c>
      <c r="Q150" s="169"/>
      <c r="R150" s="170">
        <f>SUM(R151:R153)</f>
        <v>3.5080992000000002</v>
      </c>
      <c r="S150" s="169"/>
      <c r="T150" s="171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4" t="s">
        <v>80</v>
      </c>
      <c r="AT150" s="172" t="s">
        <v>71</v>
      </c>
      <c r="AU150" s="172" t="s">
        <v>80</v>
      </c>
      <c r="AY150" s="164" t="s">
        <v>157</v>
      </c>
      <c r="BK150" s="173">
        <f>SUM(BK151:BK153)</f>
        <v>0</v>
      </c>
    </row>
    <row r="151" s="2" customFormat="1" ht="37.8" customHeight="1">
      <c r="A151" s="34"/>
      <c r="B151" s="176"/>
      <c r="C151" s="177" t="s">
        <v>226</v>
      </c>
      <c r="D151" s="177" t="s">
        <v>159</v>
      </c>
      <c r="E151" s="178" t="s">
        <v>1922</v>
      </c>
      <c r="F151" s="179" t="s">
        <v>1923</v>
      </c>
      <c r="G151" s="180" t="s">
        <v>162</v>
      </c>
      <c r="H151" s="181">
        <v>6.8399999999999999</v>
      </c>
      <c r="I151" s="182"/>
      <c r="J151" s="183">
        <f>ROUND(I151*H151,2)</f>
        <v>0</v>
      </c>
      <c r="K151" s="184"/>
      <c r="L151" s="35"/>
      <c r="M151" s="185" t="s">
        <v>1</v>
      </c>
      <c r="N151" s="186" t="s">
        <v>38</v>
      </c>
      <c r="O151" s="78"/>
      <c r="P151" s="187">
        <f>O151*H151</f>
        <v>0</v>
      </c>
      <c r="Q151" s="187">
        <v>0.17157</v>
      </c>
      <c r="R151" s="187">
        <f>Q151*H151</f>
        <v>1.1735388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163</v>
      </c>
      <c r="AT151" s="189" t="s">
        <v>159</v>
      </c>
      <c r="AU151" s="189" t="s">
        <v>164</v>
      </c>
      <c r="AY151" s="15" t="s">
        <v>157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164</v>
      </c>
      <c r="BK151" s="190">
        <f>ROUND(I151*H151,2)</f>
        <v>0</v>
      </c>
      <c r="BL151" s="15" t="s">
        <v>163</v>
      </c>
      <c r="BM151" s="189" t="s">
        <v>1924</v>
      </c>
    </row>
    <row r="152" s="2" customFormat="1" ht="37.8" customHeight="1">
      <c r="A152" s="34"/>
      <c r="B152" s="176"/>
      <c r="C152" s="177" t="s">
        <v>195</v>
      </c>
      <c r="D152" s="177" t="s">
        <v>159</v>
      </c>
      <c r="E152" s="178" t="s">
        <v>1925</v>
      </c>
      <c r="F152" s="179" t="s">
        <v>1926</v>
      </c>
      <c r="G152" s="180" t="s">
        <v>162</v>
      </c>
      <c r="H152" s="181">
        <v>6.8399999999999999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0.34131</v>
      </c>
      <c r="R152" s="187">
        <f>Q152*H152</f>
        <v>2.3345604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164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1927</v>
      </c>
    </row>
    <row r="153" s="2" customFormat="1" ht="33" customHeight="1">
      <c r="A153" s="34"/>
      <c r="B153" s="176"/>
      <c r="C153" s="191" t="s">
        <v>233</v>
      </c>
      <c r="D153" s="191" t="s">
        <v>276</v>
      </c>
      <c r="E153" s="192" t="s">
        <v>1928</v>
      </c>
      <c r="F153" s="193" t="s">
        <v>1929</v>
      </c>
      <c r="G153" s="194" t="s">
        <v>162</v>
      </c>
      <c r="H153" s="195">
        <v>6.8399999999999999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38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174</v>
      </c>
      <c r="AT153" s="189" t="s">
        <v>276</v>
      </c>
      <c r="AU153" s="189" t="s">
        <v>164</v>
      </c>
      <c r="AY153" s="15" t="s">
        <v>157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164</v>
      </c>
      <c r="BK153" s="190">
        <f>ROUND(I153*H153,2)</f>
        <v>0</v>
      </c>
      <c r="BL153" s="15" t="s">
        <v>163</v>
      </c>
      <c r="BM153" s="189" t="s">
        <v>1930</v>
      </c>
    </row>
    <row r="154" s="12" customFormat="1" ht="22.8" customHeight="1">
      <c r="A154" s="12"/>
      <c r="B154" s="163"/>
      <c r="C154" s="12"/>
      <c r="D154" s="164" t="s">
        <v>71</v>
      </c>
      <c r="E154" s="174" t="s">
        <v>174</v>
      </c>
      <c r="F154" s="174" t="s">
        <v>1305</v>
      </c>
      <c r="G154" s="12"/>
      <c r="H154" s="12"/>
      <c r="I154" s="166"/>
      <c r="J154" s="175">
        <f>BK154</f>
        <v>0</v>
      </c>
      <c r="K154" s="12"/>
      <c r="L154" s="163"/>
      <c r="M154" s="168"/>
      <c r="N154" s="169"/>
      <c r="O154" s="169"/>
      <c r="P154" s="170">
        <f>SUM(P155:P179)</f>
        <v>0</v>
      </c>
      <c r="Q154" s="169"/>
      <c r="R154" s="170">
        <f>SUM(R155:R179)</f>
        <v>0.16188400000000003</v>
      </c>
      <c r="S154" s="169"/>
      <c r="T154" s="171">
        <f>SUM(T155:T179)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4" t="s">
        <v>80</v>
      </c>
      <c r="AT154" s="172" t="s">
        <v>71</v>
      </c>
      <c r="AU154" s="172" t="s">
        <v>80</v>
      </c>
      <c r="AY154" s="164" t="s">
        <v>157</v>
      </c>
      <c r="BK154" s="173">
        <f>SUM(BK155:BK179)</f>
        <v>0</v>
      </c>
    </row>
    <row r="155" s="2" customFormat="1" ht="16.5" customHeight="1">
      <c r="A155" s="34"/>
      <c r="B155" s="176"/>
      <c r="C155" s="177" t="s">
        <v>199</v>
      </c>
      <c r="D155" s="177" t="s">
        <v>159</v>
      </c>
      <c r="E155" s="178" t="s">
        <v>1931</v>
      </c>
      <c r="F155" s="179" t="s">
        <v>1932</v>
      </c>
      <c r="G155" s="180" t="s">
        <v>300</v>
      </c>
      <c r="H155" s="181">
        <v>6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38</v>
      </c>
      <c r="O155" s="78"/>
      <c r="P155" s="187">
        <f>O155*H155</f>
        <v>0</v>
      </c>
      <c r="Q155" s="187">
        <v>0.00021000000000000001</v>
      </c>
      <c r="R155" s="187">
        <f>Q155*H155</f>
        <v>0.0012600000000000001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274</v>
      </c>
      <c r="AT155" s="189" t="s">
        <v>159</v>
      </c>
      <c r="AU155" s="189" t="s">
        <v>164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274</v>
      </c>
      <c r="BM155" s="189" t="s">
        <v>1933</v>
      </c>
    </row>
    <row r="156" s="2" customFormat="1" ht="24.15" customHeight="1">
      <c r="A156" s="34"/>
      <c r="B156" s="176"/>
      <c r="C156" s="191" t="s">
        <v>7</v>
      </c>
      <c r="D156" s="191" t="s">
        <v>276</v>
      </c>
      <c r="E156" s="192" t="s">
        <v>1934</v>
      </c>
      <c r="F156" s="193" t="s">
        <v>1935</v>
      </c>
      <c r="G156" s="194" t="s">
        <v>311</v>
      </c>
      <c r="H156" s="195">
        <v>6</v>
      </c>
      <c r="I156" s="196"/>
      <c r="J156" s="197">
        <f>ROUND(I156*H156,2)</f>
        <v>0</v>
      </c>
      <c r="K156" s="198"/>
      <c r="L156" s="199"/>
      <c r="M156" s="200" t="s">
        <v>1</v>
      </c>
      <c r="N156" s="201" t="s">
        <v>38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619</v>
      </c>
      <c r="AT156" s="189" t="s">
        <v>276</v>
      </c>
      <c r="AU156" s="189" t="s">
        <v>164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274</v>
      </c>
      <c r="BM156" s="189" t="s">
        <v>1936</v>
      </c>
    </row>
    <row r="157" s="2" customFormat="1" ht="24.15" customHeight="1">
      <c r="A157" s="34"/>
      <c r="B157" s="176"/>
      <c r="C157" s="177" t="s">
        <v>202</v>
      </c>
      <c r="D157" s="177" t="s">
        <v>159</v>
      </c>
      <c r="E157" s="178" t="s">
        <v>1306</v>
      </c>
      <c r="F157" s="179" t="s">
        <v>1307</v>
      </c>
      <c r="G157" s="180" t="s">
        <v>311</v>
      </c>
      <c r="H157" s="181">
        <v>81.900000000000006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38</v>
      </c>
      <c r="O157" s="78"/>
      <c r="P157" s="187">
        <f>O157*H157</f>
        <v>0</v>
      </c>
      <c r="Q157" s="187">
        <v>1.0000000000000001E-05</v>
      </c>
      <c r="R157" s="187">
        <f>Q157*H157</f>
        <v>0.00081900000000000017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163</v>
      </c>
      <c r="AT157" s="189" t="s">
        <v>159</v>
      </c>
      <c r="AU157" s="189" t="s">
        <v>164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1937</v>
      </c>
    </row>
    <row r="158" s="2" customFormat="1" ht="33" customHeight="1">
      <c r="A158" s="34"/>
      <c r="B158" s="176"/>
      <c r="C158" s="191" t="s">
        <v>247</v>
      </c>
      <c r="D158" s="191" t="s">
        <v>276</v>
      </c>
      <c r="E158" s="192" t="s">
        <v>1309</v>
      </c>
      <c r="F158" s="193" t="s">
        <v>1310</v>
      </c>
      <c r="G158" s="194" t="s">
        <v>300</v>
      </c>
      <c r="H158" s="195">
        <v>20.475000000000001</v>
      </c>
      <c r="I158" s="196"/>
      <c r="J158" s="197">
        <f>ROUND(I158*H158,2)</f>
        <v>0</v>
      </c>
      <c r="K158" s="198"/>
      <c r="L158" s="199"/>
      <c r="M158" s="200" t="s">
        <v>1</v>
      </c>
      <c r="N158" s="201" t="s">
        <v>38</v>
      </c>
      <c r="O158" s="78"/>
      <c r="P158" s="187">
        <f>O158*H158</f>
        <v>0</v>
      </c>
      <c r="Q158" s="187">
        <v>0.0064999999999999997</v>
      </c>
      <c r="R158" s="187">
        <f>Q158*H158</f>
        <v>0.1330875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174</v>
      </c>
      <c r="AT158" s="189" t="s">
        <v>276</v>
      </c>
      <c r="AU158" s="189" t="s">
        <v>164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1938</v>
      </c>
    </row>
    <row r="159" s="2" customFormat="1" ht="24.15" customHeight="1">
      <c r="A159" s="34"/>
      <c r="B159" s="176"/>
      <c r="C159" s="177" t="s">
        <v>207</v>
      </c>
      <c r="D159" s="177" t="s">
        <v>159</v>
      </c>
      <c r="E159" s="178" t="s">
        <v>1939</v>
      </c>
      <c r="F159" s="179" t="s">
        <v>1940</v>
      </c>
      <c r="G159" s="180" t="s">
        <v>311</v>
      </c>
      <c r="H159" s="181">
        <v>6.7000000000000002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38</v>
      </c>
      <c r="O159" s="78"/>
      <c r="P159" s="187">
        <f>O159*H159</f>
        <v>0</v>
      </c>
      <c r="Q159" s="187">
        <v>1.0000000000000001E-05</v>
      </c>
      <c r="R159" s="187">
        <f>Q159*H159</f>
        <v>6.7000000000000002E-05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163</v>
      </c>
      <c r="AT159" s="189" t="s">
        <v>159</v>
      </c>
      <c r="AU159" s="189" t="s">
        <v>164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1941</v>
      </c>
    </row>
    <row r="160" s="2" customFormat="1" ht="33" customHeight="1">
      <c r="A160" s="34"/>
      <c r="B160" s="176"/>
      <c r="C160" s="191" t="s">
        <v>254</v>
      </c>
      <c r="D160" s="191" t="s">
        <v>276</v>
      </c>
      <c r="E160" s="192" t="s">
        <v>1942</v>
      </c>
      <c r="F160" s="193" t="s">
        <v>1943</v>
      </c>
      <c r="G160" s="194" t="s">
        <v>300</v>
      </c>
      <c r="H160" s="195">
        <v>1.675</v>
      </c>
      <c r="I160" s="196"/>
      <c r="J160" s="197">
        <f>ROUND(I160*H160,2)</f>
        <v>0</v>
      </c>
      <c r="K160" s="198"/>
      <c r="L160" s="199"/>
      <c r="M160" s="200" t="s">
        <v>1</v>
      </c>
      <c r="N160" s="201" t="s">
        <v>38</v>
      </c>
      <c r="O160" s="78"/>
      <c r="P160" s="187">
        <f>O160*H160</f>
        <v>0</v>
      </c>
      <c r="Q160" s="187">
        <v>0.0068599999999999998</v>
      </c>
      <c r="R160" s="187">
        <f>Q160*H160</f>
        <v>0.011490500000000001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174</v>
      </c>
      <c r="AT160" s="189" t="s">
        <v>276</v>
      </c>
      <c r="AU160" s="189" t="s">
        <v>164</v>
      </c>
      <c r="AY160" s="15" t="s">
        <v>157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164</v>
      </c>
      <c r="BK160" s="190">
        <f>ROUND(I160*H160,2)</f>
        <v>0</v>
      </c>
      <c r="BL160" s="15" t="s">
        <v>163</v>
      </c>
      <c r="BM160" s="189" t="s">
        <v>1944</v>
      </c>
    </row>
    <row r="161" s="2" customFormat="1" ht="24.15" customHeight="1">
      <c r="A161" s="34"/>
      <c r="B161" s="176"/>
      <c r="C161" s="177" t="s">
        <v>210</v>
      </c>
      <c r="D161" s="177" t="s">
        <v>159</v>
      </c>
      <c r="E161" s="178" t="s">
        <v>1312</v>
      </c>
      <c r="F161" s="179" t="s">
        <v>1313</v>
      </c>
      <c r="G161" s="180" t="s">
        <v>311</v>
      </c>
      <c r="H161" s="181">
        <v>2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38</v>
      </c>
      <c r="O161" s="78"/>
      <c r="P161" s="187">
        <f>O161*H161</f>
        <v>0</v>
      </c>
      <c r="Q161" s="187">
        <v>1.0000000000000001E-05</v>
      </c>
      <c r="R161" s="187">
        <f>Q161*H161</f>
        <v>2.0000000000000002E-05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163</v>
      </c>
      <c r="AT161" s="189" t="s">
        <v>159</v>
      </c>
      <c r="AU161" s="189" t="s">
        <v>164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1945</v>
      </c>
    </row>
    <row r="162" s="2" customFormat="1" ht="33" customHeight="1">
      <c r="A162" s="34"/>
      <c r="B162" s="176"/>
      <c r="C162" s="191" t="s">
        <v>261</v>
      </c>
      <c r="D162" s="191" t="s">
        <v>276</v>
      </c>
      <c r="E162" s="192" t="s">
        <v>1315</v>
      </c>
      <c r="F162" s="193" t="s">
        <v>1316</v>
      </c>
      <c r="G162" s="194" t="s">
        <v>300</v>
      </c>
      <c r="H162" s="195">
        <v>0.5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38</v>
      </c>
      <c r="O162" s="78"/>
      <c r="P162" s="187">
        <f>O162*H162</f>
        <v>0</v>
      </c>
      <c r="Q162" s="187">
        <v>0.01278</v>
      </c>
      <c r="R162" s="187">
        <f>Q162*H162</f>
        <v>0.0063899999999999998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174</v>
      </c>
      <c r="AT162" s="189" t="s">
        <v>276</v>
      </c>
      <c r="AU162" s="189" t="s">
        <v>164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1946</v>
      </c>
    </row>
    <row r="163" s="2" customFormat="1" ht="16.5" customHeight="1">
      <c r="A163" s="34"/>
      <c r="B163" s="176"/>
      <c r="C163" s="177" t="s">
        <v>214</v>
      </c>
      <c r="D163" s="177" t="s">
        <v>159</v>
      </c>
      <c r="E163" s="178" t="s">
        <v>1318</v>
      </c>
      <c r="F163" s="179" t="s">
        <v>1319</v>
      </c>
      <c r="G163" s="180" t="s">
        <v>300</v>
      </c>
      <c r="H163" s="181">
        <v>14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38</v>
      </c>
      <c r="O163" s="78"/>
      <c r="P163" s="187">
        <f>O163*H163</f>
        <v>0</v>
      </c>
      <c r="Q163" s="187">
        <v>4.0000000000000003E-05</v>
      </c>
      <c r="R163" s="187">
        <f>Q163*H163</f>
        <v>0.00056000000000000006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163</v>
      </c>
      <c r="AT163" s="189" t="s">
        <v>159</v>
      </c>
      <c r="AU163" s="189" t="s">
        <v>164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1947</v>
      </c>
    </row>
    <row r="164" s="2" customFormat="1" ht="24.15" customHeight="1">
      <c r="A164" s="34"/>
      <c r="B164" s="176"/>
      <c r="C164" s="191" t="s">
        <v>268</v>
      </c>
      <c r="D164" s="191" t="s">
        <v>276</v>
      </c>
      <c r="E164" s="192" t="s">
        <v>1321</v>
      </c>
      <c r="F164" s="193" t="s">
        <v>1322</v>
      </c>
      <c r="G164" s="194" t="s">
        <v>300</v>
      </c>
      <c r="H164" s="195">
        <v>14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38</v>
      </c>
      <c r="O164" s="78"/>
      <c r="P164" s="187">
        <f>O164*H164</f>
        <v>0</v>
      </c>
      <c r="Q164" s="187">
        <v>0.00032000000000000003</v>
      </c>
      <c r="R164" s="187">
        <f>Q164*H164</f>
        <v>0.0044800000000000005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174</v>
      </c>
      <c r="AT164" s="189" t="s">
        <v>276</v>
      </c>
      <c r="AU164" s="189" t="s">
        <v>164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1948</v>
      </c>
    </row>
    <row r="165" s="2" customFormat="1" ht="16.5" customHeight="1">
      <c r="A165" s="34"/>
      <c r="B165" s="176"/>
      <c r="C165" s="177" t="s">
        <v>218</v>
      </c>
      <c r="D165" s="177" t="s">
        <v>159</v>
      </c>
      <c r="E165" s="178" t="s">
        <v>1324</v>
      </c>
      <c r="F165" s="179" t="s">
        <v>1325</v>
      </c>
      <c r="G165" s="180" t="s">
        <v>300</v>
      </c>
      <c r="H165" s="181">
        <v>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38</v>
      </c>
      <c r="O165" s="78"/>
      <c r="P165" s="187">
        <f>O165*H165</f>
        <v>0</v>
      </c>
      <c r="Q165" s="187">
        <v>4.0000000000000003E-05</v>
      </c>
      <c r="R165" s="187">
        <f>Q165*H165</f>
        <v>8.0000000000000007E-05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163</v>
      </c>
      <c r="AT165" s="189" t="s">
        <v>159</v>
      </c>
      <c r="AU165" s="189" t="s">
        <v>164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1949</v>
      </c>
    </row>
    <row r="166" s="2" customFormat="1" ht="24.15" customHeight="1">
      <c r="A166" s="34"/>
      <c r="B166" s="176"/>
      <c r="C166" s="191" t="s">
        <v>275</v>
      </c>
      <c r="D166" s="191" t="s">
        <v>276</v>
      </c>
      <c r="E166" s="192" t="s">
        <v>1327</v>
      </c>
      <c r="F166" s="193" t="s">
        <v>1328</v>
      </c>
      <c r="G166" s="194" t="s">
        <v>300</v>
      </c>
      <c r="H166" s="195">
        <v>2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38</v>
      </c>
      <c r="O166" s="78"/>
      <c r="P166" s="187">
        <f>O166*H166</f>
        <v>0</v>
      </c>
      <c r="Q166" s="187">
        <v>0.00066</v>
      </c>
      <c r="R166" s="187">
        <f>Q166*H166</f>
        <v>0.00132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174</v>
      </c>
      <c r="AT166" s="189" t="s">
        <v>276</v>
      </c>
      <c r="AU166" s="189" t="s">
        <v>164</v>
      </c>
      <c r="AY166" s="15" t="s">
        <v>157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164</v>
      </c>
      <c r="BK166" s="190">
        <f>ROUND(I166*H166,2)</f>
        <v>0</v>
      </c>
      <c r="BL166" s="15" t="s">
        <v>163</v>
      </c>
      <c r="BM166" s="189" t="s">
        <v>1950</v>
      </c>
    </row>
    <row r="167" s="2" customFormat="1" ht="16.5" customHeight="1">
      <c r="A167" s="34"/>
      <c r="B167" s="176"/>
      <c r="C167" s="177" t="s">
        <v>222</v>
      </c>
      <c r="D167" s="177" t="s">
        <v>159</v>
      </c>
      <c r="E167" s="178" t="s">
        <v>1951</v>
      </c>
      <c r="F167" s="179" t="s">
        <v>1952</v>
      </c>
      <c r="G167" s="180" t="s">
        <v>300</v>
      </c>
      <c r="H167" s="181">
        <v>1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38</v>
      </c>
      <c r="O167" s="78"/>
      <c r="P167" s="187">
        <f>O167*H167</f>
        <v>0</v>
      </c>
      <c r="Q167" s="187">
        <v>4.0000000000000003E-05</v>
      </c>
      <c r="R167" s="187">
        <f>Q167*H167</f>
        <v>4.0000000000000003E-05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163</v>
      </c>
      <c r="AT167" s="189" t="s">
        <v>159</v>
      </c>
      <c r="AU167" s="189" t="s">
        <v>164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1953</v>
      </c>
    </row>
    <row r="168" s="2" customFormat="1" ht="24.15" customHeight="1">
      <c r="A168" s="34"/>
      <c r="B168" s="176"/>
      <c r="C168" s="191" t="s">
        <v>283</v>
      </c>
      <c r="D168" s="191" t="s">
        <v>276</v>
      </c>
      <c r="E168" s="192" t="s">
        <v>1954</v>
      </c>
      <c r="F168" s="193" t="s">
        <v>1955</v>
      </c>
      <c r="G168" s="194" t="s">
        <v>300</v>
      </c>
      <c r="H168" s="195">
        <v>1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38</v>
      </c>
      <c r="O168" s="78"/>
      <c r="P168" s="187">
        <f>O168*H168</f>
        <v>0</v>
      </c>
      <c r="Q168" s="187">
        <v>0.00023000000000000001</v>
      </c>
      <c r="R168" s="187">
        <f>Q168*H168</f>
        <v>0.00023000000000000001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174</v>
      </c>
      <c r="AT168" s="189" t="s">
        <v>276</v>
      </c>
      <c r="AU168" s="189" t="s">
        <v>164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1956</v>
      </c>
    </row>
    <row r="169" s="2" customFormat="1" ht="16.5" customHeight="1">
      <c r="A169" s="34"/>
      <c r="B169" s="176"/>
      <c r="C169" s="177" t="s">
        <v>225</v>
      </c>
      <c r="D169" s="177" t="s">
        <v>159</v>
      </c>
      <c r="E169" s="178" t="s">
        <v>1957</v>
      </c>
      <c r="F169" s="179" t="s">
        <v>1958</v>
      </c>
      <c r="G169" s="180" t="s">
        <v>300</v>
      </c>
      <c r="H169" s="181">
        <v>1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38</v>
      </c>
      <c r="O169" s="78"/>
      <c r="P169" s="187">
        <f>O169*H169</f>
        <v>0</v>
      </c>
      <c r="Q169" s="187">
        <v>4.0000000000000003E-05</v>
      </c>
      <c r="R169" s="187">
        <f>Q169*H169</f>
        <v>4.0000000000000003E-05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163</v>
      </c>
      <c r="AT169" s="189" t="s">
        <v>159</v>
      </c>
      <c r="AU169" s="189" t="s">
        <v>164</v>
      </c>
      <c r="AY169" s="15" t="s">
        <v>157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164</v>
      </c>
      <c r="BK169" s="190">
        <f>ROUND(I169*H169,2)</f>
        <v>0</v>
      </c>
      <c r="BL169" s="15" t="s">
        <v>163</v>
      </c>
      <c r="BM169" s="189" t="s">
        <v>1959</v>
      </c>
    </row>
    <row r="170" s="2" customFormat="1" ht="24.15" customHeight="1">
      <c r="A170" s="34"/>
      <c r="B170" s="176"/>
      <c r="C170" s="191" t="s">
        <v>290</v>
      </c>
      <c r="D170" s="191" t="s">
        <v>276</v>
      </c>
      <c r="E170" s="192" t="s">
        <v>1960</v>
      </c>
      <c r="F170" s="193" t="s">
        <v>1961</v>
      </c>
      <c r="G170" s="194" t="s">
        <v>300</v>
      </c>
      <c r="H170" s="195">
        <v>1</v>
      </c>
      <c r="I170" s="196"/>
      <c r="J170" s="197">
        <f>ROUND(I170*H170,2)</f>
        <v>0</v>
      </c>
      <c r="K170" s="198"/>
      <c r="L170" s="199"/>
      <c r="M170" s="200" t="s">
        <v>1</v>
      </c>
      <c r="N170" s="201" t="s">
        <v>38</v>
      </c>
      <c r="O170" s="78"/>
      <c r="P170" s="187">
        <f>O170*H170</f>
        <v>0</v>
      </c>
      <c r="Q170" s="187">
        <v>0.00076999999999999996</v>
      </c>
      <c r="R170" s="187">
        <f>Q170*H170</f>
        <v>0.00076999999999999996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174</v>
      </c>
      <c r="AT170" s="189" t="s">
        <v>276</v>
      </c>
      <c r="AU170" s="189" t="s">
        <v>164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1962</v>
      </c>
    </row>
    <row r="171" s="2" customFormat="1" ht="16.5" customHeight="1">
      <c r="A171" s="34"/>
      <c r="B171" s="176"/>
      <c r="C171" s="177" t="s">
        <v>229</v>
      </c>
      <c r="D171" s="177" t="s">
        <v>159</v>
      </c>
      <c r="E171" s="178" t="s">
        <v>1963</v>
      </c>
      <c r="F171" s="179" t="s">
        <v>1964</v>
      </c>
      <c r="G171" s="180" t="s">
        <v>300</v>
      </c>
      <c r="H171" s="181">
        <v>1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38</v>
      </c>
      <c r="O171" s="78"/>
      <c r="P171" s="187">
        <f>O171*H171</f>
        <v>0</v>
      </c>
      <c r="Q171" s="187">
        <v>4.0000000000000003E-05</v>
      </c>
      <c r="R171" s="187">
        <f>Q171*H171</f>
        <v>4.0000000000000003E-05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163</v>
      </c>
      <c r="AT171" s="189" t="s">
        <v>159</v>
      </c>
      <c r="AU171" s="189" t="s">
        <v>164</v>
      </c>
      <c r="AY171" s="15" t="s">
        <v>157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164</v>
      </c>
      <c r="BK171" s="190">
        <f>ROUND(I171*H171,2)</f>
        <v>0</v>
      </c>
      <c r="BL171" s="15" t="s">
        <v>163</v>
      </c>
      <c r="BM171" s="189" t="s">
        <v>1965</v>
      </c>
    </row>
    <row r="172" s="2" customFormat="1" ht="24.15" customHeight="1">
      <c r="A172" s="34"/>
      <c r="B172" s="176"/>
      <c r="C172" s="191" t="s">
        <v>297</v>
      </c>
      <c r="D172" s="191" t="s">
        <v>276</v>
      </c>
      <c r="E172" s="192" t="s">
        <v>1966</v>
      </c>
      <c r="F172" s="193" t="s">
        <v>1967</v>
      </c>
      <c r="G172" s="194" t="s">
        <v>300</v>
      </c>
      <c r="H172" s="195">
        <v>1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38</v>
      </c>
      <c r="O172" s="78"/>
      <c r="P172" s="187">
        <f>O172*H172</f>
        <v>0</v>
      </c>
      <c r="Q172" s="187">
        <v>0.00027</v>
      </c>
      <c r="R172" s="187">
        <f>Q172*H172</f>
        <v>0.00027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174</v>
      </c>
      <c r="AT172" s="189" t="s">
        <v>276</v>
      </c>
      <c r="AU172" s="189" t="s">
        <v>164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163</v>
      </c>
      <c r="BM172" s="189" t="s">
        <v>1968</v>
      </c>
    </row>
    <row r="173" s="2" customFormat="1" ht="16.5" customHeight="1">
      <c r="A173" s="34"/>
      <c r="B173" s="176"/>
      <c r="C173" s="177" t="s">
        <v>232</v>
      </c>
      <c r="D173" s="177" t="s">
        <v>159</v>
      </c>
      <c r="E173" s="178" t="s">
        <v>1969</v>
      </c>
      <c r="F173" s="179" t="s">
        <v>1970</v>
      </c>
      <c r="G173" s="180" t="s">
        <v>300</v>
      </c>
      <c r="H173" s="181">
        <v>1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38</v>
      </c>
      <c r="O173" s="78"/>
      <c r="P173" s="187">
        <f>O173*H173</f>
        <v>0</v>
      </c>
      <c r="Q173" s="187">
        <v>4.0000000000000003E-05</v>
      </c>
      <c r="R173" s="187">
        <f>Q173*H173</f>
        <v>4.0000000000000003E-05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163</v>
      </c>
      <c r="AT173" s="189" t="s">
        <v>159</v>
      </c>
      <c r="AU173" s="189" t="s">
        <v>164</v>
      </c>
      <c r="AY173" s="15" t="s">
        <v>157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164</v>
      </c>
      <c r="BK173" s="190">
        <f>ROUND(I173*H173,2)</f>
        <v>0</v>
      </c>
      <c r="BL173" s="15" t="s">
        <v>163</v>
      </c>
      <c r="BM173" s="189" t="s">
        <v>1971</v>
      </c>
    </row>
    <row r="174" s="2" customFormat="1" ht="24.15" customHeight="1">
      <c r="A174" s="34"/>
      <c r="B174" s="176"/>
      <c r="C174" s="191" t="s">
        <v>305</v>
      </c>
      <c r="D174" s="191" t="s">
        <v>276</v>
      </c>
      <c r="E174" s="192" t="s">
        <v>1972</v>
      </c>
      <c r="F174" s="193" t="s">
        <v>1973</v>
      </c>
      <c r="G174" s="194" t="s">
        <v>300</v>
      </c>
      <c r="H174" s="195">
        <v>1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38</v>
      </c>
      <c r="O174" s="78"/>
      <c r="P174" s="187">
        <f>O174*H174</f>
        <v>0</v>
      </c>
      <c r="Q174" s="187">
        <v>0.00025999999999999998</v>
      </c>
      <c r="R174" s="187">
        <f>Q174*H174</f>
        <v>0.00025999999999999998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174</v>
      </c>
      <c r="AT174" s="189" t="s">
        <v>276</v>
      </c>
      <c r="AU174" s="189" t="s">
        <v>164</v>
      </c>
      <c r="AY174" s="15" t="s">
        <v>157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164</v>
      </c>
      <c r="BK174" s="190">
        <f>ROUND(I174*H174,2)</f>
        <v>0</v>
      </c>
      <c r="BL174" s="15" t="s">
        <v>163</v>
      </c>
      <c r="BM174" s="189" t="s">
        <v>1974</v>
      </c>
    </row>
    <row r="175" s="2" customFormat="1" ht="16.5" customHeight="1">
      <c r="A175" s="34"/>
      <c r="B175" s="176"/>
      <c r="C175" s="177" t="s">
        <v>236</v>
      </c>
      <c r="D175" s="177" t="s">
        <v>159</v>
      </c>
      <c r="E175" s="178" t="s">
        <v>1975</v>
      </c>
      <c r="F175" s="179" t="s">
        <v>1976</v>
      </c>
      <c r="G175" s="180" t="s">
        <v>300</v>
      </c>
      <c r="H175" s="181">
        <v>1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38</v>
      </c>
      <c r="O175" s="78"/>
      <c r="P175" s="187">
        <f>O175*H175</f>
        <v>0</v>
      </c>
      <c r="Q175" s="187">
        <v>5.0000000000000002E-05</v>
      </c>
      <c r="R175" s="187">
        <f>Q175*H175</f>
        <v>5.0000000000000002E-05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163</v>
      </c>
      <c r="AT175" s="189" t="s">
        <v>159</v>
      </c>
      <c r="AU175" s="189" t="s">
        <v>164</v>
      </c>
      <c r="AY175" s="15" t="s">
        <v>157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164</v>
      </c>
      <c r="BK175" s="190">
        <f>ROUND(I175*H175,2)</f>
        <v>0</v>
      </c>
      <c r="BL175" s="15" t="s">
        <v>163</v>
      </c>
      <c r="BM175" s="189" t="s">
        <v>1977</v>
      </c>
    </row>
    <row r="176" s="2" customFormat="1" ht="24.15" customHeight="1">
      <c r="A176" s="34"/>
      <c r="B176" s="176"/>
      <c r="C176" s="191" t="s">
        <v>313</v>
      </c>
      <c r="D176" s="191" t="s">
        <v>276</v>
      </c>
      <c r="E176" s="192" t="s">
        <v>1978</v>
      </c>
      <c r="F176" s="193" t="s">
        <v>1979</v>
      </c>
      <c r="G176" s="194" t="s">
        <v>300</v>
      </c>
      <c r="H176" s="195">
        <v>1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38</v>
      </c>
      <c r="O176" s="78"/>
      <c r="P176" s="187">
        <f>O176*H176</f>
        <v>0</v>
      </c>
      <c r="Q176" s="187">
        <v>0.00056999999999999998</v>
      </c>
      <c r="R176" s="187">
        <f>Q176*H176</f>
        <v>0.00056999999999999998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174</v>
      </c>
      <c r="AT176" s="189" t="s">
        <v>276</v>
      </c>
      <c r="AU176" s="189" t="s">
        <v>164</v>
      </c>
      <c r="AY176" s="15" t="s">
        <v>157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164</v>
      </c>
      <c r="BK176" s="190">
        <f>ROUND(I176*H176,2)</f>
        <v>0</v>
      </c>
      <c r="BL176" s="15" t="s">
        <v>163</v>
      </c>
      <c r="BM176" s="189" t="s">
        <v>1980</v>
      </c>
    </row>
    <row r="177" s="2" customFormat="1" ht="21.75" customHeight="1">
      <c r="A177" s="34"/>
      <c r="B177" s="176"/>
      <c r="C177" s="177" t="s">
        <v>239</v>
      </c>
      <c r="D177" s="177" t="s">
        <v>159</v>
      </c>
      <c r="E177" s="178" t="s">
        <v>1981</v>
      </c>
      <c r="F177" s="179" t="s">
        <v>1982</v>
      </c>
      <c r="G177" s="180" t="s">
        <v>311</v>
      </c>
      <c r="H177" s="181">
        <v>25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38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163</v>
      </c>
      <c r="AT177" s="189" t="s">
        <v>159</v>
      </c>
      <c r="AU177" s="189" t="s">
        <v>164</v>
      </c>
      <c r="AY177" s="15" t="s">
        <v>157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164</v>
      </c>
      <c r="BK177" s="190">
        <f>ROUND(I177*H177,2)</f>
        <v>0</v>
      </c>
      <c r="BL177" s="15" t="s">
        <v>163</v>
      </c>
      <c r="BM177" s="189" t="s">
        <v>1983</v>
      </c>
    </row>
    <row r="178" s="2" customFormat="1" ht="16.5" customHeight="1">
      <c r="A178" s="34"/>
      <c r="B178" s="176"/>
      <c r="C178" s="177" t="s">
        <v>320</v>
      </c>
      <c r="D178" s="177" t="s">
        <v>159</v>
      </c>
      <c r="E178" s="178" t="s">
        <v>1984</v>
      </c>
      <c r="F178" s="179" t="s">
        <v>1985</v>
      </c>
      <c r="G178" s="180" t="s">
        <v>311</v>
      </c>
      <c r="H178" s="181">
        <v>102.59999999999999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38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163</v>
      </c>
      <c r="AT178" s="189" t="s">
        <v>159</v>
      </c>
      <c r="AU178" s="189" t="s">
        <v>164</v>
      </c>
      <c r="AY178" s="15" t="s">
        <v>157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164</v>
      </c>
      <c r="BK178" s="190">
        <f>ROUND(I178*H178,2)</f>
        <v>0</v>
      </c>
      <c r="BL178" s="15" t="s">
        <v>163</v>
      </c>
      <c r="BM178" s="189" t="s">
        <v>1986</v>
      </c>
    </row>
    <row r="179" s="2" customFormat="1" ht="24.15" customHeight="1">
      <c r="A179" s="34"/>
      <c r="B179" s="176"/>
      <c r="C179" s="177" t="s">
        <v>243</v>
      </c>
      <c r="D179" s="177" t="s">
        <v>159</v>
      </c>
      <c r="E179" s="178" t="s">
        <v>1987</v>
      </c>
      <c r="F179" s="179" t="s">
        <v>1988</v>
      </c>
      <c r="G179" s="180" t="s">
        <v>311</v>
      </c>
      <c r="H179" s="181">
        <v>25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38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274</v>
      </c>
      <c r="AT179" s="189" t="s">
        <v>159</v>
      </c>
      <c r="AU179" s="189" t="s">
        <v>164</v>
      </c>
      <c r="AY179" s="15" t="s">
        <v>157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164</v>
      </c>
      <c r="BK179" s="190">
        <f>ROUND(I179*H179,2)</f>
        <v>0</v>
      </c>
      <c r="BL179" s="15" t="s">
        <v>274</v>
      </c>
      <c r="BM179" s="189" t="s">
        <v>1989</v>
      </c>
    </row>
    <row r="180" s="12" customFormat="1" ht="22.8" customHeight="1">
      <c r="A180" s="12"/>
      <c r="B180" s="163"/>
      <c r="C180" s="12"/>
      <c r="D180" s="164" t="s">
        <v>71</v>
      </c>
      <c r="E180" s="174" t="s">
        <v>189</v>
      </c>
      <c r="F180" s="174" t="s">
        <v>520</v>
      </c>
      <c r="G180" s="12"/>
      <c r="H180" s="12"/>
      <c r="I180" s="166"/>
      <c r="J180" s="175">
        <f>BK180</f>
        <v>0</v>
      </c>
      <c r="K180" s="12"/>
      <c r="L180" s="163"/>
      <c r="M180" s="168"/>
      <c r="N180" s="169"/>
      <c r="O180" s="169"/>
      <c r="P180" s="170">
        <f>SUM(P181:P189)</f>
        <v>0</v>
      </c>
      <c r="Q180" s="169"/>
      <c r="R180" s="170">
        <f>SUM(R181:R189)</f>
        <v>0.86395500000000014</v>
      </c>
      <c r="S180" s="169"/>
      <c r="T180" s="171">
        <f>SUM(T181:T189)</f>
        <v>0.035400000000000001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4" t="s">
        <v>80</v>
      </c>
      <c r="AT180" s="172" t="s">
        <v>71</v>
      </c>
      <c r="AU180" s="172" t="s">
        <v>80</v>
      </c>
      <c r="AY180" s="164" t="s">
        <v>157</v>
      </c>
      <c r="BK180" s="173">
        <f>SUM(BK181:BK189)</f>
        <v>0</v>
      </c>
    </row>
    <row r="181" s="2" customFormat="1" ht="24.15" customHeight="1">
      <c r="A181" s="34"/>
      <c r="B181" s="176"/>
      <c r="C181" s="177" t="s">
        <v>327</v>
      </c>
      <c r="D181" s="177" t="s">
        <v>159</v>
      </c>
      <c r="E181" s="178" t="s">
        <v>1990</v>
      </c>
      <c r="F181" s="179" t="s">
        <v>1991</v>
      </c>
      <c r="G181" s="180" t="s">
        <v>167</v>
      </c>
      <c r="H181" s="181">
        <v>0.375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38</v>
      </c>
      <c r="O181" s="78"/>
      <c r="P181" s="187">
        <f>O181*H181</f>
        <v>0</v>
      </c>
      <c r="Q181" s="187">
        <v>2.3014800000000002</v>
      </c>
      <c r="R181" s="187">
        <f>Q181*H181</f>
        <v>0.86305500000000013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163</v>
      </c>
      <c r="AT181" s="189" t="s">
        <v>159</v>
      </c>
      <c r="AU181" s="189" t="s">
        <v>164</v>
      </c>
      <c r="AY181" s="15" t="s">
        <v>157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164</v>
      </c>
      <c r="BK181" s="190">
        <f>ROUND(I181*H181,2)</f>
        <v>0</v>
      </c>
      <c r="BL181" s="15" t="s">
        <v>163</v>
      </c>
      <c r="BM181" s="189" t="s">
        <v>1992</v>
      </c>
    </row>
    <row r="182" s="2" customFormat="1" ht="21.75" customHeight="1">
      <c r="A182" s="34"/>
      <c r="B182" s="176"/>
      <c r="C182" s="177" t="s">
        <v>246</v>
      </c>
      <c r="D182" s="177" t="s">
        <v>159</v>
      </c>
      <c r="E182" s="178" t="s">
        <v>1993</v>
      </c>
      <c r="F182" s="179" t="s">
        <v>1994</v>
      </c>
      <c r="G182" s="180" t="s">
        <v>167</v>
      </c>
      <c r="H182" s="181">
        <v>1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38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163</v>
      </c>
      <c r="AT182" s="189" t="s">
        <v>159</v>
      </c>
      <c r="AU182" s="189" t="s">
        <v>164</v>
      </c>
      <c r="AY182" s="15" t="s">
        <v>157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164</v>
      </c>
      <c r="BK182" s="190">
        <f>ROUND(I182*H182,2)</f>
        <v>0</v>
      </c>
      <c r="BL182" s="15" t="s">
        <v>163</v>
      </c>
      <c r="BM182" s="189" t="s">
        <v>1995</v>
      </c>
    </row>
    <row r="183" s="2" customFormat="1" ht="24.15" customHeight="1">
      <c r="A183" s="34"/>
      <c r="B183" s="176"/>
      <c r="C183" s="177" t="s">
        <v>335</v>
      </c>
      <c r="D183" s="177" t="s">
        <v>159</v>
      </c>
      <c r="E183" s="178" t="s">
        <v>1996</v>
      </c>
      <c r="F183" s="179" t="s">
        <v>1997</v>
      </c>
      <c r="G183" s="180" t="s">
        <v>1341</v>
      </c>
      <c r="H183" s="181">
        <v>30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38</v>
      </c>
      <c r="O183" s="78"/>
      <c r="P183" s="187">
        <f>O183*H183</f>
        <v>0</v>
      </c>
      <c r="Q183" s="187">
        <v>3.0000000000000001E-05</v>
      </c>
      <c r="R183" s="187">
        <f>Q183*H183</f>
        <v>0.00089999999999999998</v>
      </c>
      <c r="S183" s="187">
        <v>0.0011800000000000001</v>
      </c>
      <c r="T183" s="188">
        <f>S183*H183</f>
        <v>0.035400000000000001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163</v>
      </c>
      <c r="AT183" s="189" t="s">
        <v>159</v>
      </c>
      <c r="AU183" s="189" t="s">
        <v>164</v>
      </c>
      <c r="AY183" s="15" t="s">
        <v>157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164</v>
      </c>
      <c r="BK183" s="190">
        <f>ROUND(I183*H183,2)</f>
        <v>0</v>
      </c>
      <c r="BL183" s="15" t="s">
        <v>163</v>
      </c>
      <c r="BM183" s="189" t="s">
        <v>1998</v>
      </c>
    </row>
    <row r="184" s="2" customFormat="1" ht="21.75" customHeight="1">
      <c r="A184" s="34"/>
      <c r="B184" s="176"/>
      <c r="C184" s="177" t="s">
        <v>250</v>
      </c>
      <c r="D184" s="177" t="s">
        <v>159</v>
      </c>
      <c r="E184" s="178" t="s">
        <v>667</v>
      </c>
      <c r="F184" s="179" t="s">
        <v>668</v>
      </c>
      <c r="G184" s="180" t="s">
        <v>206</v>
      </c>
      <c r="H184" s="181">
        <v>5.0629999999999997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38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163</v>
      </c>
      <c r="AT184" s="189" t="s">
        <v>159</v>
      </c>
      <c r="AU184" s="189" t="s">
        <v>164</v>
      </c>
      <c r="AY184" s="15" t="s">
        <v>157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164</v>
      </c>
      <c r="BK184" s="190">
        <f>ROUND(I184*H184,2)</f>
        <v>0</v>
      </c>
      <c r="BL184" s="15" t="s">
        <v>163</v>
      </c>
      <c r="BM184" s="189" t="s">
        <v>1999</v>
      </c>
    </row>
    <row r="185" s="2" customFormat="1" ht="24.15" customHeight="1">
      <c r="A185" s="34"/>
      <c r="B185" s="176"/>
      <c r="C185" s="177" t="s">
        <v>342</v>
      </c>
      <c r="D185" s="177" t="s">
        <v>159</v>
      </c>
      <c r="E185" s="178" t="s">
        <v>671</v>
      </c>
      <c r="F185" s="179" t="s">
        <v>672</v>
      </c>
      <c r="G185" s="180" t="s">
        <v>206</v>
      </c>
      <c r="H185" s="181">
        <v>101.26000000000001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38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163</v>
      </c>
      <c r="AT185" s="189" t="s">
        <v>159</v>
      </c>
      <c r="AU185" s="189" t="s">
        <v>164</v>
      </c>
      <c r="AY185" s="15" t="s">
        <v>157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164</v>
      </c>
      <c r="BK185" s="190">
        <f>ROUND(I185*H185,2)</f>
        <v>0</v>
      </c>
      <c r="BL185" s="15" t="s">
        <v>163</v>
      </c>
      <c r="BM185" s="189" t="s">
        <v>2000</v>
      </c>
    </row>
    <row r="186" s="2" customFormat="1" ht="24.15" customHeight="1">
      <c r="A186" s="34"/>
      <c r="B186" s="176"/>
      <c r="C186" s="177" t="s">
        <v>253</v>
      </c>
      <c r="D186" s="177" t="s">
        <v>159</v>
      </c>
      <c r="E186" s="178" t="s">
        <v>674</v>
      </c>
      <c r="F186" s="179" t="s">
        <v>675</v>
      </c>
      <c r="G186" s="180" t="s">
        <v>206</v>
      </c>
      <c r="H186" s="181">
        <v>5.0629999999999997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38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163</v>
      </c>
      <c r="AT186" s="189" t="s">
        <v>159</v>
      </c>
      <c r="AU186" s="189" t="s">
        <v>164</v>
      </c>
      <c r="AY186" s="15" t="s">
        <v>157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164</v>
      </c>
      <c r="BK186" s="190">
        <f>ROUND(I186*H186,2)</f>
        <v>0</v>
      </c>
      <c r="BL186" s="15" t="s">
        <v>163</v>
      </c>
      <c r="BM186" s="189" t="s">
        <v>2001</v>
      </c>
    </row>
    <row r="187" s="2" customFormat="1" ht="24.15" customHeight="1">
      <c r="A187" s="34"/>
      <c r="B187" s="176"/>
      <c r="C187" s="177" t="s">
        <v>349</v>
      </c>
      <c r="D187" s="177" t="s">
        <v>159</v>
      </c>
      <c r="E187" s="178" t="s">
        <v>2002</v>
      </c>
      <c r="F187" s="179" t="s">
        <v>2003</v>
      </c>
      <c r="G187" s="180" t="s">
        <v>206</v>
      </c>
      <c r="H187" s="181">
        <v>5.0629999999999997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38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163</v>
      </c>
      <c r="AT187" s="189" t="s">
        <v>159</v>
      </c>
      <c r="AU187" s="189" t="s">
        <v>164</v>
      </c>
      <c r="AY187" s="15" t="s">
        <v>157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164</v>
      </c>
      <c r="BK187" s="190">
        <f>ROUND(I187*H187,2)</f>
        <v>0</v>
      </c>
      <c r="BL187" s="15" t="s">
        <v>163</v>
      </c>
      <c r="BM187" s="189" t="s">
        <v>2004</v>
      </c>
    </row>
    <row r="188" s="2" customFormat="1" ht="24.15" customHeight="1">
      <c r="A188" s="34"/>
      <c r="B188" s="176"/>
      <c r="C188" s="177" t="s">
        <v>257</v>
      </c>
      <c r="D188" s="177" t="s">
        <v>159</v>
      </c>
      <c r="E188" s="178" t="s">
        <v>2005</v>
      </c>
      <c r="F188" s="179" t="s">
        <v>2006</v>
      </c>
      <c r="G188" s="180" t="s">
        <v>206</v>
      </c>
      <c r="H188" s="181">
        <v>5.0629999999999997</v>
      </c>
      <c r="I188" s="182"/>
      <c r="J188" s="183">
        <f>ROUND(I188*H188,2)</f>
        <v>0</v>
      </c>
      <c r="K188" s="184"/>
      <c r="L188" s="35"/>
      <c r="M188" s="185" t="s">
        <v>1</v>
      </c>
      <c r="N188" s="186" t="s">
        <v>38</v>
      </c>
      <c r="O188" s="78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163</v>
      </c>
      <c r="AT188" s="189" t="s">
        <v>159</v>
      </c>
      <c r="AU188" s="189" t="s">
        <v>164</v>
      </c>
      <c r="AY188" s="15" t="s">
        <v>157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164</v>
      </c>
      <c r="BK188" s="190">
        <f>ROUND(I188*H188,2)</f>
        <v>0</v>
      </c>
      <c r="BL188" s="15" t="s">
        <v>163</v>
      </c>
      <c r="BM188" s="189" t="s">
        <v>2007</v>
      </c>
    </row>
    <row r="189" s="2" customFormat="1" ht="24.15" customHeight="1">
      <c r="A189" s="34"/>
      <c r="B189" s="176"/>
      <c r="C189" s="177" t="s">
        <v>356</v>
      </c>
      <c r="D189" s="177" t="s">
        <v>159</v>
      </c>
      <c r="E189" s="178" t="s">
        <v>680</v>
      </c>
      <c r="F189" s="179" t="s">
        <v>681</v>
      </c>
      <c r="G189" s="180" t="s">
        <v>206</v>
      </c>
      <c r="H189" s="181">
        <v>5.0629999999999997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38</v>
      </c>
      <c r="O189" s="78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163</v>
      </c>
      <c r="AT189" s="189" t="s">
        <v>159</v>
      </c>
      <c r="AU189" s="189" t="s">
        <v>164</v>
      </c>
      <c r="AY189" s="15" t="s">
        <v>157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164</v>
      </c>
      <c r="BK189" s="190">
        <f>ROUND(I189*H189,2)</f>
        <v>0</v>
      </c>
      <c r="BL189" s="15" t="s">
        <v>163</v>
      </c>
      <c r="BM189" s="189" t="s">
        <v>2008</v>
      </c>
    </row>
    <row r="190" s="12" customFormat="1" ht="22.8" customHeight="1">
      <c r="A190" s="12"/>
      <c r="B190" s="163"/>
      <c r="C190" s="12"/>
      <c r="D190" s="164" t="s">
        <v>71</v>
      </c>
      <c r="E190" s="174" t="s">
        <v>516</v>
      </c>
      <c r="F190" s="174" t="s">
        <v>687</v>
      </c>
      <c r="G190" s="12"/>
      <c r="H190" s="12"/>
      <c r="I190" s="166"/>
      <c r="J190" s="175">
        <f>BK190</f>
        <v>0</v>
      </c>
      <c r="K190" s="12"/>
      <c r="L190" s="163"/>
      <c r="M190" s="168"/>
      <c r="N190" s="169"/>
      <c r="O190" s="169"/>
      <c r="P190" s="170">
        <f>P191</f>
        <v>0</v>
      </c>
      <c r="Q190" s="169"/>
      <c r="R190" s="170">
        <f>R191</f>
        <v>0</v>
      </c>
      <c r="S190" s="169"/>
      <c r="T190" s="171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4" t="s">
        <v>80</v>
      </c>
      <c r="AT190" s="172" t="s">
        <v>71</v>
      </c>
      <c r="AU190" s="172" t="s">
        <v>80</v>
      </c>
      <c r="AY190" s="164" t="s">
        <v>157</v>
      </c>
      <c r="BK190" s="173">
        <f>BK191</f>
        <v>0</v>
      </c>
    </row>
    <row r="191" s="2" customFormat="1" ht="24.15" customHeight="1">
      <c r="A191" s="34"/>
      <c r="B191" s="176"/>
      <c r="C191" s="177" t="s">
        <v>260</v>
      </c>
      <c r="D191" s="177" t="s">
        <v>159</v>
      </c>
      <c r="E191" s="178" t="s">
        <v>2009</v>
      </c>
      <c r="F191" s="179" t="s">
        <v>2010</v>
      </c>
      <c r="G191" s="180" t="s">
        <v>206</v>
      </c>
      <c r="H191" s="181">
        <v>66.165000000000006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38</v>
      </c>
      <c r="O191" s="78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163</v>
      </c>
      <c r="AT191" s="189" t="s">
        <v>159</v>
      </c>
      <c r="AU191" s="189" t="s">
        <v>164</v>
      </c>
      <c r="AY191" s="15" t="s">
        <v>157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164</v>
      </c>
      <c r="BK191" s="190">
        <f>ROUND(I191*H191,2)</f>
        <v>0</v>
      </c>
      <c r="BL191" s="15" t="s">
        <v>163</v>
      </c>
      <c r="BM191" s="189" t="s">
        <v>2011</v>
      </c>
    </row>
    <row r="192" s="12" customFormat="1" ht="25.92" customHeight="1">
      <c r="A192" s="12"/>
      <c r="B192" s="163"/>
      <c r="C192" s="12"/>
      <c r="D192" s="164" t="s">
        <v>71</v>
      </c>
      <c r="E192" s="165" t="s">
        <v>1369</v>
      </c>
      <c r="F192" s="165" t="s">
        <v>1370</v>
      </c>
      <c r="G192" s="12"/>
      <c r="H192" s="12"/>
      <c r="I192" s="166"/>
      <c r="J192" s="167">
        <f>BK192</f>
        <v>0</v>
      </c>
      <c r="K192" s="12"/>
      <c r="L192" s="163"/>
      <c r="M192" s="168"/>
      <c r="N192" s="169"/>
      <c r="O192" s="169"/>
      <c r="P192" s="170">
        <f>P193</f>
        <v>0</v>
      </c>
      <c r="Q192" s="169"/>
      <c r="R192" s="170">
        <f>R193</f>
        <v>0.011040000000000001</v>
      </c>
      <c r="S192" s="169"/>
      <c r="T192" s="17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4" t="s">
        <v>164</v>
      </c>
      <c r="AT192" s="172" t="s">
        <v>71</v>
      </c>
      <c r="AU192" s="172" t="s">
        <v>72</v>
      </c>
      <c r="AY192" s="164" t="s">
        <v>157</v>
      </c>
      <c r="BK192" s="173">
        <f>BK193</f>
        <v>0</v>
      </c>
    </row>
    <row r="193" s="12" customFormat="1" ht="22.8" customHeight="1">
      <c r="A193" s="12"/>
      <c r="B193" s="163"/>
      <c r="C193" s="12"/>
      <c r="D193" s="164" t="s">
        <v>71</v>
      </c>
      <c r="E193" s="174" t="s">
        <v>693</v>
      </c>
      <c r="F193" s="174" t="s">
        <v>694</v>
      </c>
      <c r="G193" s="12"/>
      <c r="H193" s="12"/>
      <c r="I193" s="166"/>
      <c r="J193" s="175">
        <f>BK193</f>
        <v>0</v>
      </c>
      <c r="K193" s="12"/>
      <c r="L193" s="163"/>
      <c r="M193" s="168"/>
      <c r="N193" s="169"/>
      <c r="O193" s="169"/>
      <c r="P193" s="170">
        <f>SUM(P194:P201)</f>
        <v>0</v>
      </c>
      <c r="Q193" s="169"/>
      <c r="R193" s="170">
        <f>SUM(R194:R201)</f>
        <v>0.011040000000000001</v>
      </c>
      <c r="S193" s="169"/>
      <c r="T193" s="171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4" t="s">
        <v>164</v>
      </c>
      <c r="AT193" s="172" t="s">
        <v>71</v>
      </c>
      <c r="AU193" s="172" t="s">
        <v>80</v>
      </c>
      <c r="AY193" s="164" t="s">
        <v>157</v>
      </c>
      <c r="BK193" s="173">
        <f>SUM(BK194:BK201)</f>
        <v>0</v>
      </c>
    </row>
    <row r="194" s="2" customFormat="1" ht="33" customHeight="1">
      <c r="A194" s="34"/>
      <c r="B194" s="176"/>
      <c r="C194" s="177" t="s">
        <v>363</v>
      </c>
      <c r="D194" s="177" t="s">
        <v>159</v>
      </c>
      <c r="E194" s="178" t="s">
        <v>2012</v>
      </c>
      <c r="F194" s="179" t="s">
        <v>2013</v>
      </c>
      <c r="G194" s="180" t="s">
        <v>162</v>
      </c>
      <c r="H194" s="181">
        <v>3</v>
      </c>
      <c r="I194" s="182"/>
      <c r="J194" s="183">
        <f>ROUND(I194*H194,2)</f>
        <v>0</v>
      </c>
      <c r="K194" s="184"/>
      <c r="L194" s="35"/>
      <c r="M194" s="185" t="s">
        <v>1</v>
      </c>
      <c r="N194" s="186" t="s">
        <v>38</v>
      </c>
      <c r="O194" s="78"/>
      <c r="P194" s="187">
        <f>O194*H194</f>
        <v>0</v>
      </c>
      <c r="Q194" s="187">
        <v>0.00022000000000000001</v>
      </c>
      <c r="R194" s="187">
        <f>Q194*H194</f>
        <v>0.00066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188</v>
      </c>
      <c r="AT194" s="189" t="s">
        <v>159</v>
      </c>
      <c r="AU194" s="189" t="s">
        <v>164</v>
      </c>
      <c r="AY194" s="15" t="s">
        <v>157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164</v>
      </c>
      <c r="BK194" s="190">
        <f>ROUND(I194*H194,2)</f>
        <v>0</v>
      </c>
      <c r="BL194" s="15" t="s">
        <v>188</v>
      </c>
      <c r="BM194" s="189" t="s">
        <v>2014</v>
      </c>
    </row>
    <row r="195" s="2" customFormat="1" ht="37.8" customHeight="1">
      <c r="A195" s="34"/>
      <c r="B195" s="176"/>
      <c r="C195" s="191" t="s">
        <v>264</v>
      </c>
      <c r="D195" s="191" t="s">
        <v>276</v>
      </c>
      <c r="E195" s="192" t="s">
        <v>2015</v>
      </c>
      <c r="F195" s="193" t="s">
        <v>2016</v>
      </c>
      <c r="G195" s="194" t="s">
        <v>1066</v>
      </c>
      <c r="H195" s="195">
        <v>3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38</v>
      </c>
      <c r="O195" s="78"/>
      <c r="P195" s="187">
        <f>O195*H195</f>
        <v>0</v>
      </c>
      <c r="Q195" s="187">
        <v>0.001</v>
      </c>
      <c r="R195" s="187">
        <f>Q195*H195</f>
        <v>0.0030000000000000001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218</v>
      </c>
      <c r="AT195" s="189" t="s">
        <v>276</v>
      </c>
      <c r="AU195" s="189" t="s">
        <v>164</v>
      </c>
      <c r="AY195" s="15" t="s">
        <v>157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164</v>
      </c>
      <c r="BK195" s="190">
        <f>ROUND(I195*H195,2)</f>
        <v>0</v>
      </c>
      <c r="BL195" s="15" t="s">
        <v>188</v>
      </c>
      <c r="BM195" s="189" t="s">
        <v>2017</v>
      </c>
    </row>
    <row r="196" s="2" customFormat="1" ht="24.15" customHeight="1">
      <c r="A196" s="34"/>
      <c r="B196" s="176"/>
      <c r="C196" s="177" t="s">
        <v>370</v>
      </c>
      <c r="D196" s="177" t="s">
        <v>159</v>
      </c>
      <c r="E196" s="178" t="s">
        <v>2018</v>
      </c>
      <c r="F196" s="179" t="s">
        <v>2019</v>
      </c>
      <c r="G196" s="180" t="s">
        <v>300</v>
      </c>
      <c r="H196" s="181">
        <v>6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38</v>
      </c>
      <c r="O196" s="78"/>
      <c r="P196" s="187">
        <f>O196*H196</f>
        <v>0</v>
      </c>
      <c r="Q196" s="187">
        <v>0.00040999999999999999</v>
      </c>
      <c r="R196" s="187">
        <f>Q196*H196</f>
        <v>0.0024599999999999999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188</v>
      </c>
      <c r="AT196" s="189" t="s">
        <v>159</v>
      </c>
      <c r="AU196" s="189" t="s">
        <v>164</v>
      </c>
      <c r="AY196" s="15" t="s">
        <v>157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164</v>
      </c>
      <c r="BK196" s="190">
        <f>ROUND(I196*H196,2)</f>
        <v>0</v>
      </c>
      <c r="BL196" s="15" t="s">
        <v>188</v>
      </c>
      <c r="BM196" s="189" t="s">
        <v>2020</v>
      </c>
    </row>
    <row r="197" s="2" customFormat="1" ht="21.75" customHeight="1">
      <c r="A197" s="34"/>
      <c r="B197" s="176"/>
      <c r="C197" s="191" t="s">
        <v>267</v>
      </c>
      <c r="D197" s="191" t="s">
        <v>276</v>
      </c>
      <c r="E197" s="192" t="s">
        <v>2021</v>
      </c>
      <c r="F197" s="193" t="s">
        <v>2022</v>
      </c>
      <c r="G197" s="194" t="s">
        <v>300</v>
      </c>
      <c r="H197" s="195">
        <v>5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38</v>
      </c>
      <c r="O197" s="78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218</v>
      </c>
      <c r="AT197" s="189" t="s">
        <v>276</v>
      </c>
      <c r="AU197" s="189" t="s">
        <v>164</v>
      </c>
      <c r="AY197" s="15" t="s">
        <v>157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164</v>
      </c>
      <c r="BK197" s="190">
        <f>ROUND(I197*H197,2)</f>
        <v>0</v>
      </c>
      <c r="BL197" s="15" t="s">
        <v>188</v>
      </c>
      <c r="BM197" s="189" t="s">
        <v>2023</v>
      </c>
    </row>
    <row r="198" s="2" customFormat="1" ht="21.75" customHeight="1">
      <c r="A198" s="34"/>
      <c r="B198" s="176"/>
      <c r="C198" s="191" t="s">
        <v>377</v>
      </c>
      <c r="D198" s="191" t="s">
        <v>276</v>
      </c>
      <c r="E198" s="192" t="s">
        <v>2024</v>
      </c>
      <c r="F198" s="193" t="s">
        <v>2025</v>
      </c>
      <c r="G198" s="194" t="s">
        <v>300</v>
      </c>
      <c r="H198" s="195">
        <v>1</v>
      </c>
      <c r="I198" s="196"/>
      <c r="J198" s="197">
        <f>ROUND(I198*H198,2)</f>
        <v>0</v>
      </c>
      <c r="K198" s="198"/>
      <c r="L198" s="199"/>
      <c r="M198" s="200" t="s">
        <v>1</v>
      </c>
      <c r="N198" s="201" t="s">
        <v>38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218</v>
      </c>
      <c r="AT198" s="189" t="s">
        <v>276</v>
      </c>
      <c r="AU198" s="189" t="s">
        <v>164</v>
      </c>
      <c r="AY198" s="15" t="s">
        <v>157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164</v>
      </c>
      <c r="BK198" s="190">
        <f>ROUND(I198*H198,2)</f>
        <v>0</v>
      </c>
      <c r="BL198" s="15" t="s">
        <v>188</v>
      </c>
      <c r="BM198" s="189" t="s">
        <v>2026</v>
      </c>
    </row>
    <row r="199" s="2" customFormat="1" ht="33" customHeight="1">
      <c r="A199" s="34"/>
      <c r="B199" s="176"/>
      <c r="C199" s="177" t="s">
        <v>271</v>
      </c>
      <c r="D199" s="177" t="s">
        <v>159</v>
      </c>
      <c r="E199" s="178" t="s">
        <v>2027</v>
      </c>
      <c r="F199" s="179" t="s">
        <v>2028</v>
      </c>
      <c r="G199" s="180" t="s">
        <v>300</v>
      </c>
      <c r="H199" s="181">
        <v>6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38</v>
      </c>
      <c r="O199" s="78"/>
      <c r="P199" s="187">
        <f>O199*H199</f>
        <v>0</v>
      </c>
      <c r="Q199" s="187">
        <v>0.00022000000000000001</v>
      </c>
      <c r="R199" s="187">
        <f>Q199*H199</f>
        <v>0.00132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188</v>
      </c>
      <c r="AT199" s="189" t="s">
        <v>159</v>
      </c>
      <c r="AU199" s="189" t="s">
        <v>164</v>
      </c>
      <c r="AY199" s="15" t="s">
        <v>157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164</v>
      </c>
      <c r="BK199" s="190">
        <f>ROUND(I199*H199,2)</f>
        <v>0</v>
      </c>
      <c r="BL199" s="15" t="s">
        <v>188</v>
      </c>
      <c r="BM199" s="189" t="s">
        <v>2029</v>
      </c>
    </row>
    <row r="200" s="2" customFormat="1" ht="16.5" customHeight="1">
      <c r="A200" s="34"/>
      <c r="B200" s="176"/>
      <c r="C200" s="191" t="s">
        <v>384</v>
      </c>
      <c r="D200" s="191" t="s">
        <v>276</v>
      </c>
      <c r="E200" s="192" t="s">
        <v>2030</v>
      </c>
      <c r="F200" s="193" t="s">
        <v>2031</v>
      </c>
      <c r="G200" s="194" t="s">
        <v>1066</v>
      </c>
      <c r="H200" s="195">
        <v>3.6000000000000001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38</v>
      </c>
      <c r="O200" s="78"/>
      <c r="P200" s="187">
        <f>O200*H200</f>
        <v>0</v>
      </c>
      <c r="Q200" s="187">
        <v>0.001</v>
      </c>
      <c r="R200" s="187">
        <f>Q200*H200</f>
        <v>0.0036000000000000003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218</v>
      </c>
      <c r="AT200" s="189" t="s">
        <v>276</v>
      </c>
      <c r="AU200" s="189" t="s">
        <v>164</v>
      </c>
      <c r="AY200" s="15" t="s">
        <v>157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164</v>
      </c>
      <c r="BK200" s="190">
        <f>ROUND(I200*H200,2)</f>
        <v>0</v>
      </c>
      <c r="BL200" s="15" t="s">
        <v>188</v>
      </c>
      <c r="BM200" s="189" t="s">
        <v>2032</v>
      </c>
    </row>
    <row r="201" s="2" customFormat="1" ht="24.15" customHeight="1">
      <c r="A201" s="34"/>
      <c r="B201" s="176"/>
      <c r="C201" s="177" t="s">
        <v>274</v>
      </c>
      <c r="D201" s="177" t="s">
        <v>159</v>
      </c>
      <c r="E201" s="178" t="s">
        <v>2033</v>
      </c>
      <c r="F201" s="179" t="s">
        <v>726</v>
      </c>
      <c r="G201" s="180" t="s">
        <v>206</v>
      </c>
      <c r="H201" s="181">
        <v>0.010999999999999999</v>
      </c>
      <c r="I201" s="182"/>
      <c r="J201" s="183">
        <f>ROUND(I201*H201,2)</f>
        <v>0</v>
      </c>
      <c r="K201" s="184"/>
      <c r="L201" s="35"/>
      <c r="M201" s="185" t="s">
        <v>1</v>
      </c>
      <c r="N201" s="186" t="s">
        <v>38</v>
      </c>
      <c r="O201" s="78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188</v>
      </c>
      <c r="AT201" s="189" t="s">
        <v>159</v>
      </c>
      <c r="AU201" s="189" t="s">
        <v>164</v>
      </c>
      <c r="AY201" s="15" t="s">
        <v>157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164</v>
      </c>
      <c r="BK201" s="190">
        <f>ROUND(I201*H201,2)</f>
        <v>0</v>
      </c>
      <c r="BL201" s="15" t="s">
        <v>188</v>
      </c>
      <c r="BM201" s="189" t="s">
        <v>2034</v>
      </c>
    </row>
    <row r="202" s="12" customFormat="1" ht="25.92" customHeight="1">
      <c r="A202" s="12"/>
      <c r="B202" s="163"/>
      <c r="C202" s="12"/>
      <c r="D202" s="164" t="s">
        <v>71</v>
      </c>
      <c r="E202" s="165" t="s">
        <v>1205</v>
      </c>
      <c r="F202" s="165" t="s">
        <v>2035</v>
      </c>
      <c r="G202" s="12"/>
      <c r="H202" s="12"/>
      <c r="I202" s="166"/>
      <c r="J202" s="167">
        <f>BK202</f>
        <v>0</v>
      </c>
      <c r="K202" s="12"/>
      <c r="L202" s="163"/>
      <c r="M202" s="168"/>
      <c r="N202" s="169"/>
      <c r="O202" s="169"/>
      <c r="P202" s="170">
        <f>SUM(P203:P207)</f>
        <v>0</v>
      </c>
      <c r="Q202" s="169"/>
      <c r="R202" s="170">
        <f>SUM(R203:R207)</f>
        <v>0</v>
      </c>
      <c r="S202" s="169"/>
      <c r="T202" s="171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4" t="s">
        <v>175</v>
      </c>
      <c r="AT202" s="172" t="s">
        <v>71</v>
      </c>
      <c r="AU202" s="172" t="s">
        <v>72</v>
      </c>
      <c r="AY202" s="164" t="s">
        <v>157</v>
      </c>
      <c r="BK202" s="173">
        <f>SUM(BK203:BK207)</f>
        <v>0</v>
      </c>
    </row>
    <row r="203" s="2" customFormat="1" ht="44.25" customHeight="1">
      <c r="A203" s="34"/>
      <c r="B203" s="176"/>
      <c r="C203" s="177" t="s">
        <v>391</v>
      </c>
      <c r="D203" s="177" t="s">
        <v>159</v>
      </c>
      <c r="E203" s="178" t="s">
        <v>2036</v>
      </c>
      <c r="F203" s="179" t="s">
        <v>2037</v>
      </c>
      <c r="G203" s="180" t="s">
        <v>300</v>
      </c>
      <c r="H203" s="181">
        <v>1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38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2038</v>
      </c>
      <c r="AT203" s="189" t="s">
        <v>159</v>
      </c>
      <c r="AU203" s="189" t="s">
        <v>80</v>
      </c>
      <c r="AY203" s="15" t="s">
        <v>157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164</v>
      </c>
      <c r="BK203" s="190">
        <f>ROUND(I203*H203,2)</f>
        <v>0</v>
      </c>
      <c r="BL203" s="15" t="s">
        <v>2038</v>
      </c>
      <c r="BM203" s="189" t="s">
        <v>2039</v>
      </c>
    </row>
    <row r="204" s="2" customFormat="1" ht="24.15" customHeight="1">
      <c r="A204" s="34"/>
      <c r="B204" s="176"/>
      <c r="C204" s="177" t="s">
        <v>279</v>
      </c>
      <c r="D204" s="177" t="s">
        <v>159</v>
      </c>
      <c r="E204" s="178" t="s">
        <v>2040</v>
      </c>
      <c r="F204" s="179" t="s">
        <v>2041</v>
      </c>
      <c r="G204" s="180" t="s">
        <v>300</v>
      </c>
      <c r="H204" s="181">
        <v>1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38</v>
      </c>
      <c r="O204" s="78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2038</v>
      </c>
      <c r="AT204" s="189" t="s">
        <v>159</v>
      </c>
      <c r="AU204" s="189" t="s">
        <v>80</v>
      </c>
      <c r="AY204" s="15" t="s">
        <v>157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164</v>
      </c>
      <c r="BK204" s="190">
        <f>ROUND(I204*H204,2)</f>
        <v>0</v>
      </c>
      <c r="BL204" s="15" t="s">
        <v>2038</v>
      </c>
      <c r="BM204" s="189" t="s">
        <v>2042</v>
      </c>
    </row>
    <row r="205" s="2" customFormat="1" ht="44.25" customHeight="1">
      <c r="A205" s="34"/>
      <c r="B205" s="176"/>
      <c r="C205" s="177" t="s">
        <v>398</v>
      </c>
      <c r="D205" s="177" t="s">
        <v>159</v>
      </c>
      <c r="E205" s="178" t="s">
        <v>2043</v>
      </c>
      <c r="F205" s="179" t="s">
        <v>2044</v>
      </c>
      <c r="G205" s="180" t="s">
        <v>300</v>
      </c>
      <c r="H205" s="181">
        <v>1</v>
      </c>
      <c r="I205" s="182"/>
      <c r="J205" s="183">
        <f>ROUND(I205*H205,2)</f>
        <v>0</v>
      </c>
      <c r="K205" s="184"/>
      <c r="L205" s="35"/>
      <c r="M205" s="185" t="s">
        <v>1</v>
      </c>
      <c r="N205" s="186" t="s">
        <v>38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2038</v>
      </c>
      <c r="AT205" s="189" t="s">
        <v>159</v>
      </c>
      <c r="AU205" s="189" t="s">
        <v>80</v>
      </c>
      <c r="AY205" s="15" t="s">
        <v>157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164</v>
      </c>
      <c r="BK205" s="190">
        <f>ROUND(I205*H205,2)</f>
        <v>0</v>
      </c>
      <c r="BL205" s="15" t="s">
        <v>2038</v>
      </c>
      <c r="BM205" s="189" t="s">
        <v>2045</v>
      </c>
    </row>
    <row r="206" s="2" customFormat="1" ht="24.15" customHeight="1">
      <c r="A206" s="34"/>
      <c r="B206" s="176"/>
      <c r="C206" s="177" t="s">
        <v>282</v>
      </c>
      <c r="D206" s="177" t="s">
        <v>159</v>
      </c>
      <c r="E206" s="178" t="s">
        <v>2046</v>
      </c>
      <c r="F206" s="179" t="s">
        <v>2047</v>
      </c>
      <c r="G206" s="180" t="s">
        <v>300</v>
      </c>
      <c r="H206" s="181">
        <v>1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38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2038</v>
      </c>
      <c r="AT206" s="189" t="s">
        <v>159</v>
      </c>
      <c r="AU206" s="189" t="s">
        <v>80</v>
      </c>
      <c r="AY206" s="15" t="s">
        <v>157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164</v>
      </c>
      <c r="BK206" s="190">
        <f>ROUND(I206*H206,2)</f>
        <v>0</v>
      </c>
      <c r="BL206" s="15" t="s">
        <v>2038</v>
      </c>
      <c r="BM206" s="189" t="s">
        <v>2048</v>
      </c>
    </row>
    <row r="207" s="2" customFormat="1" ht="24.15" customHeight="1">
      <c r="A207" s="34"/>
      <c r="B207" s="176"/>
      <c r="C207" s="177" t="s">
        <v>405</v>
      </c>
      <c r="D207" s="177" t="s">
        <v>159</v>
      </c>
      <c r="E207" s="178" t="s">
        <v>1226</v>
      </c>
      <c r="F207" s="179" t="s">
        <v>1227</v>
      </c>
      <c r="G207" s="180" t="s">
        <v>300</v>
      </c>
      <c r="H207" s="181">
        <v>1</v>
      </c>
      <c r="I207" s="182"/>
      <c r="J207" s="183">
        <f>ROUND(I207*H207,2)</f>
        <v>0</v>
      </c>
      <c r="K207" s="184"/>
      <c r="L207" s="35"/>
      <c r="M207" s="204" t="s">
        <v>1</v>
      </c>
      <c r="N207" s="205" t="s">
        <v>38</v>
      </c>
      <c r="O207" s="206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2038</v>
      </c>
      <c r="AT207" s="189" t="s">
        <v>159</v>
      </c>
      <c r="AU207" s="189" t="s">
        <v>80</v>
      </c>
      <c r="AY207" s="15" t="s">
        <v>157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164</v>
      </c>
      <c r="BK207" s="190">
        <f>ROUND(I207*H207,2)</f>
        <v>0</v>
      </c>
      <c r="BL207" s="15" t="s">
        <v>2038</v>
      </c>
      <c r="BM207" s="189" t="s">
        <v>2049</v>
      </c>
    </row>
    <row r="208" s="2" customFormat="1" ht="6.96" customHeight="1">
      <c r="A208" s="34"/>
      <c r="B208" s="61"/>
      <c r="C208" s="62"/>
      <c r="D208" s="62"/>
      <c r="E208" s="62"/>
      <c r="F208" s="62"/>
      <c r="G208" s="62"/>
      <c r="H208" s="62"/>
      <c r="I208" s="62"/>
      <c r="J208" s="62"/>
      <c r="K208" s="62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6:K20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2050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1230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1231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1232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1233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ROUND(J128,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ROUND((SUM(BE128:BE235)),  2)</f>
        <v>0</v>
      </c>
      <c r="G33" s="129"/>
      <c r="H33" s="129"/>
      <c r="I33" s="130">
        <v>0.23000000000000001</v>
      </c>
      <c r="J33" s="128">
        <f>ROUND(((SUM(BE128:BE235))*I33),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ROUND((SUM(BF128:BF235)),  2)</f>
        <v>0</v>
      </c>
      <c r="G34" s="129"/>
      <c r="H34" s="129"/>
      <c r="I34" s="130">
        <v>0.23000000000000001</v>
      </c>
      <c r="J34" s="128">
        <f>ROUND(((SUM(BF128:BF235))*I34),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ROUND((SUM(BG128:BG235)),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ROUND((SUM(BH128:BH235)),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ROUND((SUM(BI128:BI235)),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01.4 - Vykurovanie_rev.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DSS, Pionierska 850/13, 962 12 Detva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</v>
      </c>
      <c r="G91" s="34"/>
      <c r="H91" s="34"/>
      <c r="I91" s="28" t="s">
        <v>28</v>
      </c>
      <c r="J91" s="32" t="str">
        <f>E21</f>
        <v>Ing. Rastislav Kohút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>Ing. Stanislava Jókayová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J128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1234</v>
      </c>
      <c r="E97" s="146"/>
      <c r="F97" s="146"/>
      <c r="G97" s="146"/>
      <c r="H97" s="146"/>
      <c r="I97" s="146"/>
      <c r="J97" s="147">
        <f>J129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1238</v>
      </c>
      <c r="E98" s="150"/>
      <c r="F98" s="150"/>
      <c r="G98" s="150"/>
      <c r="H98" s="150"/>
      <c r="I98" s="150"/>
      <c r="J98" s="151">
        <f>J130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118</v>
      </c>
      <c r="E99" s="150"/>
      <c r="F99" s="150"/>
      <c r="G99" s="150"/>
      <c r="H99" s="150"/>
      <c r="I99" s="150"/>
      <c r="J99" s="151">
        <f>J133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119</v>
      </c>
      <c r="E100" s="150"/>
      <c r="F100" s="150"/>
      <c r="G100" s="150"/>
      <c r="H100" s="150"/>
      <c r="I100" s="150"/>
      <c r="J100" s="151">
        <f>J142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44"/>
      <c r="C101" s="9"/>
      <c r="D101" s="145" t="s">
        <v>1240</v>
      </c>
      <c r="E101" s="146"/>
      <c r="F101" s="146"/>
      <c r="G101" s="146"/>
      <c r="H101" s="146"/>
      <c r="I101" s="146"/>
      <c r="J101" s="147">
        <f>J144</f>
        <v>0</v>
      </c>
      <c r="K101" s="9"/>
      <c r="L101" s="14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8"/>
      <c r="C102" s="10"/>
      <c r="D102" s="149" t="s">
        <v>123</v>
      </c>
      <c r="E102" s="150"/>
      <c r="F102" s="150"/>
      <c r="G102" s="150"/>
      <c r="H102" s="150"/>
      <c r="I102" s="150"/>
      <c r="J102" s="151">
        <f>J145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2051</v>
      </c>
      <c r="E103" s="150"/>
      <c r="F103" s="150"/>
      <c r="G103" s="150"/>
      <c r="H103" s="150"/>
      <c r="I103" s="150"/>
      <c r="J103" s="151">
        <f>J153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2052</v>
      </c>
      <c r="E104" s="150"/>
      <c r="F104" s="150"/>
      <c r="G104" s="150"/>
      <c r="H104" s="150"/>
      <c r="I104" s="150"/>
      <c r="J104" s="151">
        <f>J169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8"/>
      <c r="C105" s="10"/>
      <c r="D105" s="149" t="s">
        <v>2053</v>
      </c>
      <c r="E105" s="150"/>
      <c r="F105" s="150"/>
      <c r="G105" s="150"/>
      <c r="H105" s="150"/>
      <c r="I105" s="150"/>
      <c r="J105" s="151">
        <f>J180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48"/>
      <c r="C106" s="10"/>
      <c r="D106" s="149" t="s">
        <v>2054</v>
      </c>
      <c r="E106" s="150"/>
      <c r="F106" s="150"/>
      <c r="G106" s="150"/>
      <c r="H106" s="150"/>
      <c r="I106" s="150"/>
      <c r="J106" s="151">
        <f>J186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1246</v>
      </c>
      <c r="E107" s="150"/>
      <c r="F107" s="150"/>
      <c r="G107" s="150"/>
      <c r="H107" s="150"/>
      <c r="I107" s="150"/>
      <c r="J107" s="151">
        <f>J226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44"/>
      <c r="C108" s="9"/>
      <c r="D108" s="145" t="s">
        <v>1247</v>
      </c>
      <c r="E108" s="146"/>
      <c r="F108" s="146"/>
      <c r="G108" s="146"/>
      <c r="H108" s="146"/>
      <c r="I108" s="146"/>
      <c r="J108" s="147">
        <f>J233</f>
        <v>0</v>
      </c>
      <c r="K108" s="9"/>
      <c r="L108" s="14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hidden="1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hidden="1"/>
    <row r="112" hidden="1"/>
    <row r="113" hidden="1"/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143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122" t="str">
        <f>E7</f>
        <v>ZSS_Detvan_(rozpocet)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104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E9</f>
        <v>SO 01.4 - Vykurovanie_rev.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F12</f>
        <v>DSS, Pionierska 850/13, 962 12 Detva</v>
      </c>
      <c r="G122" s="34"/>
      <c r="H122" s="34"/>
      <c r="I122" s="28" t="s">
        <v>21</v>
      </c>
      <c r="J122" s="70" t="str">
        <f>IF(J12="","",J12)</f>
        <v>21. 2. 2025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23</v>
      </c>
      <c r="D124" s="34"/>
      <c r="E124" s="34"/>
      <c r="F124" s="23" t="str">
        <f>E15</f>
        <v>Banskobystrický samosprávny kraj</v>
      </c>
      <c r="G124" s="34"/>
      <c r="H124" s="34"/>
      <c r="I124" s="28" t="s">
        <v>28</v>
      </c>
      <c r="J124" s="32" t="str">
        <f>E21</f>
        <v>Ing. Rastislav Kohút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26</v>
      </c>
      <c r="D125" s="34"/>
      <c r="E125" s="34"/>
      <c r="F125" s="23" t="str">
        <f>IF(E18="","",E18)</f>
        <v>Vyplň údaj</v>
      </c>
      <c r="G125" s="34"/>
      <c r="H125" s="34"/>
      <c r="I125" s="28" t="s">
        <v>30</v>
      </c>
      <c r="J125" s="32" t="str">
        <f>E24</f>
        <v>Ing. Stanislava Jókayová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52"/>
      <c r="B127" s="153"/>
      <c r="C127" s="154" t="s">
        <v>144</v>
      </c>
      <c r="D127" s="155" t="s">
        <v>57</v>
      </c>
      <c r="E127" s="155" t="s">
        <v>53</v>
      </c>
      <c r="F127" s="155" t="s">
        <v>54</v>
      </c>
      <c r="G127" s="155" t="s">
        <v>145</v>
      </c>
      <c r="H127" s="155" t="s">
        <v>146</v>
      </c>
      <c r="I127" s="155" t="s">
        <v>147</v>
      </c>
      <c r="J127" s="156" t="s">
        <v>108</v>
      </c>
      <c r="K127" s="157" t="s">
        <v>148</v>
      </c>
      <c r="L127" s="158"/>
      <c r="M127" s="87" t="s">
        <v>1</v>
      </c>
      <c r="N127" s="88" t="s">
        <v>36</v>
      </c>
      <c r="O127" s="88" t="s">
        <v>149</v>
      </c>
      <c r="P127" s="88" t="s">
        <v>150</v>
      </c>
      <c r="Q127" s="88" t="s">
        <v>151</v>
      </c>
      <c r="R127" s="88" t="s">
        <v>152</v>
      </c>
      <c r="S127" s="88" t="s">
        <v>153</v>
      </c>
      <c r="T127" s="89" t="s">
        <v>154</v>
      </c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</row>
    <row r="128" s="2" customFormat="1" ht="22.8" customHeight="1">
      <c r="A128" s="34"/>
      <c r="B128" s="35"/>
      <c r="C128" s="94" t="s">
        <v>109</v>
      </c>
      <c r="D128" s="34"/>
      <c r="E128" s="34"/>
      <c r="F128" s="34"/>
      <c r="G128" s="34"/>
      <c r="H128" s="34"/>
      <c r="I128" s="34"/>
      <c r="J128" s="159">
        <f>BK128</f>
        <v>0</v>
      </c>
      <c r="K128" s="34"/>
      <c r="L128" s="35"/>
      <c r="M128" s="90"/>
      <c r="N128" s="74"/>
      <c r="O128" s="91"/>
      <c r="P128" s="160">
        <f>P129+P144+P233</f>
        <v>0</v>
      </c>
      <c r="Q128" s="91"/>
      <c r="R128" s="160">
        <f>R129+R144+R233</f>
        <v>31.019295050000004</v>
      </c>
      <c r="S128" s="91"/>
      <c r="T128" s="161">
        <f>T129+T144+T233</f>
        <v>21.078299999999999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71</v>
      </c>
      <c r="AU128" s="15" t="s">
        <v>110</v>
      </c>
      <c r="BK128" s="162">
        <f>BK129+BK144+BK233</f>
        <v>0</v>
      </c>
    </row>
    <row r="129" s="12" customFormat="1" ht="25.92" customHeight="1">
      <c r="A129" s="12"/>
      <c r="B129" s="163"/>
      <c r="C129" s="12"/>
      <c r="D129" s="164" t="s">
        <v>71</v>
      </c>
      <c r="E129" s="165" t="s">
        <v>1248</v>
      </c>
      <c r="F129" s="165" t="s">
        <v>1249</v>
      </c>
      <c r="G129" s="12"/>
      <c r="H129" s="12"/>
      <c r="I129" s="166"/>
      <c r="J129" s="167">
        <f>BK129</f>
        <v>0</v>
      </c>
      <c r="K129" s="12"/>
      <c r="L129" s="163"/>
      <c r="M129" s="168"/>
      <c r="N129" s="169"/>
      <c r="O129" s="169"/>
      <c r="P129" s="170">
        <f>P130+P133+P142</f>
        <v>0</v>
      </c>
      <c r="Q129" s="169"/>
      <c r="R129" s="170">
        <f>R130+R133+R142</f>
        <v>23.621622000000002</v>
      </c>
      <c r="S129" s="169"/>
      <c r="T129" s="171">
        <f>T130+T133+T142</f>
        <v>7.4442000000000004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80</v>
      </c>
      <c r="AT129" s="172" t="s">
        <v>71</v>
      </c>
      <c r="AU129" s="172" t="s">
        <v>72</v>
      </c>
      <c r="AY129" s="164" t="s">
        <v>157</v>
      </c>
      <c r="BK129" s="173">
        <f>BK130+BK133+BK142</f>
        <v>0</v>
      </c>
    </row>
    <row r="130" s="12" customFormat="1" ht="22.8" customHeight="1">
      <c r="A130" s="12"/>
      <c r="B130" s="163"/>
      <c r="C130" s="12"/>
      <c r="D130" s="164" t="s">
        <v>71</v>
      </c>
      <c r="E130" s="174" t="s">
        <v>171</v>
      </c>
      <c r="F130" s="174" t="s">
        <v>1286</v>
      </c>
      <c r="G130" s="12"/>
      <c r="H130" s="12"/>
      <c r="I130" s="166"/>
      <c r="J130" s="175">
        <f>BK130</f>
        <v>0</v>
      </c>
      <c r="K130" s="12"/>
      <c r="L130" s="163"/>
      <c r="M130" s="168"/>
      <c r="N130" s="169"/>
      <c r="O130" s="169"/>
      <c r="P130" s="170">
        <f>SUM(P131:P132)</f>
        <v>0</v>
      </c>
      <c r="Q130" s="169"/>
      <c r="R130" s="170">
        <f>SUM(R131:R132)</f>
        <v>23.621622000000002</v>
      </c>
      <c r="S130" s="169"/>
      <c r="T130" s="17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80</v>
      </c>
      <c r="AT130" s="172" t="s">
        <v>71</v>
      </c>
      <c r="AU130" s="172" t="s">
        <v>80</v>
      </c>
      <c r="AY130" s="164" t="s">
        <v>157</v>
      </c>
      <c r="BK130" s="173">
        <f>SUM(BK131:BK132)</f>
        <v>0</v>
      </c>
    </row>
    <row r="131" s="2" customFormat="1" ht="21.75" customHeight="1">
      <c r="A131" s="34"/>
      <c r="B131" s="176"/>
      <c r="C131" s="177" t="s">
        <v>80</v>
      </c>
      <c r="D131" s="177" t="s">
        <v>159</v>
      </c>
      <c r="E131" s="178" t="s">
        <v>1287</v>
      </c>
      <c r="F131" s="179" t="s">
        <v>1288</v>
      </c>
      <c r="G131" s="180" t="s">
        <v>311</v>
      </c>
      <c r="H131" s="181">
        <v>391.80000000000001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38</v>
      </c>
      <c r="O131" s="78"/>
      <c r="P131" s="187">
        <f>O131*H131</f>
        <v>0</v>
      </c>
      <c r="Q131" s="187">
        <v>0.060290000000000003</v>
      </c>
      <c r="R131" s="187">
        <f>Q131*H131</f>
        <v>23.621622000000002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163</v>
      </c>
      <c r="AT131" s="189" t="s">
        <v>159</v>
      </c>
      <c r="AU131" s="189" t="s">
        <v>164</v>
      </c>
      <c r="AY131" s="15" t="s">
        <v>157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164</v>
      </c>
      <c r="BK131" s="190">
        <f>ROUND(I131*H131,2)</f>
        <v>0</v>
      </c>
      <c r="BL131" s="15" t="s">
        <v>163</v>
      </c>
      <c r="BM131" s="189" t="s">
        <v>2055</v>
      </c>
    </row>
    <row r="132" s="2" customFormat="1" ht="24.15" customHeight="1">
      <c r="A132" s="34"/>
      <c r="B132" s="176"/>
      <c r="C132" s="177" t="s">
        <v>164</v>
      </c>
      <c r="D132" s="177" t="s">
        <v>159</v>
      </c>
      <c r="E132" s="178" t="s">
        <v>1293</v>
      </c>
      <c r="F132" s="179" t="s">
        <v>1294</v>
      </c>
      <c r="G132" s="180" t="s">
        <v>162</v>
      </c>
      <c r="H132" s="181">
        <v>58.770000000000003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38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163</v>
      </c>
      <c r="AT132" s="189" t="s">
        <v>159</v>
      </c>
      <c r="AU132" s="189" t="s">
        <v>164</v>
      </c>
      <c r="AY132" s="15" t="s">
        <v>157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164</v>
      </c>
      <c r="BK132" s="190">
        <f>ROUND(I132*H132,2)</f>
        <v>0</v>
      </c>
      <c r="BL132" s="15" t="s">
        <v>163</v>
      </c>
      <c r="BM132" s="189" t="s">
        <v>2056</v>
      </c>
    </row>
    <row r="133" s="12" customFormat="1" ht="22.8" customHeight="1">
      <c r="A133" s="12"/>
      <c r="B133" s="163"/>
      <c r="C133" s="12"/>
      <c r="D133" s="164" t="s">
        <v>71</v>
      </c>
      <c r="E133" s="174" t="s">
        <v>189</v>
      </c>
      <c r="F133" s="174" t="s">
        <v>520</v>
      </c>
      <c r="G133" s="12"/>
      <c r="H133" s="12"/>
      <c r="I133" s="166"/>
      <c r="J133" s="175">
        <f>BK133</f>
        <v>0</v>
      </c>
      <c r="K133" s="12"/>
      <c r="L133" s="163"/>
      <c r="M133" s="168"/>
      <c r="N133" s="169"/>
      <c r="O133" s="169"/>
      <c r="P133" s="170">
        <f>SUM(P134:P141)</f>
        <v>0</v>
      </c>
      <c r="Q133" s="169"/>
      <c r="R133" s="170">
        <f>SUM(R134:R141)</f>
        <v>0</v>
      </c>
      <c r="S133" s="169"/>
      <c r="T133" s="171">
        <f>SUM(T134:T141)</f>
        <v>7.4442000000000004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4" t="s">
        <v>80</v>
      </c>
      <c r="AT133" s="172" t="s">
        <v>71</v>
      </c>
      <c r="AU133" s="172" t="s">
        <v>80</v>
      </c>
      <c r="AY133" s="164" t="s">
        <v>157</v>
      </c>
      <c r="BK133" s="173">
        <f>SUM(BK134:BK141)</f>
        <v>0</v>
      </c>
    </row>
    <row r="134" s="2" customFormat="1" ht="37.8" customHeight="1">
      <c r="A134" s="34"/>
      <c r="B134" s="176"/>
      <c r="C134" s="177" t="s">
        <v>168</v>
      </c>
      <c r="D134" s="177" t="s">
        <v>159</v>
      </c>
      <c r="E134" s="178" t="s">
        <v>2057</v>
      </c>
      <c r="F134" s="179" t="s">
        <v>2058</v>
      </c>
      <c r="G134" s="180" t="s">
        <v>311</v>
      </c>
      <c r="H134" s="181">
        <v>391.80000000000001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38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0.019</v>
      </c>
      <c r="T134" s="188">
        <f>S134*H134</f>
        <v>7.4442000000000004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163</v>
      </c>
      <c r="AT134" s="189" t="s">
        <v>159</v>
      </c>
      <c r="AU134" s="189" t="s">
        <v>164</v>
      </c>
      <c r="AY134" s="15" t="s">
        <v>157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164</v>
      </c>
      <c r="BK134" s="190">
        <f>ROUND(I134*H134,2)</f>
        <v>0</v>
      </c>
      <c r="BL134" s="15" t="s">
        <v>163</v>
      </c>
      <c r="BM134" s="189" t="s">
        <v>2059</v>
      </c>
    </row>
    <row r="135" s="2" customFormat="1" ht="21.75" customHeight="1">
      <c r="A135" s="34"/>
      <c r="B135" s="176"/>
      <c r="C135" s="177" t="s">
        <v>163</v>
      </c>
      <c r="D135" s="177" t="s">
        <v>159</v>
      </c>
      <c r="E135" s="178" t="s">
        <v>1355</v>
      </c>
      <c r="F135" s="179" t="s">
        <v>1356</v>
      </c>
      <c r="G135" s="180" t="s">
        <v>206</v>
      </c>
      <c r="H135" s="181">
        <v>21.027999999999999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38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163</v>
      </c>
      <c r="AT135" s="189" t="s">
        <v>159</v>
      </c>
      <c r="AU135" s="189" t="s">
        <v>164</v>
      </c>
      <c r="AY135" s="15" t="s">
        <v>157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164</v>
      </c>
      <c r="BK135" s="190">
        <f>ROUND(I135*H135,2)</f>
        <v>0</v>
      </c>
      <c r="BL135" s="15" t="s">
        <v>163</v>
      </c>
      <c r="BM135" s="189" t="s">
        <v>2060</v>
      </c>
    </row>
    <row r="136" s="2" customFormat="1" ht="24.15" customHeight="1">
      <c r="A136" s="34"/>
      <c r="B136" s="176"/>
      <c r="C136" s="177" t="s">
        <v>175</v>
      </c>
      <c r="D136" s="177" t="s">
        <v>159</v>
      </c>
      <c r="E136" s="178" t="s">
        <v>1358</v>
      </c>
      <c r="F136" s="179" t="s">
        <v>1359</v>
      </c>
      <c r="G136" s="180" t="s">
        <v>206</v>
      </c>
      <c r="H136" s="181">
        <v>21.027999999999999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38</v>
      </c>
      <c r="O136" s="78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163</v>
      </c>
      <c r="AT136" s="189" t="s">
        <v>159</v>
      </c>
      <c r="AU136" s="189" t="s">
        <v>164</v>
      </c>
      <c r="AY136" s="15" t="s">
        <v>157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164</v>
      </c>
      <c r="BK136" s="190">
        <f>ROUND(I136*H136,2)</f>
        <v>0</v>
      </c>
      <c r="BL136" s="15" t="s">
        <v>163</v>
      </c>
      <c r="BM136" s="189" t="s">
        <v>2061</v>
      </c>
    </row>
    <row r="137" s="2" customFormat="1" ht="21.75" customHeight="1">
      <c r="A137" s="34"/>
      <c r="B137" s="176"/>
      <c r="C137" s="177" t="s">
        <v>171</v>
      </c>
      <c r="D137" s="177" t="s">
        <v>159</v>
      </c>
      <c r="E137" s="178" t="s">
        <v>667</v>
      </c>
      <c r="F137" s="179" t="s">
        <v>668</v>
      </c>
      <c r="G137" s="180" t="s">
        <v>206</v>
      </c>
      <c r="H137" s="181">
        <v>21.027999999999999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38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163</v>
      </c>
      <c r="AT137" s="189" t="s">
        <v>159</v>
      </c>
      <c r="AU137" s="189" t="s">
        <v>164</v>
      </c>
      <c r="AY137" s="15" t="s">
        <v>157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164</v>
      </c>
      <c r="BK137" s="190">
        <f>ROUND(I137*H137,2)</f>
        <v>0</v>
      </c>
      <c r="BL137" s="15" t="s">
        <v>163</v>
      </c>
      <c r="BM137" s="189" t="s">
        <v>2062</v>
      </c>
    </row>
    <row r="138" s="2" customFormat="1" ht="24.15" customHeight="1">
      <c r="A138" s="34"/>
      <c r="B138" s="176"/>
      <c r="C138" s="177" t="s">
        <v>182</v>
      </c>
      <c r="D138" s="177" t="s">
        <v>159</v>
      </c>
      <c r="E138" s="178" t="s">
        <v>671</v>
      </c>
      <c r="F138" s="179" t="s">
        <v>672</v>
      </c>
      <c r="G138" s="180" t="s">
        <v>206</v>
      </c>
      <c r="H138" s="181">
        <v>420.56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38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163</v>
      </c>
      <c r="AT138" s="189" t="s">
        <v>159</v>
      </c>
      <c r="AU138" s="189" t="s">
        <v>164</v>
      </c>
      <c r="AY138" s="15" t="s">
        <v>157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164</v>
      </c>
      <c r="BK138" s="190">
        <f>ROUND(I138*H138,2)</f>
        <v>0</v>
      </c>
      <c r="BL138" s="15" t="s">
        <v>163</v>
      </c>
      <c r="BM138" s="189" t="s">
        <v>2063</v>
      </c>
    </row>
    <row r="139" s="2" customFormat="1" ht="24.15" customHeight="1">
      <c r="A139" s="34"/>
      <c r="B139" s="176"/>
      <c r="C139" s="177" t="s">
        <v>174</v>
      </c>
      <c r="D139" s="177" t="s">
        <v>159</v>
      </c>
      <c r="E139" s="178" t="s">
        <v>674</v>
      </c>
      <c r="F139" s="179" t="s">
        <v>675</v>
      </c>
      <c r="G139" s="180" t="s">
        <v>206</v>
      </c>
      <c r="H139" s="181">
        <v>21.027999999999999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38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163</v>
      </c>
      <c r="AT139" s="189" t="s">
        <v>159</v>
      </c>
      <c r="AU139" s="189" t="s">
        <v>164</v>
      </c>
      <c r="AY139" s="15" t="s">
        <v>157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164</v>
      </c>
      <c r="BK139" s="190">
        <f>ROUND(I139*H139,2)</f>
        <v>0</v>
      </c>
      <c r="BL139" s="15" t="s">
        <v>163</v>
      </c>
      <c r="BM139" s="189" t="s">
        <v>2064</v>
      </c>
    </row>
    <row r="140" s="2" customFormat="1" ht="24.15" customHeight="1">
      <c r="A140" s="34"/>
      <c r="B140" s="176"/>
      <c r="C140" s="177" t="s">
        <v>189</v>
      </c>
      <c r="D140" s="177" t="s">
        <v>159</v>
      </c>
      <c r="E140" s="178" t="s">
        <v>678</v>
      </c>
      <c r="F140" s="179" t="s">
        <v>679</v>
      </c>
      <c r="G140" s="180" t="s">
        <v>206</v>
      </c>
      <c r="H140" s="181">
        <v>210.28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163</v>
      </c>
      <c r="AT140" s="189" t="s">
        <v>159</v>
      </c>
      <c r="AU140" s="189" t="s">
        <v>164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163</v>
      </c>
      <c r="BM140" s="189" t="s">
        <v>2065</v>
      </c>
    </row>
    <row r="141" s="2" customFormat="1" ht="24.15" customHeight="1">
      <c r="A141" s="34"/>
      <c r="B141" s="176"/>
      <c r="C141" s="177" t="s">
        <v>178</v>
      </c>
      <c r="D141" s="177" t="s">
        <v>159</v>
      </c>
      <c r="E141" s="178" t="s">
        <v>1365</v>
      </c>
      <c r="F141" s="179" t="s">
        <v>1366</v>
      </c>
      <c r="G141" s="180" t="s">
        <v>206</v>
      </c>
      <c r="H141" s="181">
        <v>21.027999999999999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163</v>
      </c>
      <c r="AT141" s="189" t="s">
        <v>159</v>
      </c>
      <c r="AU141" s="189" t="s">
        <v>164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163</v>
      </c>
      <c r="BM141" s="189" t="s">
        <v>2066</v>
      </c>
    </row>
    <row r="142" s="12" customFormat="1" ht="22.8" customHeight="1">
      <c r="A142" s="12"/>
      <c r="B142" s="163"/>
      <c r="C142" s="12"/>
      <c r="D142" s="164" t="s">
        <v>71</v>
      </c>
      <c r="E142" s="174" t="s">
        <v>516</v>
      </c>
      <c r="F142" s="174" t="s">
        <v>687</v>
      </c>
      <c r="G142" s="12"/>
      <c r="H142" s="12"/>
      <c r="I142" s="166"/>
      <c r="J142" s="175">
        <f>BK142</f>
        <v>0</v>
      </c>
      <c r="K142" s="12"/>
      <c r="L142" s="163"/>
      <c r="M142" s="168"/>
      <c r="N142" s="169"/>
      <c r="O142" s="169"/>
      <c r="P142" s="170">
        <f>P143</f>
        <v>0</v>
      </c>
      <c r="Q142" s="169"/>
      <c r="R142" s="170">
        <f>R143</f>
        <v>0</v>
      </c>
      <c r="S142" s="169"/>
      <c r="T142" s="17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4" t="s">
        <v>80</v>
      </c>
      <c r="AT142" s="172" t="s">
        <v>71</v>
      </c>
      <c r="AU142" s="172" t="s">
        <v>80</v>
      </c>
      <c r="AY142" s="164" t="s">
        <v>157</v>
      </c>
      <c r="BK142" s="173">
        <f>BK143</f>
        <v>0</v>
      </c>
    </row>
    <row r="143" s="2" customFormat="1" ht="24.15" customHeight="1">
      <c r="A143" s="34"/>
      <c r="B143" s="176"/>
      <c r="C143" s="177" t="s">
        <v>196</v>
      </c>
      <c r="D143" s="177" t="s">
        <v>159</v>
      </c>
      <c r="E143" s="178" t="s">
        <v>688</v>
      </c>
      <c r="F143" s="179" t="s">
        <v>689</v>
      </c>
      <c r="G143" s="180" t="s">
        <v>206</v>
      </c>
      <c r="H143" s="181">
        <v>27.198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163</v>
      </c>
      <c r="AT143" s="189" t="s">
        <v>159</v>
      </c>
      <c r="AU143" s="189" t="s">
        <v>164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163</v>
      </c>
      <c r="BM143" s="189" t="s">
        <v>2067</v>
      </c>
    </row>
    <row r="144" s="12" customFormat="1" ht="25.92" customHeight="1">
      <c r="A144" s="12"/>
      <c r="B144" s="163"/>
      <c r="C144" s="12"/>
      <c r="D144" s="164" t="s">
        <v>71</v>
      </c>
      <c r="E144" s="165" t="s">
        <v>1369</v>
      </c>
      <c r="F144" s="165" t="s">
        <v>1370</v>
      </c>
      <c r="G144" s="12"/>
      <c r="H144" s="12"/>
      <c r="I144" s="166"/>
      <c r="J144" s="167">
        <f>BK144</f>
        <v>0</v>
      </c>
      <c r="K144" s="12"/>
      <c r="L144" s="163"/>
      <c r="M144" s="168"/>
      <c r="N144" s="169"/>
      <c r="O144" s="169"/>
      <c r="P144" s="170">
        <f>P145+P153+P169+P180+P186+P226</f>
        <v>0</v>
      </c>
      <c r="Q144" s="169"/>
      <c r="R144" s="170">
        <f>R145+R153+R169+R180+R186+R226</f>
        <v>7.3976730499999999</v>
      </c>
      <c r="S144" s="169"/>
      <c r="T144" s="171">
        <f>T145+T153+T169+T180+T186+T226</f>
        <v>13.6341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4" t="s">
        <v>80</v>
      </c>
      <c r="AT144" s="172" t="s">
        <v>71</v>
      </c>
      <c r="AU144" s="172" t="s">
        <v>72</v>
      </c>
      <c r="AY144" s="164" t="s">
        <v>157</v>
      </c>
      <c r="BK144" s="173">
        <f>BK145+BK153+BK169+BK180+BK186+BK226</f>
        <v>0</v>
      </c>
    </row>
    <row r="145" s="12" customFormat="1" ht="22.8" customHeight="1">
      <c r="A145" s="12"/>
      <c r="B145" s="163"/>
      <c r="C145" s="12"/>
      <c r="D145" s="164" t="s">
        <v>71</v>
      </c>
      <c r="E145" s="174" t="s">
        <v>768</v>
      </c>
      <c r="F145" s="174" t="s">
        <v>769</v>
      </c>
      <c r="G145" s="12"/>
      <c r="H145" s="12"/>
      <c r="I145" s="166"/>
      <c r="J145" s="175">
        <f>BK145</f>
        <v>0</v>
      </c>
      <c r="K145" s="12"/>
      <c r="L145" s="163"/>
      <c r="M145" s="168"/>
      <c r="N145" s="169"/>
      <c r="O145" s="169"/>
      <c r="P145" s="170">
        <f>SUM(P146:P152)</f>
        <v>0</v>
      </c>
      <c r="Q145" s="169"/>
      <c r="R145" s="170">
        <f>SUM(R146:R152)</f>
        <v>0.15045159999999999</v>
      </c>
      <c r="S145" s="169"/>
      <c r="T145" s="171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80</v>
      </c>
      <c r="AT145" s="172" t="s">
        <v>71</v>
      </c>
      <c r="AU145" s="172" t="s">
        <v>80</v>
      </c>
      <c r="AY145" s="164" t="s">
        <v>157</v>
      </c>
      <c r="BK145" s="173">
        <f>SUM(BK146:BK152)</f>
        <v>0</v>
      </c>
    </row>
    <row r="146" s="2" customFormat="1" ht="24.15" customHeight="1">
      <c r="A146" s="34"/>
      <c r="B146" s="176"/>
      <c r="C146" s="177" t="s">
        <v>181</v>
      </c>
      <c r="D146" s="177" t="s">
        <v>159</v>
      </c>
      <c r="E146" s="178" t="s">
        <v>2068</v>
      </c>
      <c r="F146" s="179" t="s">
        <v>2069</v>
      </c>
      <c r="G146" s="180" t="s">
        <v>311</v>
      </c>
      <c r="H146" s="181">
        <v>2131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38</v>
      </c>
      <c r="O146" s="78"/>
      <c r="P146" s="187">
        <f>O146*H146</f>
        <v>0</v>
      </c>
      <c r="Q146" s="187">
        <v>2.0000000000000002E-05</v>
      </c>
      <c r="R146" s="187">
        <f>Q146*H146</f>
        <v>0.042620000000000005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188</v>
      </c>
      <c r="AT146" s="189" t="s">
        <v>159</v>
      </c>
      <c r="AU146" s="189" t="s">
        <v>164</v>
      </c>
      <c r="AY146" s="15" t="s">
        <v>157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164</v>
      </c>
      <c r="BK146" s="190">
        <f>ROUND(I146*H146,2)</f>
        <v>0</v>
      </c>
      <c r="BL146" s="15" t="s">
        <v>188</v>
      </c>
      <c r="BM146" s="189" t="s">
        <v>2070</v>
      </c>
    </row>
    <row r="147" s="2" customFormat="1" ht="33" customHeight="1">
      <c r="A147" s="34"/>
      <c r="B147" s="176"/>
      <c r="C147" s="191" t="s">
        <v>203</v>
      </c>
      <c r="D147" s="191" t="s">
        <v>276</v>
      </c>
      <c r="E147" s="192" t="s">
        <v>1392</v>
      </c>
      <c r="F147" s="193" t="s">
        <v>1393</v>
      </c>
      <c r="G147" s="194" t="s">
        <v>311</v>
      </c>
      <c r="H147" s="195">
        <v>369.18000000000001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38</v>
      </c>
      <c r="O147" s="78"/>
      <c r="P147" s="187">
        <f>O147*H147</f>
        <v>0</v>
      </c>
      <c r="Q147" s="187">
        <v>0.00013999999999999999</v>
      </c>
      <c r="R147" s="187">
        <f>Q147*H147</f>
        <v>0.051685199999999994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218</v>
      </c>
      <c r="AT147" s="189" t="s">
        <v>276</v>
      </c>
      <c r="AU147" s="189" t="s">
        <v>164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188</v>
      </c>
      <c r="BM147" s="189" t="s">
        <v>2071</v>
      </c>
    </row>
    <row r="148" s="2" customFormat="1" ht="33" customHeight="1">
      <c r="A148" s="34"/>
      <c r="B148" s="176"/>
      <c r="C148" s="191" t="s">
        <v>185</v>
      </c>
      <c r="D148" s="191" t="s">
        <v>276</v>
      </c>
      <c r="E148" s="192" t="s">
        <v>1395</v>
      </c>
      <c r="F148" s="193" t="s">
        <v>1396</v>
      </c>
      <c r="G148" s="194" t="s">
        <v>311</v>
      </c>
      <c r="H148" s="195">
        <v>492.24000000000001</v>
      </c>
      <c r="I148" s="196"/>
      <c r="J148" s="197">
        <f>ROUND(I148*H148,2)</f>
        <v>0</v>
      </c>
      <c r="K148" s="198"/>
      <c r="L148" s="199"/>
      <c r="M148" s="200" t="s">
        <v>1</v>
      </c>
      <c r="N148" s="201" t="s">
        <v>38</v>
      </c>
      <c r="O148" s="78"/>
      <c r="P148" s="187">
        <f>O148*H148</f>
        <v>0</v>
      </c>
      <c r="Q148" s="187">
        <v>1.0000000000000001E-05</v>
      </c>
      <c r="R148" s="187">
        <f>Q148*H148</f>
        <v>0.0049224000000000004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218</v>
      </c>
      <c r="AT148" s="189" t="s">
        <v>276</v>
      </c>
      <c r="AU148" s="189" t="s">
        <v>164</v>
      </c>
      <c r="AY148" s="15" t="s">
        <v>157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164</v>
      </c>
      <c r="BK148" s="190">
        <f>ROUND(I148*H148,2)</f>
        <v>0</v>
      </c>
      <c r="BL148" s="15" t="s">
        <v>188</v>
      </c>
      <c r="BM148" s="189" t="s">
        <v>2072</v>
      </c>
    </row>
    <row r="149" s="2" customFormat="1" ht="33" customHeight="1">
      <c r="A149" s="34"/>
      <c r="B149" s="176"/>
      <c r="C149" s="191" t="s">
        <v>211</v>
      </c>
      <c r="D149" s="191" t="s">
        <v>276</v>
      </c>
      <c r="E149" s="192" t="s">
        <v>2073</v>
      </c>
      <c r="F149" s="193" t="s">
        <v>2074</v>
      </c>
      <c r="G149" s="194" t="s">
        <v>311</v>
      </c>
      <c r="H149" s="195">
        <v>301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38</v>
      </c>
      <c r="O149" s="78"/>
      <c r="P149" s="187">
        <f>O149*H149</f>
        <v>0</v>
      </c>
      <c r="Q149" s="187">
        <v>2.0000000000000002E-05</v>
      </c>
      <c r="R149" s="187">
        <f>Q149*H149</f>
        <v>0.0060200000000000002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218</v>
      </c>
      <c r="AT149" s="189" t="s">
        <v>276</v>
      </c>
      <c r="AU149" s="189" t="s">
        <v>164</v>
      </c>
      <c r="AY149" s="15" t="s">
        <v>157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164</v>
      </c>
      <c r="BK149" s="190">
        <f>ROUND(I149*H149,2)</f>
        <v>0</v>
      </c>
      <c r="BL149" s="15" t="s">
        <v>188</v>
      </c>
      <c r="BM149" s="189" t="s">
        <v>2075</v>
      </c>
    </row>
    <row r="150" s="2" customFormat="1" ht="33" customHeight="1">
      <c r="A150" s="34"/>
      <c r="B150" s="176"/>
      <c r="C150" s="191" t="s">
        <v>188</v>
      </c>
      <c r="D150" s="191" t="s">
        <v>276</v>
      </c>
      <c r="E150" s="192" t="s">
        <v>1398</v>
      </c>
      <c r="F150" s="193" t="s">
        <v>1399</v>
      </c>
      <c r="G150" s="194" t="s">
        <v>311</v>
      </c>
      <c r="H150" s="195">
        <v>839.39999999999998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38</v>
      </c>
      <c r="O150" s="78"/>
      <c r="P150" s="187">
        <f>O150*H150</f>
        <v>0</v>
      </c>
      <c r="Q150" s="187">
        <v>4.0000000000000003E-05</v>
      </c>
      <c r="R150" s="187">
        <f>Q150*H150</f>
        <v>0.033576000000000002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218</v>
      </c>
      <c r="AT150" s="189" t="s">
        <v>276</v>
      </c>
      <c r="AU150" s="189" t="s">
        <v>164</v>
      </c>
      <c r="AY150" s="15" t="s">
        <v>157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164</v>
      </c>
      <c r="BK150" s="190">
        <f>ROUND(I150*H150,2)</f>
        <v>0</v>
      </c>
      <c r="BL150" s="15" t="s">
        <v>188</v>
      </c>
      <c r="BM150" s="189" t="s">
        <v>2076</v>
      </c>
    </row>
    <row r="151" s="2" customFormat="1" ht="33" customHeight="1">
      <c r="A151" s="34"/>
      <c r="B151" s="176"/>
      <c r="C151" s="191" t="s">
        <v>219</v>
      </c>
      <c r="D151" s="191" t="s">
        <v>276</v>
      </c>
      <c r="E151" s="192" t="s">
        <v>2077</v>
      </c>
      <c r="F151" s="193" t="s">
        <v>2078</v>
      </c>
      <c r="G151" s="194" t="s">
        <v>311</v>
      </c>
      <c r="H151" s="195">
        <v>129.19999999999999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38</v>
      </c>
      <c r="O151" s="78"/>
      <c r="P151" s="187">
        <f>O151*H151</f>
        <v>0</v>
      </c>
      <c r="Q151" s="187">
        <v>9.0000000000000006E-05</v>
      </c>
      <c r="R151" s="187">
        <f>Q151*H151</f>
        <v>0.011627999999999999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218</v>
      </c>
      <c r="AT151" s="189" t="s">
        <v>276</v>
      </c>
      <c r="AU151" s="189" t="s">
        <v>164</v>
      </c>
      <c r="AY151" s="15" t="s">
        <v>157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164</v>
      </c>
      <c r="BK151" s="190">
        <f>ROUND(I151*H151,2)</f>
        <v>0</v>
      </c>
      <c r="BL151" s="15" t="s">
        <v>188</v>
      </c>
      <c r="BM151" s="189" t="s">
        <v>2079</v>
      </c>
    </row>
    <row r="152" s="2" customFormat="1" ht="24.15" customHeight="1">
      <c r="A152" s="34"/>
      <c r="B152" s="176"/>
      <c r="C152" s="177" t="s">
        <v>192</v>
      </c>
      <c r="D152" s="177" t="s">
        <v>159</v>
      </c>
      <c r="E152" s="178" t="s">
        <v>1401</v>
      </c>
      <c r="F152" s="179" t="s">
        <v>849</v>
      </c>
      <c r="G152" s="180" t="s">
        <v>206</v>
      </c>
      <c r="H152" s="181">
        <v>0.14999999999999999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164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2080</v>
      </c>
    </row>
    <row r="153" s="12" customFormat="1" ht="22.8" customHeight="1">
      <c r="A153" s="12"/>
      <c r="B153" s="163"/>
      <c r="C153" s="12"/>
      <c r="D153" s="164" t="s">
        <v>71</v>
      </c>
      <c r="E153" s="174" t="s">
        <v>2081</v>
      </c>
      <c r="F153" s="174" t="s">
        <v>2082</v>
      </c>
      <c r="G153" s="12"/>
      <c r="H153" s="12"/>
      <c r="I153" s="166"/>
      <c r="J153" s="175">
        <f>BK153</f>
        <v>0</v>
      </c>
      <c r="K153" s="12"/>
      <c r="L153" s="163"/>
      <c r="M153" s="168"/>
      <c r="N153" s="169"/>
      <c r="O153" s="169"/>
      <c r="P153" s="170">
        <f>SUM(P154:P168)</f>
        <v>0</v>
      </c>
      <c r="Q153" s="169"/>
      <c r="R153" s="170">
        <f>SUM(R154:R168)</f>
        <v>3.317968</v>
      </c>
      <c r="S153" s="169"/>
      <c r="T153" s="171">
        <f>SUM(T154:T168)</f>
        <v>10.07963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80</v>
      </c>
      <c r="AT153" s="172" t="s">
        <v>71</v>
      </c>
      <c r="AU153" s="172" t="s">
        <v>80</v>
      </c>
      <c r="AY153" s="164" t="s">
        <v>157</v>
      </c>
      <c r="BK153" s="173">
        <f>SUM(BK154:BK168)</f>
        <v>0</v>
      </c>
    </row>
    <row r="154" s="2" customFormat="1" ht="24.15" customHeight="1">
      <c r="A154" s="34"/>
      <c r="B154" s="176"/>
      <c r="C154" s="177" t="s">
        <v>226</v>
      </c>
      <c r="D154" s="177" t="s">
        <v>159</v>
      </c>
      <c r="E154" s="178" t="s">
        <v>2083</v>
      </c>
      <c r="F154" s="179" t="s">
        <v>2084</v>
      </c>
      <c r="G154" s="180" t="s">
        <v>311</v>
      </c>
      <c r="H154" s="181">
        <v>2131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38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163</v>
      </c>
      <c r="AT154" s="189" t="s">
        <v>159</v>
      </c>
      <c r="AU154" s="189" t="s">
        <v>164</v>
      </c>
      <c r="AY154" s="15" t="s">
        <v>157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164</v>
      </c>
      <c r="BK154" s="190">
        <f>ROUND(I154*H154,2)</f>
        <v>0</v>
      </c>
      <c r="BL154" s="15" t="s">
        <v>163</v>
      </c>
      <c r="BM154" s="189" t="s">
        <v>2085</v>
      </c>
    </row>
    <row r="155" s="2" customFormat="1" ht="24.15" customHeight="1">
      <c r="A155" s="34"/>
      <c r="B155" s="176"/>
      <c r="C155" s="177" t="s">
        <v>195</v>
      </c>
      <c r="D155" s="177" t="s">
        <v>159</v>
      </c>
      <c r="E155" s="178" t="s">
        <v>2086</v>
      </c>
      <c r="F155" s="179" t="s">
        <v>2087</v>
      </c>
      <c r="G155" s="180" t="s">
        <v>311</v>
      </c>
      <c r="H155" s="181">
        <v>2131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38</v>
      </c>
      <c r="O155" s="78"/>
      <c r="P155" s="187">
        <f>O155*H155</f>
        <v>0</v>
      </c>
      <c r="Q155" s="187">
        <v>5.0000000000000002E-05</v>
      </c>
      <c r="R155" s="187">
        <f>Q155*H155</f>
        <v>0.10655000000000001</v>
      </c>
      <c r="S155" s="187">
        <v>0.0047299999999999998</v>
      </c>
      <c r="T155" s="188">
        <f>S155*H155</f>
        <v>10.07963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163</v>
      </c>
      <c r="AT155" s="189" t="s">
        <v>159</v>
      </c>
      <c r="AU155" s="189" t="s">
        <v>164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163</v>
      </c>
      <c r="BM155" s="189" t="s">
        <v>2088</v>
      </c>
    </row>
    <row r="156" s="2" customFormat="1" ht="21.75" customHeight="1">
      <c r="A156" s="34"/>
      <c r="B156" s="176"/>
      <c r="C156" s="177" t="s">
        <v>233</v>
      </c>
      <c r="D156" s="177" t="s">
        <v>159</v>
      </c>
      <c r="E156" s="178" t="s">
        <v>2089</v>
      </c>
      <c r="F156" s="179" t="s">
        <v>2090</v>
      </c>
      <c r="G156" s="180" t="s">
        <v>311</v>
      </c>
      <c r="H156" s="181">
        <v>369.18000000000001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38</v>
      </c>
      <c r="O156" s="78"/>
      <c r="P156" s="187">
        <f>O156*H156</f>
        <v>0</v>
      </c>
      <c r="Q156" s="187">
        <v>0.00081999999999999998</v>
      </c>
      <c r="R156" s="187">
        <f>Q156*H156</f>
        <v>0.30272759999999999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163</v>
      </c>
      <c r="AT156" s="189" t="s">
        <v>159</v>
      </c>
      <c r="AU156" s="189" t="s">
        <v>164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163</v>
      </c>
      <c r="BM156" s="189" t="s">
        <v>2091</v>
      </c>
    </row>
    <row r="157" s="2" customFormat="1" ht="21.75" customHeight="1">
      <c r="A157" s="34"/>
      <c r="B157" s="176"/>
      <c r="C157" s="177" t="s">
        <v>199</v>
      </c>
      <c r="D157" s="177" t="s">
        <v>159</v>
      </c>
      <c r="E157" s="178" t="s">
        <v>2092</v>
      </c>
      <c r="F157" s="179" t="s">
        <v>2093</v>
      </c>
      <c r="G157" s="180" t="s">
        <v>311</v>
      </c>
      <c r="H157" s="181">
        <v>492.24000000000001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38</v>
      </c>
      <c r="O157" s="78"/>
      <c r="P157" s="187">
        <f>O157*H157</f>
        <v>0</v>
      </c>
      <c r="Q157" s="187">
        <v>0.00116</v>
      </c>
      <c r="R157" s="187">
        <f>Q157*H157</f>
        <v>0.57099840000000002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163</v>
      </c>
      <c r="AT157" s="189" t="s">
        <v>159</v>
      </c>
      <c r="AU157" s="189" t="s">
        <v>164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2094</v>
      </c>
    </row>
    <row r="158" s="2" customFormat="1" ht="21.75" customHeight="1">
      <c r="A158" s="34"/>
      <c r="B158" s="176"/>
      <c r="C158" s="177" t="s">
        <v>7</v>
      </c>
      <c r="D158" s="177" t="s">
        <v>159</v>
      </c>
      <c r="E158" s="178" t="s">
        <v>2095</v>
      </c>
      <c r="F158" s="179" t="s">
        <v>2096</v>
      </c>
      <c r="G158" s="180" t="s">
        <v>311</v>
      </c>
      <c r="H158" s="181">
        <v>301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38</v>
      </c>
      <c r="O158" s="78"/>
      <c r="P158" s="187">
        <f>O158*H158</f>
        <v>0</v>
      </c>
      <c r="Q158" s="187">
        <v>0.0015</v>
      </c>
      <c r="R158" s="187">
        <f>Q158*H158</f>
        <v>0.45150000000000001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163</v>
      </c>
      <c r="AT158" s="189" t="s">
        <v>159</v>
      </c>
      <c r="AU158" s="189" t="s">
        <v>164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2097</v>
      </c>
    </row>
    <row r="159" s="2" customFormat="1" ht="21.75" customHeight="1">
      <c r="A159" s="34"/>
      <c r="B159" s="176"/>
      <c r="C159" s="177" t="s">
        <v>202</v>
      </c>
      <c r="D159" s="177" t="s">
        <v>159</v>
      </c>
      <c r="E159" s="178" t="s">
        <v>2098</v>
      </c>
      <c r="F159" s="179" t="s">
        <v>2099</v>
      </c>
      <c r="G159" s="180" t="s">
        <v>311</v>
      </c>
      <c r="H159" s="181">
        <v>839.39999999999998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38</v>
      </c>
      <c r="O159" s="78"/>
      <c r="P159" s="187">
        <f>O159*H159</f>
        <v>0</v>
      </c>
      <c r="Q159" s="187">
        <v>0.0018600000000000001</v>
      </c>
      <c r="R159" s="187">
        <f>Q159*H159</f>
        <v>1.5612840000000001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163</v>
      </c>
      <c r="AT159" s="189" t="s">
        <v>159</v>
      </c>
      <c r="AU159" s="189" t="s">
        <v>164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2100</v>
      </c>
    </row>
    <row r="160" s="2" customFormat="1" ht="21.75" customHeight="1">
      <c r="A160" s="34"/>
      <c r="B160" s="176"/>
      <c r="C160" s="177" t="s">
        <v>247</v>
      </c>
      <c r="D160" s="177" t="s">
        <v>159</v>
      </c>
      <c r="E160" s="178" t="s">
        <v>2101</v>
      </c>
      <c r="F160" s="179" t="s">
        <v>2102</v>
      </c>
      <c r="G160" s="180" t="s">
        <v>311</v>
      </c>
      <c r="H160" s="181">
        <v>129.19999999999999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38</v>
      </c>
      <c r="O160" s="78"/>
      <c r="P160" s="187">
        <f>O160*H160</f>
        <v>0</v>
      </c>
      <c r="Q160" s="187">
        <v>0.0020400000000000001</v>
      </c>
      <c r="R160" s="187">
        <f>Q160*H160</f>
        <v>0.26356799999999997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163</v>
      </c>
      <c r="AT160" s="189" t="s">
        <v>159</v>
      </c>
      <c r="AU160" s="189" t="s">
        <v>164</v>
      </c>
      <c r="AY160" s="15" t="s">
        <v>157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164</v>
      </c>
      <c r="BK160" s="190">
        <f>ROUND(I160*H160,2)</f>
        <v>0</v>
      </c>
      <c r="BL160" s="15" t="s">
        <v>163</v>
      </c>
      <c r="BM160" s="189" t="s">
        <v>2103</v>
      </c>
    </row>
    <row r="161" s="2" customFormat="1" ht="16.5" customHeight="1">
      <c r="A161" s="34"/>
      <c r="B161" s="176"/>
      <c r="C161" s="177" t="s">
        <v>207</v>
      </c>
      <c r="D161" s="177" t="s">
        <v>159</v>
      </c>
      <c r="E161" s="178" t="s">
        <v>2104</v>
      </c>
      <c r="F161" s="179" t="s">
        <v>2105</v>
      </c>
      <c r="G161" s="180" t="s">
        <v>300</v>
      </c>
      <c r="H161" s="181">
        <v>282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38</v>
      </c>
      <c r="O161" s="78"/>
      <c r="P161" s="187">
        <f>O161*H161</f>
        <v>0</v>
      </c>
      <c r="Q161" s="187">
        <v>0.00012999999999999999</v>
      </c>
      <c r="R161" s="187">
        <f>Q161*H161</f>
        <v>0.036659999999999998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163</v>
      </c>
      <c r="AT161" s="189" t="s">
        <v>159</v>
      </c>
      <c r="AU161" s="189" t="s">
        <v>164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2106</v>
      </c>
    </row>
    <row r="162" s="2" customFormat="1" ht="24.15" customHeight="1">
      <c r="A162" s="34"/>
      <c r="B162" s="176"/>
      <c r="C162" s="191" t="s">
        <v>254</v>
      </c>
      <c r="D162" s="191" t="s">
        <v>276</v>
      </c>
      <c r="E162" s="192" t="s">
        <v>2107</v>
      </c>
      <c r="F162" s="193" t="s">
        <v>2108</v>
      </c>
      <c r="G162" s="194" t="s">
        <v>300</v>
      </c>
      <c r="H162" s="195">
        <v>282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38</v>
      </c>
      <c r="O162" s="78"/>
      <c r="P162" s="187">
        <f>O162*H162</f>
        <v>0</v>
      </c>
      <c r="Q162" s="187">
        <v>8.0000000000000007E-05</v>
      </c>
      <c r="R162" s="187">
        <f>Q162*H162</f>
        <v>0.02256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174</v>
      </c>
      <c r="AT162" s="189" t="s">
        <v>276</v>
      </c>
      <c r="AU162" s="189" t="s">
        <v>164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2109</v>
      </c>
    </row>
    <row r="163" s="2" customFormat="1" ht="16.5" customHeight="1">
      <c r="A163" s="34"/>
      <c r="B163" s="176"/>
      <c r="C163" s="177" t="s">
        <v>210</v>
      </c>
      <c r="D163" s="177" t="s">
        <v>159</v>
      </c>
      <c r="E163" s="178" t="s">
        <v>2110</v>
      </c>
      <c r="F163" s="179" t="s">
        <v>2111</v>
      </c>
      <c r="G163" s="180" t="s">
        <v>300</v>
      </c>
      <c r="H163" s="181">
        <v>1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38</v>
      </c>
      <c r="O163" s="78"/>
      <c r="P163" s="187">
        <f>O163*H163</f>
        <v>0</v>
      </c>
      <c r="Q163" s="187">
        <v>0.00024000000000000001</v>
      </c>
      <c r="R163" s="187">
        <f>Q163*H163</f>
        <v>0.00024000000000000001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163</v>
      </c>
      <c r="AT163" s="189" t="s">
        <v>159</v>
      </c>
      <c r="AU163" s="189" t="s">
        <v>164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2112</v>
      </c>
    </row>
    <row r="164" s="2" customFormat="1" ht="24.15" customHeight="1">
      <c r="A164" s="34"/>
      <c r="B164" s="176"/>
      <c r="C164" s="191" t="s">
        <v>261</v>
      </c>
      <c r="D164" s="191" t="s">
        <v>276</v>
      </c>
      <c r="E164" s="192" t="s">
        <v>2113</v>
      </c>
      <c r="F164" s="193" t="s">
        <v>2114</v>
      </c>
      <c r="G164" s="194" t="s">
        <v>300</v>
      </c>
      <c r="H164" s="195">
        <v>1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38</v>
      </c>
      <c r="O164" s="78"/>
      <c r="P164" s="187">
        <f>O164*H164</f>
        <v>0</v>
      </c>
      <c r="Q164" s="187">
        <v>0.0018799999999999999</v>
      </c>
      <c r="R164" s="187">
        <f>Q164*H164</f>
        <v>0.0018799999999999999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174</v>
      </c>
      <c r="AT164" s="189" t="s">
        <v>276</v>
      </c>
      <c r="AU164" s="189" t="s">
        <v>164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2115</v>
      </c>
    </row>
    <row r="165" s="2" customFormat="1" ht="24.15" customHeight="1">
      <c r="A165" s="34"/>
      <c r="B165" s="176"/>
      <c r="C165" s="177" t="s">
        <v>214</v>
      </c>
      <c r="D165" s="177" t="s">
        <v>159</v>
      </c>
      <c r="E165" s="178" t="s">
        <v>2116</v>
      </c>
      <c r="F165" s="179" t="s">
        <v>2117</v>
      </c>
      <c r="G165" s="180" t="s">
        <v>311</v>
      </c>
      <c r="H165" s="181">
        <v>2131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38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163</v>
      </c>
      <c r="AT165" s="189" t="s">
        <v>159</v>
      </c>
      <c r="AU165" s="189" t="s">
        <v>164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2118</v>
      </c>
    </row>
    <row r="166" s="2" customFormat="1" ht="24.15" customHeight="1">
      <c r="A166" s="34"/>
      <c r="B166" s="176"/>
      <c r="C166" s="177" t="s">
        <v>268</v>
      </c>
      <c r="D166" s="177" t="s">
        <v>159</v>
      </c>
      <c r="E166" s="178" t="s">
        <v>2119</v>
      </c>
      <c r="F166" s="179" t="s">
        <v>2120</v>
      </c>
      <c r="G166" s="180" t="s">
        <v>311</v>
      </c>
      <c r="H166" s="181">
        <v>2131</v>
      </c>
      <c r="I166" s="182"/>
      <c r="J166" s="183">
        <f>ROUND(I166*H166,2)</f>
        <v>0</v>
      </c>
      <c r="K166" s="184"/>
      <c r="L166" s="35"/>
      <c r="M166" s="185" t="s">
        <v>1</v>
      </c>
      <c r="N166" s="186" t="s">
        <v>38</v>
      </c>
      <c r="O166" s="78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163</v>
      </c>
      <c r="AT166" s="189" t="s">
        <v>159</v>
      </c>
      <c r="AU166" s="189" t="s">
        <v>164</v>
      </c>
      <c r="AY166" s="15" t="s">
        <v>157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164</v>
      </c>
      <c r="BK166" s="190">
        <f>ROUND(I166*H166,2)</f>
        <v>0</v>
      </c>
      <c r="BL166" s="15" t="s">
        <v>163</v>
      </c>
      <c r="BM166" s="189" t="s">
        <v>2121</v>
      </c>
    </row>
    <row r="167" s="2" customFormat="1" ht="33" customHeight="1">
      <c r="A167" s="34"/>
      <c r="B167" s="176"/>
      <c r="C167" s="177" t="s">
        <v>218</v>
      </c>
      <c r="D167" s="177" t="s">
        <v>159</v>
      </c>
      <c r="E167" s="178" t="s">
        <v>2122</v>
      </c>
      <c r="F167" s="179" t="s">
        <v>2123</v>
      </c>
      <c r="G167" s="180" t="s">
        <v>206</v>
      </c>
      <c r="H167" s="181">
        <v>10.08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38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163</v>
      </c>
      <c r="AT167" s="189" t="s">
        <v>159</v>
      </c>
      <c r="AU167" s="189" t="s">
        <v>164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2124</v>
      </c>
    </row>
    <row r="168" s="2" customFormat="1" ht="24.15" customHeight="1">
      <c r="A168" s="34"/>
      <c r="B168" s="176"/>
      <c r="C168" s="177" t="s">
        <v>275</v>
      </c>
      <c r="D168" s="177" t="s">
        <v>159</v>
      </c>
      <c r="E168" s="178" t="s">
        <v>2125</v>
      </c>
      <c r="F168" s="179" t="s">
        <v>2126</v>
      </c>
      <c r="G168" s="180" t="s">
        <v>206</v>
      </c>
      <c r="H168" s="181">
        <v>3.3180000000000001</v>
      </c>
      <c r="I168" s="182"/>
      <c r="J168" s="183">
        <f>ROUND(I168*H168,2)</f>
        <v>0</v>
      </c>
      <c r="K168" s="184"/>
      <c r="L168" s="35"/>
      <c r="M168" s="185" t="s">
        <v>1</v>
      </c>
      <c r="N168" s="186" t="s">
        <v>38</v>
      </c>
      <c r="O168" s="78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163</v>
      </c>
      <c r="AT168" s="189" t="s">
        <v>159</v>
      </c>
      <c r="AU168" s="189" t="s">
        <v>164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2127</v>
      </c>
    </row>
    <row r="169" s="12" customFormat="1" ht="22.8" customHeight="1">
      <c r="A169" s="12"/>
      <c r="B169" s="163"/>
      <c r="C169" s="12"/>
      <c r="D169" s="164" t="s">
        <v>71</v>
      </c>
      <c r="E169" s="174" t="s">
        <v>2128</v>
      </c>
      <c r="F169" s="174" t="s">
        <v>2129</v>
      </c>
      <c r="G169" s="12"/>
      <c r="H169" s="12"/>
      <c r="I169" s="166"/>
      <c r="J169" s="175">
        <f>BK169</f>
        <v>0</v>
      </c>
      <c r="K169" s="12"/>
      <c r="L169" s="163"/>
      <c r="M169" s="168"/>
      <c r="N169" s="169"/>
      <c r="O169" s="169"/>
      <c r="P169" s="170">
        <f>SUM(P170:P179)</f>
        <v>0</v>
      </c>
      <c r="Q169" s="169"/>
      <c r="R169" s="170">
        <f>SUM(R170:R179)</f>
        <v>0.22169</v>
      </c>
      <c r="S169" s="169"/>
      <c r="T169" s="171">
        <f>SUM(T170:T179)</f>
        <v>0.064350000000000004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4" t="s">
        <v>80</v>
      </c>
      <c r="AT169" s="172" t="s">
        <v>71</v>
      </c>
      <c r="AU169" s="172" t="s">
        <v>80</v>
      </c>
      <c r="AY169" s="164" t="s">
        <v>157</v>
      </c>
      <c r="BK169" s="173">
        <f>SUM(BK170:BK179)</f>
        <v>0</v>
      </c>
    </row>
    <row r="170" s="2" customFormat="1" ht="24.15" customHeight="1">
      <c r="A170" s="34"/>
      <c r="B170" s="176"/>
      <c r="C170" s="177" t="s">
        <v>222</v>
      </c>
      <c r="D170" s="177" t="s">
        <v>159</v>
      </c>
      <c r="E170" s="178" t="s">
        <v>2130</v>
      </c>
      <c r="F170" s="179" t="s">
        <v>2131</v>
      </c>
      <c r="G170" s="180" t="s">
        <v>300</v>
      </c>
      <c r="H170" s="181">
        <v>143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38</v>
      </c>
      <c r="O170" s="78"/>
      <c r="P170" s="187">
        <f>O170*H170</f>
        <v>0</v>
      </c>
      <c r="Q170" s="187">
        <v>9.0000000000000006E-05</v>
      </c>
      <c r="R170" s="187">
        <f>Q170*H170</f>
        <v>0.012870000000000001</v>
      </c>
      <c r="S170" s="187">
        <v>0.00044999999999999999</v>
      </c>
      <c r="T170" s="188">
        <f>S170*H170</f>
        <v>0.064350000000000004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163</v>
      </c>
      <c r="AT170" s="189" t="s">
        <v>159</v>
      </c>
      <c r="AU170" s="189" t="s">
        <v>164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2132</v>
      </c>
    </row>
    <row r="171" s="2" customFormat="1" ht="24.15" customHeight="1">
      <c r="A171" s="34"/>
      <c r="B171" s="176"/>
      <c r="C171" s="177" t="s">
        <v>283</v>
      </c>
      <c r="D171" s="177" t="s">
        <v>159</v>
      </c>
      <c r="E171" s="178" t="s">
        <v>2133</v>
      </c>
      <c r="F171" s="179" t="s">
        <v>2134</v>
      </c>
      <c r="G171" s="180" t="s">
        <v>300</v>
      </c>
      <c r="H171" s="181">
        <v>143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38</v>
      </c>
      <c r="O171" s="78"/>
      <c r="P171" s="187">
        <f>O171*H171</f>
        <v>0</v>
      </c>
      <c r="Q171" s="187">
        <v>2.0000000000000002E-05</v>
      </c>
      <c r="R171" s="187">
        <f>Q171*H171</f>
        <v>0.0028600000000000001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163</v>
      </c>
      <c r="AT171" s="189" t="s">
        <v>159</v>
      </c>
      <c r="AU171" s="189" t="s">
        <v>164</v>
      </c>
      <c r="AY171" s="15" t="s">
        <v>157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164</v>
      </c>
      <c r="BK171" s="190">
        <f>ROUND(I171*H171,2)</f>
        <v>0</v>
      </c>
      <c r="BL171" s="15" t="s">
        <v>163</v>
      </c>
      <c r="BM171" s="189" t="s">
        <v>2135</v>
      </c>
    </row>
    <row r="172" s="2" customFormat="1" ht="24.15" customHeight="1">
      <c r="A172" s="34"/>
      <c r="B172" s="176"/>
      <c r="C172" s="191" t="s">
        <v>225</v>
      </c>
      <c r="D172" s="191" t="s">
        <v>276</v>
      </c>
      <c r="E172" s="192" t="s">
        <v>2136</v>
      </c>
      <c r="F172" s="193" t="s">
        <v>2137</v>
      </c>
      <c r="G172" s="194" t="s">
        <v>300</v>
      </c>
      <c r="H172" s="195">
        <v>134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38</v>
      </c>
      <c r="O172" s="78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218</v>
      </c>
      <c r="AT172" s="189" t="s">
        <v>276</v>
      </c>
      <c r="AU172" s="189" t="s">
        <v>164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188</v>
      </c>
      <c r="BM172" s="189" t="s">
        <v>2138</v>
      </c>
    </row>
    <row r="173" s="2" customFormat="1" ht="55.5" customHeight="1">
      <c r="A173" s="34"/>
      <c r="B173" s="176"/>
      <c r="C173" s="191" t="s">
        <v>290</v>
      </c>
      <c r="D173" s="191" t="s">
        <v>276</v>
      </c>
      <c r="E173" s="192" t="s">
        <v>2139</v>
      </c>
      <c r="F173" s="193" t="s">
        <v>2140</v>
      </c>
      <c r="G173" s="194" t="s">
        <v>300</v>
      </c>
      <c r="H173" s="195">
        <v>9</v>
      </c>
      <c r="I173" s="196"/>
      <c r="J173" s="197">
        <f>ROUND(I173*H173,2)</f>
        <v>0</v>
      </c>
      <c r="K173" s="198"/>
      <c r="L173" s="199"/>
      <c r="M173" s="200" t="s">
        <v>1</v>
      </c>
      <c r="N173" s="201" t="s">
        <v>38</v>
      </c>
      <c r="O173" s="78"/>
      <c r="P173" s="187">
        <f>O173*H173</f>
        <v>0</v>
      </c>
      <c r="Q173" s="187">
        <v>0.00058</v>
      </c>
      <c r="R173" s="187">
        <f>Q173*H173</f>
        <v>0.0052199999999999998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174</v>
      </c>
      <c r="AT173" s="189" t="s">
        <v>276</v>
      </c>
      <c r="AU173" s="189" t="s">
        <v>164</v>
      </c>
      <c r="AY173" s="15" t="s">
        <v>157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164</v>
      </c>
      <c r="BK173" s="190">
        <f>ROUND(I173*H173,2)</f>
        <v>0</v>
      </c>
      <c r="BL173" s="15" t="s">
        <v>163</v>
      </c>
      <c r="BM173" s="189" t="s">
        <v>2141</v>
      </c>
    </row>
    <row r="174" s="2" customFormat="1" ht="16.5" customHeight="1">
      <c r="A174" s="34"/>
      <c r="B174" s="176"/>
      <c r="C174" s="191" t="s">
        <v>229</v>
      </c>
      <c r="D174" s="191" t="s">
        <v>276</v>
      </c>
      <c r="E174" s="192" t="s">
        <v>2142</v>
      </c>
      <c r="F174" s="193" t="s">
        <v>2143</v>
      </c>
      <c r="G174" s="194" t="s">
        <v>300</v>
      </c>
      <c r="H174" s="195">
        <v>9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38</v>
      </c>
      <c r="O174" s="78"/>
      <c r="P174" s="187">
        <f>O174*H174</f>
        <v>0</v>
      </c>
      <c r="Q174" s="187">
        <v>6.0000000000000002E-05</v>
      </c>
      <c r="R174" s="187">
        <f>Q174*H174</f>
        <v>0.00054000000000000001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174</v>
      </c>
      <c r="AT174" s="189" t="s">
        <v>276</v>
      </c>
      <c r="AU174" s="189" t="s">
        <v>164</v>
      </c>
      <c r="AY174" s="15" t="s">
        <v>157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164</v>
      </c>
      <c r="BK174" s="190">
        <f>ROUND(I174*H174,2)</f>
        <v>0</v>
      </c>
      <c r="BL174" s="15" t="s">
        <v>163</v>
      </c>
      <c r="BM174" s="189" t="s">
        <v>2144</v>
      </c>
    </row>
    <row r="175" s="2" customFormat="1" ht="21.75" customHeight="1">
      <c r="A175" s="34"/>
      <c r="B175" s="176"/>
      <c r="C175" s="191" t="s">
        <v>297</v>
      </c>
      <c r="D175" s="191" t="s">
        <v>276</v>
      </c>
      <c r="E175" s="192" t="s">
        <v>2145</v>
      </c>
      <c r="F175" s="193" t="s">
        <v>2146</v>
      </c>
      <c r="G175" s="194" t="s">
        <v>300</v>
      </c>
      <c r="H175" s="195">
        <v>286</v>
      </c>
      <c r="I175" s="196"/>
      <c r="J175" s="197">
        <f>ROUND(I175*H175,2)</f>
        <v>0</v>
      </c>
      <c r="K175" s="198"/>
      <c r="L175" s="199"/>
      <c r="M175" s="200" t="s">
        <v>1</v>
      </c>
      <c r="N175" s="201" t="s">
        <v>38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218</v>
      </c>
      <c r="AT175" s="189" t="s">
        <v>276</v>
      </c>
      <c r="AU175" s="189" t="s">
        <v>164</v>
      </c>
      <c r="AY175" s="15" t="s">
        <v>157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164</v>
      </c>
      <c r="BK175" s="190">
        <f>ROUND(I175*H175,2)</f>
        <v>0</v>
      </c>
      <c r="BL175" s="15" t="s">
        <v>188</v>
      </c>
      <c r="BM175" s="189" t="s">
        <v>2147</v>
      </c>
    </row>
    <row r="176" s="2" customFormat="1" ht="21.75" customHeight="1">
      <c r="A176" s="34"/>
      <c r="B176" s="176"/>
      <c r="C176" s="177" t="s">
        <v>232</v>
      </c>
      <c r="D176" s="177" t="s">
        <v>159</v>
      </c>
      <c r="E176" s="178" t="s">
        <v>2148</v>
      </c>
      <c r="F176" s="179" t="s">
        <v>2149</v>
      </c>
      <c r="G176" s="180" t="s">
        <v>1525</v>
      </c>
      <c r="H176" s="181">
        <v>143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38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163</v>
      </c>
      <c r="AT176" s="189" t="s">
        <v>159</v>
      </c>
      <c r="AU176" s="189" t="s">
        <v>164</v>
      </c>
      <c r="AY176" s="15" t="s">
        <v>157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164</v>
      </c>
      <c r="BK176" s="190">
        <f>ROUND(I176*H176,2)</f>
        <v>0</v>
      </c>
      <c r="BL176" s="15" t="s">
        <v>163</v>
      </c>
      <c r="BM176" s="189" t="s">
        <v>2150</v>
      </c>
    </row>
    <row r="177" s="2" customFormat="1" ht="24.15" customHeight="1">
      <c r="A177" s="34"/>
      <c r="B177" s="176"/>
      <c r="C177" s="191" t="s">
        <v>305</v>
      </c>
      <c r="D177" s="191" t="s">
        <v>276</v>
      </c>
      <c r="E177" s="192" t="s">
        <v>2151</v>
      </c>
      <c r="F177" s="193" t="s">
        <v>2152</v>
      </c>
      <c r="G177" s="194" t="s">
        <v>300</v>
      </c>
      <c r="H177" s="195">
        <v>143</v>
      </c>
      <c r="I177" s="196"/>
      <c r="J177" s="197">
        <f>ROUND(I177*H177,2)</f>
        <v>0</v>
      </c>
      <c r="K177" s="198"/>
      <c r="L177" s="199"/>
      <c r="M177" s="200" t="s">
        <v>1</v>
      </c>
      <c r="N177" s="201" t="s">
        <v>38</v>
      </c>
      <c r="O177" s="78"/>
      <c r="P177" s="187">
        <f>O177*H177</f>
        <v>0</v>
      </c>
      <c r="Q177" s="187">
        <v>0.0014</v>
      </c>
      <c r="R177" s="187">
        <f>Q177*H177</f>
        <v>0.20019999999999999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174</v>
      </c>
      <c r="AT177" s="189" t="s">
        <v>276</v>
      </c>
      <c r="AU177" s="189" t="s">
        <v>164</v>
      </c>
      <c r="AY177" s="15" t="s">
        <v>157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164</v>
      </c>
      <c r="BK177" s="190">
        <f>ROUND(I177*H177,2)</f>
        <v>0</v>
      </c>
      <c r="BL177" s="15" t="s">
        <v>163</v>
      </c>
      <c r="BM177" s="189" t="s">
        <v>2153</v>
      </c>
    </row>
    <row r="178" s="2" customFormat="1" ht="24.15" customHeight="1">
      <c r="A178" s="34"/>
      <c r="B178" s="176"/>
      <c r="C178" s="177" t="s">
        <v>236</v>
      </c>
      <c r="D178" s="177" t="s">
        <v>159</v>
      </c>
      <c r="E178" s="178" t="s">
        <v>2154</v>
      </c>
      <c r="F178" s="179" t="s">
        <v>2155</v>
      </c>
      <c r="G178" s="180" t="s">
        <v>206</v>
      </c>
      <c r="H178" s="181">
        <v>0.063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38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163</v>
      </c>
      <c r="AT178" s="189" t="s">
        <v>159</v>
      </c>
      <c r="AU178" s="189" t="s">
        <v>164</v>
      </c>
      <c r="AY178" s="15" t="s">
        <v>157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164</v>
      </c>
      <c r="BK178" s="190">
        <f>ROUND(I178*H178,2)</f>
        <v>0</v>
      </c>
      <c r="BL178" s="15" t="s">
        <v>163</v>
      </c>
      <c r="BM178" s="189" t="s">
        <v>2156</v>
      </c>
    </row>
    <row r="179" s="2" customFormat="1" ht="24.15" customHeight="1">
      <c r="A179" s="34"/>
      <c r="B179" s="176"/>
      <c r="C179" s="177" t="s">
        <v>313</v>
      </c>
      <c r="D179" s="177" t="s">
        <v>159</v>
      </c>
      <c r="E179" s="178" t="s">
        <v>2157</v>
      </c>
      <c r="F179" s="179" t="s">
        <v>2158</v>
      </c>
      <c r="G179" s="180" t="s">
        <v>206</v>
      </c>
      <c r="H179" s="181">
        <v>0.219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38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163</v>
      </c>
      <c r="AT179" s="189" t="s">
        <v>159</v>
      </c>
      <c r="AU179" s="189" t="s">
        <v>164</v>
      </c>
      <c r="AY179" s="15" t="s">
        <v>157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164</v>
      </c>
      <c r="BK179" s="190">
        <f>ROUND(I179*H179,2)</f>
        <v>0</v>
      </c>
      <c r="BL179" s="15" t="s">
        <v>163</v>
      </c>
      <c r="BM179" s="189" t="s">
        <v>2159</v>
      </c>
    </row>
    <row r="180" s="12" customFormat="1" ht="22.8" customHeight="1">
      <c r="A180" s="12"/>
      <c r="B180" s="163"/>
      <c r="C180" s="12"/>
      <c r="D180" s="164" t="s">
        <v>71</v>
      </c>
      <c r="E180" s="174" t="s">
        <v>2160</v>
      </c>
      <c r="F180" s="174" t="s">
        <v>2161</v>
      </c>
      <c r="G180" s="12"/>
      <c r="H180" s="12"/>
      <c r="I180" s="166"/>
      <c r="J180" s="175">
        <f>BK180</f>
        <v>0</v>
      </c>
      <c r="K180" s="12"/>
      <c r="L180" s="163"/>
      <c r="M180" s="168"/>
      <c r="N180" s="169"/>
      <c r="O180" s="169"/>
      <c r="P180" s="170">
        <f>SUM(P181:P185)</f>
        <v>0</v>
      </c>
      <c r="Q180" s="169"/>
      <c r="R180" s="170">
        <f>SUM(R181:R185)</f>
        <v>0.017049999999999999</v>
      </c>
      <c r="S180" s="169"/>
      <c r="T180" s="171">
        <f>SUM(T181:T185)</f>
        <v>0.028000000000000001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4" t="s">
        <v>164</v>
      </c>
      <c r="AT180" s="172" t="s">
        <v>71</v>
      </c>
      <c r="AU180" s="172" t="s">
        <v>80</v>
      </c>
      <c r="AY180" s="164" t="s">
        <v>157</v>
      </c>
      <c r="BK180" s="173">
        <f>SUM(BK181:BK185)</f>
        <v>0</v>
      </c>
    </row>
    <row r="181" s="2" customFormat="1" ht="24.15" customHeight="1">
      <c r="A181" s="34"/>
      <c r="B181" s="176"/>
      <c r="C181" s="177" t="s">
        <v>239</v>
      </c>
      <c r="D181" s="177" t="s">
        <v>159</v>
      </c>
      <c r="E181" s="178" t="s">
        <v>2162</v>
      </c>
      <c r="F181" s="179" t="s">
        <v>2163</v>
      </c>
      <c r="G181" s="180" t="s">
        <v>300</v>
      </c>
      <c r="H181" s="181">
        <v>1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38</v>
      </c>
      <c r="O181" s="78"/>
      <c r="P181" s="187">
        <f>O181*H181</f>
        <v>0</v>
      </c>
      <c r="Q181" s="187">
        <v>1.0000000000000001E-05</v>
      </c>
      <c r="R181" s="187">
        <f>Q181*H181</f>
        <v>1.0000000000000001E-05</v>
      </c>
      <c r="S181" s="187">
        <v>0.028000000000000001</v>
      </c>
      <c r="T181" s="188">
        <f>S181*H181</f>
        <v>0.028000000000000001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188</v>
      </c>
      <c r="AT181" s="189" t="s">
        <v>159</v>
      </c>
      <c r="AU181" s="189" t="s">
        <v>164</v>
      </c>
      <c r="AY181" s="15" t="s">
        <v>157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164</v>
      </c>
      <c r="BK181" s="190">
        <f>ROUND(I181*H181,2)</f>
        <v>0</v>
      </c>
      <c r="BL181" s="15" t="s">
        <v>188</v>
      </c>
      <c r="BM181" s="189" t="s">
        <v>2164</v>
      </c>
    </row>
    <row r="182" s="2" customFormat="1" ht="24.15" customHeight="1">
      <c r="A182" s="34"/>
      <c r="B182" s="176"/>
      <c r="C182" s="177" t="s">
        <v>320</v>
      </c>
      <c r="D182" s="177" t="s">
        <v>159</v>
      </c>
      <c r="E182" s="178" t="s">
        <v>2165</v>
      </c>
      <c r="F182" s="179" t="s">
        <v>2166</v>
      </c>
      <c r="G182" s="180" t="s">
        <v>1525</v>
      </c>
      <c r="H182" s="181">
        <v>1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38</v>
      </c>
      <c r="O182" s="78"/>
      <c r="P182" s="187">
        <f>O182*H182</f>
        <v>0</v>
      </c>
      <c r="Q182" s="187">
        <v>0.00062</v>
      </c>
      <c r="R182" s="187">
        <f>Q182*H182</f>
        <v>0.00062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188</v>
      </c>
      <c r="AT182" s="189" t="s">
        <v>159</v>
      </c>
      <c r="AU182" s="189" t="s">
        <v>164</v>
      </c>
      <c r="AY182" s="15" t="s">
        <v>157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164</v>
      </c>
      <c r="BK182" s="190">
        <f>ROUND(I182*H182,2)</f>
        <v>0</v>
      </c>
      <c r="BL182" s="15" t="s">
        <v>188</v>
      </c>
      <c r="BM182" s="189" t="s">
        <v>2167</v>
      </c>
    </row>
    <row r="183" s="2" customFormat="1" ht="33" customHeight="1">
      <c r="A183" s="34"/>
      <c r="B183" s="176"/>
      <c r="C183" s="191" t="s">
        <v>243</v>
      </c>
      <c r="D183" s="191" t="s">
        <v>276</v>
      </c>
      <c r="E183" s="192" t="s">
        <v>2168</v>
      </c>
      <c r="F183" s="193" t="s">
        <v>2169</v>
      </c>
      <c r="G183" s="194" t="s">
        <v>300</v>
      </c>
      <c r="H183" s="195">
        <v>1</v>
      </c>
      <c r="I183" s="196"/>
      <c r="J183" s="197">
        <f>ROUND(I183*H183,2)</f>
        <v>0</v>
      </c>
      <c r="K183" s="198"/>
      <c r="L183" s="199"/>
      <c r="M183" s="200" t="s">
        <v>1</v>
      </c>
      <c r="N183" s="201" t="s">
        <v>38</v>
      </c>
      <c r="O183" s="78"/>
      <c r="P183" s="187">
        <f>O183*H183</f>
        <v>0</v>
      </c>
      <c r="Q183" s="187">
        <v>0.016420000000000001</v>
      </c>
      <c r="R183" s="187">
        <f>Q183*H183</f>
        <v>0.016420000000000001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218</v>
      </c>
      <c r="AT183" s="189" t="s">
        <v>276</v>
      </c>
      <c r="AU183" s="189" t="s">
        <v>164</v>
      </c>
      <c r="AY183" s="15" t="s">
        <v>157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164</v>
      </c>
      <c r="BK183" s="190">
        <f>ROUND(I183*H183,2)</f>
        <v>0</v>
      </c>
      <c r="BL183" s="15" t="s">
        <v>188</v>
      </c>
      <c r="BM183" s="189" t="s">
        <v>2170</v>
      </c>
    </row>
    <row r="184" s="2" customFormat="1" ht="37.8" customHeight="1">
      <c r="A184" s="34"/>
      <c r="B184" s="176"/>
      <c r="C184" s="177" t="s">
        <v>327</v>
      </c>
      <c r="D184" s="177" t="s">
        <v>159</v>
      </c>
      <c r="E184" s="178" t="s">
        <v>2171</v>
      </c>
      <c r="F184" s="179" t="s">
        <v>2172</v>
      </c>
      <c r="G184" s="180" t="s">
        <v>206</v>
      </c>
      <c r="H184" s="181">
        <v>0.028000000000000001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38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188</v>
      </c>
      <c r="AT184" s="189" t="s">
        <v>159</v>
      </c>
      <c r="AU184" s="189" t="s">
        <v>164</v>
      </c>
      <c r="AY184" s="15" t="s">
        <v>157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164</v>
      </c>
      <c r="BK184" s="190">
        <f>ROUND(I184*H184,2)</f>
        <v>0</v>
      </c>
      <c r="BL184" s="15" t="s">
        <v>188</v>
      </c>
      <c r="BM184" s="189" t="s">
        <v>2173</v>
      </c>
    </row>
    <row r="185" s="2" customFormat="1" ht="24.15" customHeight="1">
      <c r="A185" s="34"/>
      <c r="B185" s="176"/>
      <c r="C185" s="177" t="s">
        <v>246</v>
      </c>
      <c r="D185" s="177" t="s">
        <v>159</v>
      </c>
      <c r="E185" s="178" t="s">
        <v>2174</v>
      </c>
      <c r="F185" s="179" t="s">
        <v>2175</v>
      </c>
      <c r="G185" s="180" t="s">
        <v>206</v>
      </c>
      <c r="H185" s="181">
        <v>0.017000000000000001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38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188</v>
      </c>
      <c r="AT185" s="189" t="s">
        <v>159</v>
      </c>
      <c r="AU185" s="189" t="s">
        <v>164</v>
      </c>
      <c r="AY185" s="15" t="s">
        <v>157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164</v>
      </c>
      <c r="BK185" s="190">
        <f>ROUND(I185*H185,2)</f>
        <v>0</v>
      </c>
      <c r="BL185" s="15" t="s">
        <v>188</v>
      </c>
      <c r="BM185" s="189" t="s">
        <v>2176</v>
      </c>
    </row>
    <row r="186" s="12" customFormat="1" ht="22.8" customHeight="1">
      <c r="A186" s="12"/>
      <c r="B186" s="163"/>
      <c r="C186" s="12"/>
      <c r="D186" s="164" t="s">
        <v>71</v>
      </c>
      <c r="E186" s="174" t="s">
        <v>2177</v>
      </c>
      <c r="F186" s="174" t="s">
        <v>2178</v>
      </c>
      <c r="G186" s="12"/>
      <c r="H186" s="12"/>
      <c r="I186" s="166"/>
      <c r="J186" s="175">
        <f>BK186</f>
        <v>0</v>
      </c>
      <c r="K186" s="12"/>
      <c r="L186" s="163"/>
      <c r="M186" s="168"/>
      <c r="N186" s="169"/>
      <c r="O186" s="169"/>
      <c r="P186" s="170">
        <f>SUM(P187:P225)</f>
        <v>0</v>
      </c>
      <c r="Q186" s="169"/>
      <c r="R186" s="170">
        <f>SUM(R187:R225)</f>
        <v>3.5487799999999998</v>
      </c>
      <c r="S186" s="169"/>
      <c r="T186" s="171">
        <f>SUM(T187:T225)</f>
        <v>3.4621200000000001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4" t="s">
        <v>164</v>
      </c>
      <c r="AT186" s="172" t="s">
        <v>71</v>
      </c>
      <c r="AU186" s="172" t="s">
        <v>80</v>
      </c>
      <c r="AY186" s="164" t="s">
        <v>157</v>
      </c>
      <c r="BK186" s="173">
        <f>SUM(BK187:BK225)</f>
        <v>0</v>
      </c>
    </row>
    <row r="187" s="2" customFormat="1" ht="33" customHeight="1">
      <c r="A187" s="34"/>
      <c r="B187" s="176"/>
      <c r="C187" s="177" t="s">
        <v>335</v>
      </c>
      <c r="D187" s="177" t="s">
        <v>159</v>
      </c>
      <c r="E187" s="178" t="s">
        <v>2179</v>
      </c>
      <c r="F187" s="179" t="s">
        <v>2180</v>
      </c>
      <c r="G187" s="180" t="s">
        <v>300</v>
      </c>
      <c r="H187" s="181">
        <v>134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38</v>
      </c>
      <c r="O187" s="78"/>
      <c r="P187" s="187">
        <f>O187*H187</f>
        <v>0</v>
      </c>
      <c r="Q187" s="187">
        <v>8.0000000000000007E-05</v>
      </c>
      <c r="R187" s="187">
        <f>Q187*H187</f>
        <v>0.01072</v>
      </c>
      <c r="S187" s="187">
        <v>0.024930000000000001</v>
      </c>
      <c r="T187" s="188">
        <f>S187*H187</f>
        <v>3.3406199999999999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188</v>
      </c>
      <c r="AT187" s="189" t="s">
        <v>159</v>
      </c>
      <c r="AU187" s="189" t="s">
        <v>164</v>
      </c>
      <c r="AY187" s="15" t="s">
        <v>157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164</v>
      </c>
      <c r="BK187" s="190">
        <f>ROUND(I187*H187,2)</f>
        <v>0</v>
      </c>
      <c r="BL187" s="15" t="s">
        <v>188</v>
      </c>
      <c r="BM187" s="189" t="s">
        <v>2181</v>
      </c>
    </row>
    <row r="188" s="2" customFormat="1" ht="24.15" customHeight="1">
      <c r="A188" s="34"/>
      <c r="B188" s="176"/>
      <c r="C188" s="177" t="s">
        <v>250</v>
      </c>
      <c r="D188" s="177" t="s">
        <v>159</v>
      </c>
      <c r="E188" s="178" t="s">
        <v>2182</v>
      </c>
      <c r="F188" s="179" t="s">
        <v>2183</v>
      </c>
      <c r="G188" s="180" t="s">
        <v>300</v>
      </c>
      <c r="H188" s="181">
        <v>143</v>
      </c>
      <c r="I188" s="182"/>
      <c r="J188" s="183">
        <f>ROUND(I188*H188,2)</f>
        <v>0</v>
      </c>
      <c r="K188" s="184"/>
      <c r="L188" s="35"/>
      <c r="M188" s="185" t="s">
        <v>1</v>
      </c>
      <c r="N188" s="186" t="s">
        <v>38</v>
      </c>
      <c r="O188" s="78"/>
      <c r="P188" s="187">
        <f>O188*H188</f>
        <v>0</v>
      </c>
      <c r="Q188" s="187">
        <v>5.0000000000000002E-05</v>
      </c>
      <c r="R188" s="187">
        <f>Q188*H188</f>
        <v>0.0071500000000000001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188</v>
      </c>
      <c r="AT188" s="189" t="s">
        <v>159</v>
      </c>
      <c r="AU188" s="189" t="s">
        <v>164</v>
      </c>
      <c r="AY188" s="15" t="s">
        <v>157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164</v>
      </c>
      <c r="BK188" s="190">
        <f>ROUND(I188*H188,2)</f>
        <v>0</v>
      </c>
      <c r="BL188" s="15" t="s">
        <v>188</v>
      </c>
      <c r="BM188" s="189" t="s">
        <v>2184</v>
      </c>
    </row>
    <row r="189" s="2" customFormat="1" ht="24.15" customHeight="1">
      <c r="A189" s="34"/>
      <c r="B189" s="176"/>
      <c r="C189" s="177" t="s">
        <v>342</v>
      </c>
      <c r="D189" s="177" t="s">
        <v>159</v>
      </c>
      <c r="E189" s="178" t="s">
        <v>2185</v>
      </c>
      <c r="F189" s="179" t="s">
        <v>2186</v>
      </c>
      <c r="G189" s="180" t="s">
        <v>300</v>
      </c>
      <c r="H189" s="181">
        <v>9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38</v>
      </c>
      <c r="O189" s="78"/>
      <c r="P189" s="187">
        <f>O189*H189</f>
        <v>0</v>
      </c>
      <c r="Q189" s="187">
        <v>2.0000000000000002E-05</v>
      </c>
      <c r="R189" s="187">
        <f>Q189*H189</f>
        <v>0.00018000000000000001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188</v>
      </c>
      <c r="AT189" s="189" t="s">
        <v>159</v>
      </c>
      <c r="AU189" s="189" t="s">
        <v>164</v>
      </c>
      <c r="AY189" s="15" t="s">
        <v>157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164</v>
      </c>
      <c r="BK189" s="190">
        <f>ROUND(I189*H189,2)</f>
        <v>0</v>
      </c>
      <c r="BL189" s="15" t="s">
        <v>188</v>
      </c>
      <c r="BM189" s="189" t="s">
        <v>2187</v>
      </c>
    </row>
    <row r="190" s="2" customFormat="1" ht="33" customHeight="1">
      <c r="A190" s="34"/>
      <c r="B190" s="176"/>
      <c r="C190" s="191" t="s">
        <v>253</v>
      </c>
      <c r="D190" s="191" t="s">
        <v>276</v>
      </c>
      <c r="E190" s="192" t="s">
        <v>2188</v>
      </c>
      <c r="F190" s="193" t="s">
        <v>2189</v>
      </c>
      <c r="G190" s="194" t="s">
        <v>300</v>
      </c>
      <c r="H190" s="195">
        <v>9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38</v>
      </c>
      <c r="O190" s="78"/>
      <c r="P190" s="187">
        <f>O190*H190</f>
        <v>0</v>
      </c>
      <c r="Q190" s="187">
        <v>0.0099799999999999993</v>
      </c>
      <c r="R190" s="187">
        <f>Q190*H190</f>
        <v>0.089819999999999997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218</v>
      </c>
      <c r="AT190" s="189" t="s">
        <v>276</v>
      </c>
      <c r="AU190" s="189" t="s">
        <v>164</v>
      </c>
      <c r="AY190" s="15" t="s">
        <v>157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164</v>
      </c>
      <c r="BK190" s="190">
        <f>ROUND(I190*H190,2)</f>
        <v>0</v>
      </c>
      <c r="BL190" s="15" t="s">
        <v>188</v>
      </c>
      <c r="BM190" s="189" t="s">
        <v>2190</v>
      </c>
    </row>
    <row r="191" s="2" customFormat="1" ht="24.15" customHeight="1">
      <c r="A191" s="34"/>
      <c r="B191" s="176"/>
      <c r="C191" s="177" t="s">
        <v>349</v>
      </c>
      <c r="D191" s="177" t="s">
        <v>159</v>
      </c>
      <c r="E191" s="178" t="s">
        <v>2191</v>
      </c>
      <c r="F191" s="179" t="s">
        <v>2192</v>
      </c>
      <c r="G191" s="180" t="s">
        <v>300</v>
      </c>
      <c r="H191" s="181">
        <v>42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38</v>
      </c>
      <c r="O191" s="78"/>
      <c r="P191" s="187">
        <f>O191*H191</f>
        <v>0</v>
      </c>
      <c r="Q191" s="187">
        <v>2.0000000000000002E-05</v>
      </c>
      <c r="R191" s="187">
        <f>Q191*H191</f>
        <v>0.00084000000000000003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188</v>
      </c>
      <c r="AT191" s="189" t="s">
        <v>159</v>
      </c>
      <c r="AU191" s="189" t="s">
        <v>164</v>
      </c>
      <c r="AY191" s="15" t="s">
        <v>157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164</v>
      </c>
      <c r="BK191" s="190">
        <f>ROUND(I191*H191,2)</f>
        <v>0</v>
      </c>
      <c r="BL191" s="15" t="s">
        <v>188</v>
      </c>
      <c r="BM191" s="189" t="s">
        <v>2193</v>
      </c>
    </row>
    <row r="192" s="2" customFormat="1" ht="33" customHeight="1">
      <c r="A192" s="34"/>
      <c r="B192" s="176"/>
      <c r="C192" s="191" t="s">
        <v>257</v>
      </c>
      <c r="D192" s="191" t="s">
        <v>276</v>
      </c>
      <c r="E192" s="192" t="s">
        <v>2194</v>
      </c>
      <c r="F192" s="193" t="s">
        <v>2195</v>
      </c>
      <c r="G192" s="194" t="s">
        <v>300</v>
      </c>
      <c r="H192" s="195">
        <v>19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38</v>
      </c>
      <c r="O192" s="78"/>
      <c r="P192" s="187">
        <f>O192*H192</f>
        <v>0</v>
      </c>
      <c r="Q192" s="187">
        <v>0.01575</v>
      </c>
      <c r="R192" s="187">
        <f>Q192*H192</f>
        <v>0.29925000000000002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218</v>
      </c>
      <c r="AT192" s="189" t="s">
        <v>276</v>
      </c>
      <c r="AU192" s="189" t="s">
        <v>164</v>
      </c>
      <c r="AY192" s="15" t="s">
        <v>157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164</v>
      </c>
      <c r="BK192" s="190">
        <f>ROUND(I192*H192,2)</f>
        <v>0</v>
      </c>
      <c r="BL192" s="15" t="s">
        <v>188</v>
      </c>
      <c r="BM192" s="189" t="s">
        <v>2196</v>
      </c>
    </row>
    <row r="193" s="2" customFormat="1" ht="33" customHeight="1">
      <c r="A193" s="34"/>
      <c r="B193" s="176"/>
      <c r="C193" s="191" t="s">
        <v>356</v>
      </c>
      <c r="D193" s="191" t="s">
        <v>276</v>
      </c>
      <c r="E193" s="192" t="s">
        <v>2197</v>
      </c>
      <c r="F193" s="193" t="s">
        <v>2198</v>
      </c>
      <c r="G193" s="194" t="s">
        <v>300</v>
      </c>
      <c r="H193" s="195">
        <v>23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38</v>
      </c>
      <c r="O193" s="78"/>
      <c r="P193" s="187">
        <f>O193*H193</f>
        <v>0</v>
      </c>
      <c r="Q193" s="187">
        <v>0.018620000000000001</v>
      </c>
      <c r="R193" s="187">
        <f>Q193*H193</f>
        <v>0.42826000000000003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218</v>
      </c>
      <c r="AT193" s="189" t="s">
        <v>276</v>
      </c>
      <c r="AU193" s="189" t="s">
        <v>164</v>
      </c>
      <c r="AY193" s="15" t="s">
        <v>157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164</v>
      </c>
      <c r="BK193" s="190">
        <f>ROUND(I193*H193,2)</f>
        <v>0</v>
      </c>
      <c r="BL193" s="15" t="s">
        <v>188</v>
      </c>
      <c r="BM193" s="189" t="s">
        <v>2199</v>
      </c>
    </row>
    <row r="194" s="2" customFormat="1" ht="24.15" customHeight="1">
      <c r="A194" s="34"/>
      <c r="B194" s="176"/>
      <c r="C194" s="177" t="s">
        <v>260</v>
      </c>
      <c r="D194" s="177" t="s">
        <v>159</v>
      </c>
      <c r="E194" s="178" t="s">
        <v>2200</v>
      </c>
      <c r="F194" s="179" t="s">
        <v>2201</v>
      </c>
      <c r="G194" s="180" t="s">
        <v>300</v>
      </c>
      <c r="H194" s="181">
        <v>38</v>
      </c>
      <c r="I194" s="182"/>
      <c r="J194" s="183">
        <f>ROUND(I194*H194,2)</f>
        <v>0</v>
      </c>
      <c r="K194" s="184"/>
      <c r="L194" s="35"/>
      <c r="M194" s="185" t="s">
        <v>1</v>
      </c>
      <c r="N194" s="186" t="s">
        <v>38</v>
      </c>
      <c r="O194" s="78"/>
      <c r="P194" s="187">
        <f>O194*H194</f>
        <v>0</v>
      </c>
      <c r="Q194" s="187">
        <v>2.0000000000000002E-05</v>
      </c>
      <c r="R194" s="187">
        <f>Q194*H194</f>
        <v>0.00076000000000000004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188</v>
      </c>
      <c r="AT194" s="189" t="s">
        <v>159</v>
      </c>
      <c r="AU194" s="189" t="s">
        <v>164</v>
      </c>
      <c r="AY194" s="15" t="s">
        <v>157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164</v>
      </c>
      <c r="BK194" s="190">
        <f>ROUND(I194*H194,2)</f>
        <v>0</v>
      </c>
      <c r="BL194" s="15" t="s">
        <v>188</v>
      </c>
      <c r="BM194" s="189" t="s">
        <v>2202</v>
      </c>
    </row>
    <row r="195" s="2" customFormat="1" ht="33" customHeight="1">
      <c r="A195" s="34"/>
      <c r="B195" s="176"/>
      <c r="C195" s="191" t="s">
        <v>363</v>
      </c>
      <c r="D195" s="191" t="s">
        <v>276</v>
      </c>
      <c r="E195" s="192" t="s">
        <v>2203</v>
      </c>
      <c r="F195" s="193" t="s">
        <v>2204</v>
      </c>
      <c r="G195" s="194" t="s">
        <v>300</v>
      </c>
      <c r="H195" s="195">
        <v>21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38</v>
      </c>
      <c r="O195" s="78"/>
      <c r="P195" s="187">
        <f>O195*H195</f>
        <v>0</v>
      </c>
      <c r="Q195" s="187">
        <v>0.02138</v>
      </c>
      <c r="R195" s="187">
        <f>Q195*H195</f>
        <v>0.44897999999999999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218</v>
      </c>
      <c r="AT195" s="189" t="s">
        <v>276</v>
      </c>
      <c r="AU195" s="189" t="s">
        <v>164</v>
      </c>
      <c r="AY195" s="15" t="s">
        <v>157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164</v>
      </c>
      <c r="BK195" s="190">
        <f>ROUND(I195*H195,2)</f>
        <v>0</v>
      </c>
      <c r="BL195" s="15" t="s">
        <v>188</v>
      </c>
      <c r="BM195" s="189" t="s">
        <v>2205</v>
      </c>
    </row>
    <row r="196" s="2" customFormat="1" ht="33" customHeight="1">
      <c r="A196" s="34"/>
      <c r="B196" s="176"/>
      <c r="C196" s="191" t="s">
        <v>264</v>
      </c>
      <c r="D196" s="191" t="s">
        <v>276</v>
      </c>
      <c r="E196" s="192" t="s">
        <v>2206</v>
      </c>
      <c r="F196" s="193" t="s">
        <v>2207</v>
      </c>
      <c r="G196" s="194" t="s">
        <v>300</v>
      </c>
      <c r="H196" s="195">
        <v>11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38</v>
      </c>
      <c r="O196" s="78"/>
      <c r="P196" s="187">
        <f>O196*H196</f>
        <v>0</v>
      </c>
      <c r="Q196" s="187">
        <v>0.024219999999999998</v>
      </c>
      <c r="R196" s="187">
        <f>Q196*H196</f>
        <v>0.26641999999999999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218</v>
      </c>
      <c r="AT196" s="189" t="s">
        <v>276</v>
      </c>
      <c r="AU196" s="189" t="s">
        <v>164</v>
      </c>
      <c r="AY196" s="15" t="s">
        <v>157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164</v>
      </c>
      <c r="BK196" s="190">
        <f>ROUND(I196*H196,2)</f>
        <v>0</v>
      </c>
      <c r="BL196" s="15" t="s">
        <v>188</v>
      </c>
      <c r="BM196" s="189" t="s">
        <v>2208</v>
      </c>
    </row>
    <row r="197" s="2" customFormat="1" ht="33" customHeight="1">
      <c r="A197" s="34"/>
      <c r="B197" s="176"/>
      <c r="C197" s="191" t="s">
        <v>370</v>
      </c>
      <c r="D197" s="191" t="s">
        <v>276</v>
      </c>
      <c r="E197" s="192" t="s">
        <v>2209</v>
      </c>
      <c r="F197" s="193" t="s">
        <v>2210</v>
      </c>
      <c r="G197" s="194" t="s">
        <v>300</v>
      </c>
      <c r="H197" s="195">
        <v>3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38</v>
      </c>
      <c r="O197" s="78"/>
      <c r="P197" s="187">
        <f>O197*H197</f>
        <v>0</v>
      </c>
      <c r="Q197" s="187">
        <v>0.026980000000000001</v>
      </c>
      <c r="R197" s="187">
        <f>Q197*H197</f>
        <v>0.080939999999999998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218</v>
      </c>
      <c r="AT197" s="189" t="s">
        <v>276</v>
      </c>
      <c r="AU197" s="189" t="s">
        <v>164</v>
      </c>
      <c r="AY197" s="15" t="s">
        <v>157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164</v>
      </c>
      <c r="BK197" s="190">
        <f>ROUND(I197*H197,2)</f>
        <v>0</v>
      </c>
      <c r="BL197" s="15" t="s">
        <v>188</v>
      </c>
      <c r="BM197" s="189" t="s">
        <v>2211</v>
      </c>
    </row>
    <row r="198" s="2" customFormat="1" ht="33" customHeight="1">
      <c r="A198" s="34"/>
      <c r="B198" s="176"/>
      <c r="C198" s="191" t="s">
        <v>267</v>
      </c>
      <c r="D198" s="191" t="s">
        <v>276</v>
      </c>
      <c r="E198" s="192" t="s">
        <v>2212</v>
      </c>
      <c r="F198" s="193" t="s">
        <v>2213</v>
      </c>
      <c r="G198" s="194" t="s">
        <v>300</v>
      </c>
      <c r="H198" s="195">
        <v>3</v>
      </c>
      <c r="I198" s="196"/>
      <c r="J198" s="197">
        <f>ROUND(I198*H198,2)</f>
        <v>0</v>
      </c>
      <c r="K198" s="198"/>
      <c r="L198" s="199"/>
      <c r="M198" s="200" t="s">
        <v>1</v>
      </c>
      <c r="N198" s="201" t="s">
        <v>38</v>
      </c>
      <c r="O198" s="78"/>
      <c r="P198" s="187">
        <f>O198*H198</f>
        <v>0</v>
      </c>
      <c r="Q198" s="187">
        <v>0.026980000000000001</v>
      </c>
      <c r="R198" s="187">
        <f>Q198*H198</f>
        <v>0.080939999999999998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218</v>
      </c>
      <c r="AT198" s="189" t="s">
        <v>276</v>
      </c>
      <c r="AU198" s="189" t="s">
        <v>164</v>
      </c>
      <c r="AY198" s="15" t="s">
        <v>157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164</v>
      </c>
      <c r="BK198" s="190">
        <f>ROUND(I198*H198,2)</f>
        <v>0</v>
      </c>
      <c r="BL198" s="15" t="s">
        <v>188</v>
      </c>
      <c r="BM198" s="189" t="s">
        <v>2214</v>
      </c>
    </row>
    <row r="199" s="2" customFormat="1" ht="33" customHeight="1">
      <c r="A199" s="34"/>
      <c r="B199" s="176"/>
      <c r="C199" s="177" t="s">
        <v>377</v>
      </c>
      <c r="D199" s="177" t="s">
        <v>159</v>
      </c>
      <c r="E199" s="178" t="s">
        <v>2215</v>
      </c>
      <c r="F199" s="179" t="s">
        <v>2216</v>
      </c>
      <c r="G199" s="180" t="s">
        <v>300</v>
      </c>
      <c r="H199" s="181">
        <v>21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38</v>
      </c>
      <c r="O199" s="78"/>
      <c r="P199" s="187">
        <f>O199*H199</f>
        <v>0</v>
      </c>
      <c r="Q199" s="187">
        <v>2.0000000000000002E-05</v>
      </c>
      <c r="R199" s="187">
        <f>Q199*H199</f>
        <v>0.00042000000000000002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188</v>
      </c>
      <c r="AT199" s="189" t="s">
        <v>159</v>
      </c>
      <c r="AU199" s="189" t="s">
        <v>164</v>
      </c>
      <c r="AY199" s="15" t="s">
        <v>157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164</v>
      </c>
      <c r="BK199" s="190">
        <f>ROUND(I199*H199,2)</f>
        <v>0</v>
      </c>
      <c r="BL199" s="15" t="s">
        <v>188</v>
      </c>
      <c r="BM199" s="189" t="s">
        <v>2217</v>
      </c>
    </row>
    <row r="200" s="2" customFormat="1" ht="33" customHeight="1">
      <c r="A200" s="34"/>
      <c r="B200" s="176"/>
      <c r="C200" s="191" t="s">
        <v>271</v>
      </c>
      <c r="D200" s="191" t="s">
        <v>276</v>
      </c>
      <c r="E200" s="192" t="s">
        <v>2218</v>
      </c>
      <c r="F200" s="193" t="s">
        <v>2219</v>
      </c>
      <c r="G200" s="194" t="s">
        <v>300</v>
      </c>
      <c r="H200" s="195">
        <v>9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38</v>
      </c>
      <c r="O200" s="78"/>
      <c r="P200" s="187">
        <f>O200*H200</f>
        <v>0</v>
      </c>
      <c r="Q200" s="187">
        <v>0.030009999999999998</v>
      </c>
      <c r="R200" s="187">
        <f>Q200*H200</f>
        <v>0.27009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218</v>
      </c>
      <c r="AT200" s="189" t="s">
        <v>276</v>
      </c>
      <c r="AU200" s="189" t="s">
        <v>164</v>
      </c>
      <c r="AY200" s="15" t="s">
        <v>157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164</v>
      </c>
      <c r="BK200" s="190">
        <f>ROUND(I200*H200,2)</f>
        <v>0</v>
      </c>
      <c r="BL200" s="15" t="s">
        <v>188</v>
      </c>
      <c r="BM200" s="189" t="s">
        <v>2220</v>
      </c>
    </row>
    <row r="201" s="2" customFormat="1" ht="33" customHeight="1">
      <c r="A201" s="34"/>
      <c r="B201" s="176"/>
      <c r="C201" s="191" t="s">
        <v>384</v>
      </c>
      <c r="D201" s="191" t="s">
        <v>276</v>
      </c>
      <c r="E201" s="192" t="s">
        <v>2221</v>
      </c>
      <c r="F201" s="193" t="s">
        <v>2222</v>
      </c>
      <c r="G201" s="194" t="s">
        <v>300</v>
      </c>
      <c r="H201" s="195">
        <v>2</v>
      </c>
      <c r="I201" s="196"/>
      <c r="J201" s="197">
        <f>ROUND(I201*H201,2)</f>
        <v>0</v>
      </c>
      <c r="K201" s="198"/>
      <c r="L201" s="199"/>
      <c r="M201" s="200" t="s">
        <v>1</v>
      </c>
      <c r="N201" s="201" t="s">
        <v>38</v>
      </c>
      <c r="O201" s="78"/>
      <c r="P201" s="187">
        <f>O201*H201</f>
        <v>0</v>
      </c>
      <c r="Q201" s="187">
        <v>0.032759999999999997</v>
      </c>
      <c r="R201" s="187">
        <f>Q201*H201</f>
        <v>0.065519999999999995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218</v>
      </c>
      <c r="AT201" s="189" t="s">
        <v>276</v>
      </c>
      <c r="AU201" s="189" t="s">
        <v>164</v>
      </c>
      <c r="AY201" s="15" t="s">
        <v>157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164</v>
      </c>
      <c r="BK201" s="190">
        <f>ROUND(I201*H201,2)</f>
        <v>0</v>
      </c>
      <c r="BL201" s="15" t="s">
        <v>188</v>
      </c>
      <c r="BM201" s="189" t="s">
        <v>2223</v>
      </c>
    </row>
    <row r="202" s="2" customFormat="1" ht="33" customHeight="1">
      <c r="A202" s="34"/>
      <c r="B202" s="176"/>
      <c r="C202" s="191" t="s">
        <v>274</v>
      </c>
      <c r="D202" s="191" t="s">
        <v>276</v>
      </c>
      <c r="E202" s="192" t="s">
        <v>2224</v>
      </c>
      <c r="F202" s="193" t="s">
        <v>2225</v>
      </c>
      <c r="G202" s="194" t="s">
        <v>300</v>
      </c>
      <c r="H202" s="195">
        <v>1</v>
      </c>
      <c r="I202" s="196"/>
      <c r="J202" s="197">
        <f>ROUND(I202*H202,2)</f>
        <v>0</v>
      </c>
      <c r="K202" s="198"/>
      <c r="L202" s="199"/>
      <c r="M202" s="200" t="s">
        <v>1</v>
      </c>
      <c r="N202" s="201" t="s">
        <v>38</v>
      </c>
      <c r="O202" s="78"/>
      <c r="P202" s="187">
        <f>O202*H202</f>
        <v>0</v>
      </c>
      <c r="Q202" s="187">
        <v>0.035580000000000001</v>
      </c>
      <c r="R202" s="187">
        <f>Q202*H202</f>
        <v>0.035580000000000001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218</v>
      </c>
      <c r="AT202" s="189" t="s">
        <v>276</v>
      </c>
      <c r="AU202" s="189" t="s">
        <v>164</v>
      </c>
      <c r="AY202" s="15" t="s">
        <v>157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164</v>
      </c>
      <c r="BK202" s="190">
        <f>ROUND(I202*H202,2)</f>
        <v>0</v>
      </c>
      <c r="BL202" s="15" t="s">
        <v>188</v>
      </c>
      <c r="BM202" s="189" t="s">
        <v>2226</v>
      </c>
    </row>
    <row r="203" s="2" customFormat="1" ht="33" customHeight="1">
      <c r="A203" s="34"/>
      <c r="B203" s="176"/>
      <c r="C203" s="191" t="s">
        <v>391</v>
      </c>
      <c r="D203" s="191" t="s">
        <v>276</v>
      </c>
      <c r="E203" s="192" t="s">
        <v>2227</v>
      </c>
      <c r="F203" s="193" t="s">
        <v>2228</v>
      </c>
      <c r="G203" s="194" t="s">
        <v>300</v>
      </c>
      <c r="H203" s="195">
        <v>2</v>
      </c>
      <c r="I203" s="196"/>
      <c r="J203" s="197">
        <f>ROUND(I203*H203,2)</f>
        <v>0</v>
      </c>
      <c r="K203" s="198"/>
      <c r="L203" s="199"/>
      <c r="M203" s="200" t="s">
        <v>1</v>
      </c>
      <c r="N203" s="201" t="s">
        <v>38</v>
      </c>
      <c r="O203" s="78"/>
      <c r="P203" s="187">
        <f>O203*H203</f>
        <v>0</v>
      </c>
      <c r="Q203" s="187">
        <v>0.035580000000000001</v>
      </c>
      <c r="R203" s="187">
        <f>Q203*H203</f>
        <v>0.071160000000000001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218</v>
      </c>
      <c r="AT203" s="189" t="s">
        <v>276</v>
      </c>
      <c r="AU203" s="189" t="s">
        <v>164</v>
      </c>
      <c r="AY203" s="15" t="s">
        <v>157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164</v>
      </c>
      <c r="BK203" s="190">
        <f>ROUND(I203*H203,2)</f>
        <v>0</v>
      </c>
      <c r="BL203" s="15" t="s">
        <v>188</v>
      </c>
      <c r="BM203" s="189" t="s">
        <v>2229</v>
      </c>
    </row>
    <row r="204" s="2" customFormat="1" ht="33" customHeight="1">
      <c r="A204" s="34"/>
      <c r="B204" s="176"/>
      <c r="C204" s="191" t="s">
        <v>279</v>
      </c>
      <c r="D204" s="191" t="s">
        <v>276</v>
      </c>
      <c r="E204" s="192" t="s">
        <v>2230</v>
      </c>
      <c r="F204" s="193" t="s">
        <v>2231</v>
      </c>
      <c r="G204" s="194" t="s">
        <v>300</v>
      </c>
      <c r="H204" s="195">
        <v>5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38</v>
      </c>
      <c r="O204" s="78"/>
      <c r="P204" s="187">
        <f>O204*H204</f>
        <v>0</v>
      </c>
      <c r="Q204" s="187">
        <v>0.035580000000000001</v>
      </c>
      <c r="R204" s="187">
        <f>Q204*H204</f>
        <v>0.1779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218</v>
      </c>
      <c r="AT204" s="189" t="s">
        <v>276</v>
      </c>
      <c r="AU204" s="189" t="s">
        <v>164</v>
      </c>
      <c r="AY204" s="15" t="s">
        <v>157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164</v>
      </c>
      <c r="BK204" s="190">
        <f>ROUND(I204*H204,2)</f>
        <v>0</v>
      </c>
      <c r="BL204" s="15" t="s">
        <v>188</v>
      </c>
      <c r="BM204" s="189" t="s">
        <v>2232</v>
      </c>
    </row>
    <row r="205" s="2" customFormat="1" ht="33" customHeight="1">
      <c r="A205" s="34"/>
      <c r="B205" s="176"/>
      <c r="C205" s="191" t="s">
        <v>398</v>
      </c>
      <c r="D205" s="191" t="s">
        <v>276</v>
      </c>
      <c r="E205" s="192" t="s">
        <v>2233</v>
      </c>
      <c r="F205" s="193" t="s">
        <v>2234</v>
      </c>
      <c r="G205" s="194" t="s">
        <v>300</v>
      </c>
      <c r="H205" s="195">
        <v>2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38</v>
      </c>
      <c r="O205" s="78"/>
      <c r="P205" s="187">
        <f>O205*H205</f>
        <v>0</v>
      </c>
      <c r="Q205" s="187">
        <v>0.035580000000000001</v>
      </c>
      <c r="R205" s="187">
        <f>Q205*H205</f>
        <v>0.071160000000000001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218</v>
      </c>
      <c r="AT205" s="189" t="s">
        <v>276</v>
      </c>
      <c r="AU205" s="189" t="s">
        <v>164</v>
      </c>
      <c r="AY205" s="15" t="s">
        <v>157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164</v>
      </c>
      <c r="BK205" s="190">
        <f>ROUND(I205*H205,2)</f>
        <v>0</v>
      </c>
      <c r="BL205" s="15" t="s">
        <v>188</v>
      </c>
      <c r="BM205" s="189" t="s">
        <v>2235</v>
      </c>
    </row>
    <row r="206" s="2" customFormat="1" ht="33" customHeight="1">
      <c r="A206" s="34"/>
      <c r="B206" s="176"/>
      <c r="C206" s="177" t="s">
        <v>282</v>
      </c>
      <c r="D206" s="177" t="s">
        <v>159</v>
      </c>
      <c r="E206" s="178" t="s">
        <v>2236</v>
      </c>
      <c r="F206" s="179" t="s">
        <v>2237</v>
      </c>
      <c r="G206" s="180" t="s">
        <v>300</v>
      </c>
      <c r="H206" s="181">
        <v>11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38</v>
      </c>
      <c r="O206" s="78"/>
      <c r="P206" s="187">
        <f>O206*H206</f>
        <v>0</v>
      </c>
      <c r="Q206" s="187">
        <v>2.0000000000000002E-05</v>
      </c>
      <c r="R206" s="187">
        <f>Q206*H206</f>
        <v>0.00022000000000000001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188</v>
      </c>
      <c r="AT206" s="189" t="s">
        <v>159</v>
      </c>
      <c r="AU206" s="189" t="s">
        <v>164</v>
      </c>
      <c r="AY206" s="15" t="s">
        <v>157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164</v>
      </c>
      <c r="BK206" s="190">
        <f>ROUND(I206*H206,2)</f>
        <v>0</v>
      </c>
      <c r="BL206" s="15" t="s">
        <v>188</v>
      </c>
      <c r="BM206" s="189" t="s">
        <v>2238</v>
      </c>
    </row>
    <row r="207" s="2" customFormat="1" ht="33" customHeight="1">
      <c r="A207" s="34"/>
      <c r="B207" s="176"/>
      <c r="C207" s="191" t="s">
        <v>405</v>
      </c>
      <c r="D207" s="191" t="s">
        <v>276</v>
      </c>
      <c r="E207" s="192" t="s">
        <v>2239</v>
      </c>
      <c r="F207" s="193" t="s">
        <v>2240</v>
      </c>
      <c r="G207" s="194" t="s">
        <v>300</v>
      </c>
      <c r="H207" s="195">
        <v>1</v>
      </c>
      <c r="I207" s="196"/>
      <c r="J207" s="197">
        <f>ROUND(I207*H207,2)</f>
        <v>0</v>
      </c>
      <c r="K207" s="198"/>
      <c r="L207" s="199"/>
      <c r="M207" s="200" t="s">
        <v>1</v>
      </c>
      <c r="N207" s="201" t="s">
        <v>38</v>
      </c>
      <c r="O207" s="78"/>
      <c r="P207" s="187">
        <f>O207*H207</f>
        <v>0</v>
      </c>
      <c r="Q207" s="187">
        <v>0.041369999999999997</v>
      </c>
      <c r="R207" s="187">
        <f>Q207*H207</f>
        <v>0.041369999999999997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218</v>
      </c>
      <c r="AT207" s="189" t="s">
        <v>276</v>
      </c>
      <c r="AU207" s="189" t="s">
        <v>164</v>
      </c>
      <c r="AY207" s="15" t="s">
        <v>157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164</v>
      </c>
      <c r="BK207" s="190">
        <f>ROUND(I207*H207,2)</f>
        <v>0</v>
      </c>
      <c r="BL207" s="15" t="s">
        <v>188</v>
      </c>
      <c r="BM207" s="189" t="s">
        <v>2241</v>
      </c>
    </row>
    <row r="208" s="2" customFormat="1" ht="33" customHeight="1">
      <c r="A208" s="34"/>
      <c r="B208" s="176"/>
      <c r="C208" s="191" t="s">
        <v>286</v>
      </c>
      <c r="D208" s="191" t="s">
        <v>276</v>
      </c>
      <c r="E208" s="192" t="s">
        <v>2242</v>
      </c>
      <c r="F208" s="193" t="s">
        <v>2243</v>
      </c>
      <c r="G208" s="194" t="s">
        <v>300</v>
      </c>
      <c r="H208" s="195">
        <v>3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38</v>
      </c>
      <c r="O208" s="78"/>
      <c r="P208" s="187">
        <f>O208*H208</f>
        <v>0</v>
      </c>
      <c r="Q208" s="187">
        <v>0.041369999999999997</v>
      </c>
      <c r="R208" s="187">
        <f>Q208*H208</f>
        <v>0.12411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218</v>
      </c>
      <c r="AT208" s="189" t="s">
        <v>276</v>
      </c>
      <c r="AU208" s="189" t="s">
        <v>164</v>
      </c>
      <c r="AY208" s="15" t="s">
        <v>157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164</v>
      </c>
      <c r="BK208" s="190">
        <f>ROUND(I208*H208,2)</f>
        <v>0</v>
      </c>
      <c r="BL208" s="15" t="s">
        <v>188</v>
      </c>
      <c r="BM208" s="189" t="s">
        <v>2244</v>
      </c>
    </row>
    <row r="209" s="2" customFormat="1" ht="33" customHeight="1">
      <c r="A209" s="34"/>
      <c r="B209" s="176"/>
      <c r="C209" s="191" t="s">
        <v>412</v>
      </c>
      <c r="D209" s="191" t="s">
        <v>276</v>
      </c>
      <c r="E209" s="192" t="s">
        <v>2245</v>
      </c>
      <c r="F209" s="193" t="s">
        <v>2246</v>
      </c>
      <c r="G209" s="194" t="s">
        <v>300</v>
      </c>
      <c r="H209" s="195">
        <v>1</v>
      </c>
      <c r="I209" s="196"/>
      <c r="J209" s="197">
        <f>ROUND(I209*H209,2)</f>
        <v>0</v>
      </c>
      <c r="K209" s="198"/>
      <c r="L209" s="199"/>
      <c r="M209" s="200" t="s">
        <v>1</v>
      </c>
      <c r="N209" s="201" t="s">
        <v>38</v>
      </c>
      <c r="O209" s="78"/>
      <c r="P209" s="187">
        <f>O209*H209</f>
        <v>0</v>
      </c>
      <c r="Q209" s="187">
        <v>0.041369999999999997</v>
      </c>
      <c r="R209" s="187">
        <f>Q209*H209</f>
        <v>0.041369999999999997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218</v>
      </c>
      <c r="AT209" s="189" t="s">
        <v>276</v>
      </c>
      <c r="AU209" s="189" t="s">
        <v>164</v>
      </c>
      <c r="AY209" s="15" t="s">
        <v>157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164</v>
      </c>
      <c r="BK209" s="190">
        <f>ROUND(I209*H209,2)</f>
        <v>0</v>
      </c>
      <c r="BL209" s="15" t="s">
        <v>188</v>
      </c>
      <c r="BM209" s="189" t="s">
        <v>2247</v>
      </c>
    </row>
    <row r="210" s="2" customFormat="1" ht="33" customHeight="1">
      <c r="A210" s="34"/>
      <c r="B210" s="176"/>
      <c r="C210" s="191" t="s">
        <v>289</v>
      </c>
      <c r="D210" s="191" t="s">
        <v>276</v>
      </c>
      <c r="E210" s="192" t="s">
        <v>2248</v>
      </c>
      <c r="F210" s="193" t="s">
        <v>2249</v>
      </c>
      <c r="G210" s="194" t="s">
        <v>300</v>
      </c>
      <c r="H210" s="195">
        <v>2</v>
      </c>
      <c r="I210" s="196"/>
      <c r="J210" s="197">
        <f>ROUND(I210*H210,2)</f>
        <v>0</v>
      </c>
      <c r="K210" s="198"/>
      <c r="L210" s="199"/>
      <c r="M210" s="200" t="s">
        <v>1</v>
      </c>
      <c r="N210" s="201" t="s">
        <v>38</v>
      </c>
      <c r="O210" s="78"/>
      <c r="P210" s="187">
        <f>O210*H210</f>
        <v>0</v>
      </c>
      <c r="Q210" s="187">
        <v>0.052900000000000003</v>
      </c>
      <c r="R210" s="187">
        <f>Q210*H210</f>
        <v>0.10580000000000001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218</v>
      </c>
      <c r="AT210" s="189" t="s">
        <v>276</v>
      </c>
      <c r="AU210" s="189" t="s">
        <v>164</v>
      </c>
      <c r="AY210" s="15" t="s">
        <v>157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164</v>
      </c>
      <c r="BK210" s="190">
        <f>ROUND(I210*H210,2)</f>
        <v>0</v>
      </c>
      <c r="BL210" s="15" t="s">
        <v>188</v>
      </c>
      <c r="BM210" s="189" t="s">
        <v>2250</v>
      </c>
    </row>
    <row r="211" s="2" customFormat="1" ht="33" customHeight="1">
      <c r="A211" s="34"/>
      <c r="B211" s="176"/>
      <c r="C211" s="191" t="s">
        <v>420</v>
      </c>
      <c r="D211" s="191" t="s">
        <v>276</v>
      </c>
      <c r="E211" s="192" t="s">
        <v>2251</v>
      </c>
      <c r="F211" s="193" t="s">
        <v>2252</v>
      </c>
      <c r="G211" s="194" t="s">
        <v>300</v>
      </c>
      <c r="H211" s="195">
        <v>3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38</v>
      </c>
      <c r="O211" s="78"/>
      <c r="P211" s="187">
        <f>O211*H211</f>
        <v>0</v>
      </c>
      <c r="Q211" s="187">
        <v>0.052900000000000003</v>
      </c>
      <c r="R211" s="187">
        <f>Q211*H211</f>
        <v>0.15870000000000001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218</v>
      </c>
      <c r="AT211" s="189" t="s">
        <v>276</v>
      </c>
      <c r="AU211" s="189" t="s">
        <v>164</v>
      </c>
      <c r="AY211" s="15" t="s">
        <v>157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164</v>
      </c>
      <c r="BK211" s="190">
        <f>ROUND(I211*H211,2)</f>
        <v>0</v>
      </c>
      <c r="BL211" s="15" t="s">
        <v>188</v>
      </c>
      <c r="BM211" s="189" t="s">
        <v>2253</v>
      </c>
    </row>
    <row r="212" s="2" customFormat="1" ht="33" customHeight="1">
      <c r="A212" s="34"/>
      <c r="B212" s="176"/>
      <c r="C212" s="191" t="s">
        <v>293</v>
      </c>
      <c r="D212" s="191" t="s">
        <v>276</v>
      </c>
      <c r="E212" s="192" t="s">
        <v>2254</v>
      </c>
      <c r="F212" s="193" t="s">
        <v>2255</v>
      </c>
      <c r="G212" s="194" t="s">
        <v>300</v>
      </c>
      <c r="H212" s="195">
        <v>1</v>
      </c>
      <c r="I212" s="196"/>
      <c r="J212" s="197">
        <f>ROUND(I212*H212,2)</f>
        <v>0</v>
      </c>
      <c r="K212" s="198"/>
      <c r="L212" s="199"/>
      <c r="M212" s="200" t="s">
        <v>1</v>
      </c>
      <c r="N212" s="201" t="s">
        <v>38</v>
      </c>
      <c r="O212" s="78"/>
      <c r="P212" s="187">
        <f>O212*H212</f>
        <v>0</v>
      </c>
      <c r="Q212" s="187">
        <v>0.052900000000000003</v>
      </c>
      <c r="R212" s="187">
        <f>Q212*H212</f>
        <v>0.052900000000000003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218</v>
      </c>
      <c r="AT212" s="189" t="s">
        <v>276</v>
      </c>
      <c r="AU212" s="189" t="s">
        <v>164</v>
      </c>
      <c r="AY212" s="15" t="s">
        <v>157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164</v>
      </c>
      <c r="BK212" s="190">
        <f>ROUND(I212*H212,2)</f>
        <v>0</v>
      </c>
      <c r="BL212" s="15" t="s">
        <v>188</v>
      </c>
      <c r="BM212" s="189" t="s">
        <v>2256</v>
      </c>
    </row>
    <row r="213" s="2" customFormat="1" ht="24.15" customHeight="1">
      <c r="A213" s="34"/>
      <c r="B213" s="176"/>
      <c r="C213" s="177" t="s">
        <v>427</v>
      </c>
      <c r="D213" s="177" t="s">
        <v>159</v>
      </c>
      <c r="E213" s="178" t="s">
        <v>2257</v>
      </c>
      <c r="F213" s="179" t="s">
        <v>2258</v>
      </c>
      <c r="G213" s="180" t="s">
        <v>300</v>
      </c>
      <c r="H213" s="181">
        <v>3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38</v>
      </c>
      <c r="O213" s="78"/>
      <c r="P213" s="187">
        <f>O213*H213</f>
        <v>0</v>
      </c>
      <c r="Q213" s="187">
        <v>2.0000000000000002E-05</v>
      </c>
      <c r="R213" s="187">
        <f>Q213*H213</f>
        <v>6.0000000000000008E-05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188</v>
      </c>
      <c r="AT213" s="189" t="s">
        <v>159</v>
      </c>
      <c r="AU213" s="189" t="s">
        <v>164</v>
      </c>
      <c r="AY213" s="15" t="s">
        <v>157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164</v>
      </c>
      <c r="BK213" s="190">
        <f>ROUND(I213*H213,2)</f>
        <v>0</v>
      </c>
      <c r="BL213" s="15" t="s">
        <v>188</v>
      </c>
      <c r="BM213" s="189" t="s">
        <v>2259</v>
      </c>
    </row>
    <row r="214" s="2" customFormat="1" ht="33" customHeight="1">
      <c r="A214" s="34"/>
      <c r="B214" s="176"/>
      <c r="C214" s="191" t="s">
        <v>296</v>
      </c>
      <c r="D214" s="191" t="s">
        <v>276</v>
      </c>
      <c r="E214" s="192" t="s">
        <v>2260</v>
      </c>
      <c r="F214" s="193" t="s">
        <v>2261</v>
      </c>
      <c r="G214" s="194" t="s">
        <v>300</v>
      </c>
      <c r="H214" s="195">
        <v>3</v>
      </c>
      <c r="I214" s="196"/>
      <c r="J214" s="197">
        <f>ROUND(I214*H214,2)</f>
        <v>0</v>
      </c>
      <c r="K214" s="198"/>
      <c r="L214" s="199"/>
      <c r="M214" s="200" t="s">
        <v>1</v>
      </c>
      <c r="N214" s="201" t="s">
        <v>38</v>
      </c>
      <c r="O214" s="78"/>
      <c r="P214" s="187">
        <f>O214*H214</f>
        <v>0</v>
      </c>
      <c r="Q214" s="187">
        <v>0.036240000000000001</v>
      </c>
      <c r="R214" s="187">
        <f>Q214*H214</f>
        <v>0.10872000000000001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218</v>
      </c>
      <c r="AT214" s="189" t="s">
        <v>276</v>
      </c>
      <c r="AU214" s="189" t="s">
        <v>164</v>
      </c>
      <c r="AY214" s="15" t="s">
        <v>157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164</v>
      </c>
      <c r="BK214" s="190">
        <f>ROUND(I214*H214,2)</f>
        <v>0</v>
      </c>
      <c r="BL214" s="15" t="s">
        <v>188</v>
      </c>
      <c r="BM214" s="189" t="s">
        <v>2262</v>
      </c>
    </row>
    <row r="215" s="2" customFormat="1" ht="24.15" customHeight="1">
      <c r="A215" s="34"/>
      <c r="B215" s="176"/>
      <c r="C215" s="177" t="s">
        <v>435</v>
      </c>
      <c r="D215" s="177" t="s">
        <v>159</v>
      </c>
      <c r="E215" s="178" t="s">
        <v>2263</v>
      </c>
      <c r="F215" s="179" t="s">
        <v>2264</v>
      </c>
      <c r="G215" s="180" t="s">
        <v>300</v>
      </c>
      <c r="H215" s="181">
        <v>10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38</v>
      </c>
      <c r="O215" s="78"/>
      <c r="P215" s="187">
        <f>O215*H215</f>
        <v>0</v>
      </c>
      <c r="Q215" s="187">
        <v>2.0000000000000002E-05</v>
      </c>
      <c r="R215" s="187">
        <f>Q215*H215</f>
        <v>0.00020000000000000001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188</v>
      </c>
      <c r="AT215" s="189" t="s">
        <v>159</v>
      </c>
      <c r="AU215" s="189" t="s">
        <v>164</v>
      </c>
      <c r="AY215" s="15" t="s">
        <v>157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164</v>
      </c>
      <c r="BK215" s="190">
        <f>ROUND(I215*H215,2)</f>
        <v>0</v>
      </c>
      <c r="BL215" s="15" t="s">
        <v>188</v>
      </c>
      <c r="BM215" s="189" t="s">
        <v>2265</v>
      </c>
    </row>
    <row r="216" s="2" customFormat="1" ht="33" customHeight="1">
      <c r="A216" s="34"/>
      <c r="B216" s="176"/>
      <c r="C216" s="191" t="s">
        <v>301</v>
      </c>
      <c r="D216" s="191" t="s">
        <v>276</v>
      </c>
      <c r="E216" s="192" t="s">
        <v>2266</v>
      </c>
      <c r="F216" s="193" t="s">
        <v>2267</v>
      </c>
      <c r="G216" s="194" t="s">
        <v>300</v>
      </c>
      <c r="H216" s="195">
        <v>10</v>
      </c>
      <c r="I216" s="196"/>
      <c r="J216" s="197">
        <f>ROUND(I216*H216,2)</f>
        <v>0</v>
      </c>
      <c r="K216" s="198"/>
      <c r="L216" s="199"/>
      <c r="M216" s="200" t="s">
        <v>1</v>
      </c>
      <c r="N216" s="201" t="s">
        <v>38</v>
      </c>
      <c r="O216" s="78"/>
      <c r="P216" s="187">
        <f>O216*H216</f>
        <v>0</v>
      </c>
      <c r="Q216" s="187">
        <v>0.035209999999999998</v>
      </c>
      <c r="R216" s="187">
        <f>Q216*H216</f>
        <v>0.35209999999999997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218</v>
      </c>
      <c r="AT216" s="189" t="s">
        <v>276</v>
      </c>
      <c r="AU216" s="189" t="s">
        <v>164</v>
      </c>
      <c r="AY216" s="15" t="s">
        <v>157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164</v>
      </c>
      <c r="BK216" s="190">
        <f>ROUND(I216*H216,2)</f>
        <v>0</v>
      </c>
      <c r="BL216" s="15" t="s">
        <v>188</v>
      </c>
      <c r="BM216" s="189" t="s">
        <v>2268</v>
      </c>
    </row>
    <row r="217" s="2" customFormat="1" ht="24.15" customHeight="1">
      <c r="A217" s="34"/>
      <c r="B217" s="176"/>
      <c r="C217" s="177" t="s">
        <v>442</v>
      </c>
      <c r="D217" s="177" t="s">
        <v>159</v>
      </c>
      <c r="E217" s="178" t="s">
        <v>2269</v>
      </c>
      <c r="F217" s="179" t="s">
        <v>2270</v>
      </c>
      <c r="G217" s="180" t="s">
        <v>300</v>
      </c>
      <c r="H217" s="181">
        <v>134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38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188</v>
      </c>
      <c r="AT217" s="189" t="s">
        <v>159</v>
      </c>
      <c r="AU217" s="189" t="s">
        <v>164</v>
      </c>
      <c r="AY217" s="15" t="s">
        <v>157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164</v>
      </c>
      <c r="BK217" s="190">
        <f>ROUND(I217*H217,2)</f>
        <v>0</v>
      </c>
      <c r="BL217" s="15" t="s">
        <v>188</v>
      </c>
      <c r="BM217" s="189" t="s">
        <v>2271</v>
      </c>
    </row>
    <row r="218" s="2" customFormat="1" ht="37.8" customHeight="1">
      <c r="A218" s="34"/>
      <c r="B218" s="176"/>
      <c r="C218" s="177" t="s">
        <v>304</v>
      </c>
      <c r="D218" s="177" t="s">
        <v>159</v>
      </c>
      <c r="E218" s="178" t="s">
        <v>2272</v>
      </c>
      <c r="F218" s="179" t="s">
        <v>2273</v>
      </c>
      <c r="G218" s="180" t="s">
        <v>300</v>
      </c>
      <c r="H218" s="181">
        <v>9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38</v>
      </c>
      <c r="O218" s="78"/>
      <c r="P218" s="187">
        <f>O218*H218</f>
        <v>0</v>
      </c>
      <c r="Q218" s="187">
        <v>8.0000000000000007E-05</v>
      </c>
      <c r="R218" s="187">
        <f>Q218*H218</f>
        <v>0.00072000000000000005</v>
      </c>
      <c r="S218" s="187">
        <v>0.0135</v>
      </c>
      <c r="T218" s="188">
        <f>S218*H218</f>
        <v>0.1215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188</v>
      </c>
      <c r="AT218" s="189" t="s">
        <v>159</v>
      </c>
      <c r="AU218" s="189" t="s">
        <v>164</v>
      </c>
      <c r="AY218" s="15" t="s">
        <v>157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164</v>
      </c>
      <c r="BK218" s="190">
        <f>ROUND(I218*H218,2)</f>
        <v>0</v>
      </c>
      <c r="BL218" s="15" t="s">
        <v>188</v>
      </c>
      <c r="BM218" s="189" t="s">
        <v>2274</v>
      </c>
    </row>
    <row r="219" s="2" customFormat="1" ht="21.75" customHeight="1">
      <c r="A219" s="34"/>
      <c r="B219" s="176"/>
      <c r="C219" s="177" t="s">
        <v>449</v>
      </c>
      <c r="D219" s="177" t="s">
        <v>159</v>
      </c>
      <c r="E219" s="178" t="s">
        <v>2275</v>
      </c>
      <c r="F219" s="179" t="s">
        <v>2276</v>
      </c>
      <c r="G219" s="180" t="s">
        <v>300</v>
      </c>
      <c r="H219" s="181">
        <v>9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38</v>
      </c>
      <c r="O219" s="78"/>
      <c r="P219" s="187">
        <f>O219*H219</f>
        <v>0</v>
      </c>
      <c r="Q219" s="187">
        <v>2.0000000000000002E-05</v>
      </c>
      <c r="R219" s="187">
        <f>Q219*H219</f>
        <v>0.00018000000000000001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188</v>
      </c>
      <c r="AT219" s="189" t="s">
        <v>159</v>
      </c>
      <c r="AU219" s="189" t="s">
        <v>164</v>
      </c>
      <c r="AY219" s="15" t="s">
        <v>157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164</v>
      </c>
      <c r="BK219" s="190">
        <f>ROUND(I219*H219,2)</f>
        <v>0</v>
      </c>
      <c r="BL219" s="15" t="s">
        <v>188</v>
      </c>
      <c r="BM219" s="189" t="s">
        <v>2277</v>
      </c>
    </row>
    <row r="220" s="2" customFormat="1" ht="37.8" customHeight="1">
      <c r="A220" s="34"/>
      <c r="B220" s="176"/>
      <c r="C220" s="191" t="s">
        <v>308</v>
      </c>
      <c r="D220" s="191" t="s">
        <v>276</v>
      </c>
      <c r="E220" s="192" t="s">
        <v>2278</v>
      </c>
      <c r="F220" s="193" t="s">
        <v>2279</v>
      </c>
      <c r="G220" s="194" t="s">
        <v>300</v>
      </c>
      <c r="H220" s="195">
        <v>9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38</v>
      </c>
      <c r="O220" s="78"/>
      <c r="P220" s="187">
        <f>O220*H220</f>
        <v>0</v>
      </c>
      <c r="Q220" s="187">
        <v>0.01736</v>
      </c>
      <c r="R220" s="187">
        <f>Q220*H220</f>
        <v>0.15623999999999999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218</v>
      </c>
      <c r="AT220" s="189" t="s">
        <v>276</v>
      </c>
      <c r="AU220" s="189" t="s">
        <v>164</v>
      </c>
      <c r="AY220" s="15" t="s">
        <v>157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164</v>
      </c>
      <c r="BK220" s="190">
        <f>ROUND(I220*H220,2)</f>
        <v>0</v>
      </c>
      <c r="BL220" s="15" t="s">
        <v>188</v>
      </c>
      <c r="BM220" s="189" t="s">
        <v>2280</v>
      </c>
    </row>
    <row r="221" s="2" customFormat="1" ht="24.15" customHeight="1">
      <c r="A221" s="34"/>
      <c r="B221" s="176"/>
      <c r="C221" s="177" t="s">
        <v>456</v>
      </c>
      <c r="D221" s="177" t="s">
        <v>159</v>
      </c>
      <c r="E221" s="178" t="s">
        <v>2281</v>
      </c>
      <c r="F221" s="179" t="s">
        <v>2282</v>
      </c>
      <c r="G221" s="180" t="s">
        <v>162</v>
      </c>
      <c r="H221" s="181">
        <v>163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38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188</v>
      </c>
      <c r="AT221" s="189" t="s">
        <v>159</v>
      </c>
      <c r="AU221" s="189" t="s">
        <v>164</v>
      </c>
      <c r="AY221" s="15" t="s">
        <v>157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164</v>
      </c>
      <c r="BK221" s="190">
        <f>ROUND(I221*H221,2)</f>
        <v>0</v>
      </c>
      <c r="BL221" s="15" t="s">
        <v>188</v>
      </c>
      <c r="BM221" s="189" t="s">
        <v>2283</v>
      </c>
    </row>
    <row r="222" s="2" customFormat="1" ht="24.15" customHeight="1">
      <c r="A222" s="34"/>
      <c r="B222" s="176"/>
      <c r="C222" s="177" t="s">
        <v>312</v>
      </c>
      <c r="D222" s="177" t="s">
        <v>159</v>
      </c>
      <c r="E222" s="178" t="s">
        <v>2284</v>
      </c>
      <c r="F222" s="179" t="s">
        <v>2285</v>
      </c>
      <c r="G222" s="180" t="s">
        <v>300</v>
      </c>
      <c r="H222" s="181">
        <v>143</v>
      </c>
      <c r="I222" s="182"/>
      <c r="J222" s="183">
        <f>ROUND(I222*H222,2)</f>
        <v>0</v>
      </c>
      <c r="K222" s="184"/>
      <c r="L222" s="35"/>
      <c r="M222" s="185" t="s">
        <v>1</v>
      </c>
      <c r="N222" s="186" t="s">
        <v>38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188</v>
      </c>
      <c r="AT222" s="189" t="s">
        <v>159</v>
      </c>
      <c r="AU222" s="189" t="s">
        <v>164</v>
      </c>
      <c r="AY222" s="15" t="s">
        <v>157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164</v>
      </c>
      <c r="BK222" s="190">
        <f>ROUND(I222*H222,2)</f>
        <v>0</v>
      </c>
      <c r="BL222" s="15" t="s">
        <v>188</v>
      </c>
      <c r="BM222" s="189" t="s">
        <v>2286</v>
      </c>
    </row>
    <row r="223" s="2" customFormat="1" ht="24.15" customHeight="1">
      <c r="A223" s="34"/>
      <c r="B223" s="176"/>
      <c r="C223" s="177" t="s">
        <v>463</v>
      </c>
      <c r="D223" s="177" t="s">
        <v>159</v>
      </c>
      <c r="E223" s="178" t="s">
        <v>2287</v>
      </c>
      <c r="F223" s="179" t="s">
        <v>2288</v>
      </c>
      <c r="G223" s="180" t="s">
        <v>162</v>
      </c>
      <c r="H223" s="181">
        <v>200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38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188</v>
      </c>
      <c r="AT223" s="189" t="s">
        <v>159</v>
      </c>
      <c r="AU223" s="189" t="s">
        <v>164</v>
      </c>
      <c r="AY223" s="15" t="s">
        <v>157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164</v>
      </c>
      <c r="BK223" s="190">
        <f>ROUND(I223*H223,2)</f>
        <v>0</v>
      </c>
      <c r="BL223" s="15" t="s">
        <v>188</v>
      </c>
      <c r="BM223" s="189" t="s">
        <v>2289</v>
      </c>
    </row>
    <row r="224" s="2" customFormat="1" ht="24.15" customHeight="1">
      <c r="A224" s="34"/>
      <c r="B224" s="176"/>
      <c r="C224" s="177" t="s">
        <v>316</v>
      </c>
      <c r="D224" s="177" t="s">
        <v>159</v>
      </c>
      <c r="E224" s="178" t="s">
        <v>2290</v>
      </c>
      <c r="F224" s="179" t="s">
        <v>2291</v>
      </c>
      <c r="G224" s="180" t="s">
        <v>206</v>
      </c>
      <c r="H224" s="181">
        <v>3.4119999999999999</v>
      </c>
      <c r="I224" s="182"/>
      <c r="J224" s="183">
        <f>ROUND(I224*H224,2)</f>
        <v>0</v>
      </c>
      <c r="K224" s="184"/>
      <c r="L224" s="35"/>
      <c r="M224" s="185" t="s">
        <v>1</v>
      </c>
      <c r="N224" s="186" t="s">
        <v>38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188</v>
      </c>
      <c r="AT224" s="189" t="s">
        <v>159</v>
      </c>
      <c r="AU224" s="189" t="s">
        <v>164</v>
      </c>
      <c r="AY224" s="15" t="s">
        <v>157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164</v>
      </c>
      <c r="BK224" s="190">
        <f>ROUND(I224*H224,2)</f>
        <v>0</v>
      </c>
      <c r="BL224" s="15" t="s">
        <v>188</v>
      </c>
      <c r="BM224" s="189" t="s">
        <v>2292</v>
      </c>
    </row>
    <row r="225" s="2" customFormat="1" ht="24.15" customHeight="1">
      <c r="A225" s="34"/>
      <c r="B225" s="176"/>
      <c r="C225" s="177" t="s">
        <v>470</v>
      </c>
      <c r="D225" s="177" t="s">
        <v>159</v>
      </c>
      <c r="E225" s="178" t="s">
        <v>2293</v>
      </c>
      <c r="F225" s="179" t="s">
        <v>2294</v>
      </c>
      <c r="G225" s="180" t="s">
        <v>206</v>
      </c>
      <c r="H225" s="181">
        <v>3.5030000000000001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38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188</v>
      </c>
      <c r="AT225" s="189" t="s">
        <v>159</v>
      </c>
      <c r="AU225" s="189" t="s">
        <v>164</v>
      </c>
      <c r="AY225" s="15" t="s">
        <v>157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164</v>
      </c>
      <c r="BK225" s="190">
        <f>ROUND(I225*H225,2)</f>
        <v>0</v>
      </c>
      <c r="BL225" s="15" t="s">
        <v>188</v>
      </c>
      <c r="BM225" s="189" t="s">
        <v>2295</v>
      </c>
    </row>
    <row r="226" s="12" customFormat="1" ht="22.8" customHeight="1">
      <c r="A226" s="12"/>
      <c r="B226" s="163"/>
      <c r="C226" s="12"/>
      <c r="D226" s="164" t="s">
        <v>71</v>
      </c>
      <c r="E226" s="174" t="s">
        <v>1027</v>
      </c>
      <c r="F226" s="174" t="s">
        <v>1857</v>
      </c>
      <c r="G226" s="12"/>
      <c r="H226" s="12"/>
      <c r="I226" s="166"/>
      <c r="J226" s="175">
        <f>BK226</f>
        <v>0</v>
      </c>
      <c r="K226" s="12"/>
      <c r="L226" s="163"/>
      <c r="M226" s="168"/>
      <c r="N226" s="169"/>
      <c r="O226" s="169"/>
      <c r="P226" s="170">
        <f>SUM(P227:P232)</f>
        <v>0</v>
      </c>
      <c r="Q226" s="169"/>
      <c r="R226" s="170">
        <f>SUM(R227:R232)</f>
        <v>0.14173344999999998</v>
      </c>
      <c r="S226" s="169"/>
      <c r="T226" s="171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4" t="s">
        <v>164</v>
      </c>
      <c r="AT226" s="172" t="s">
        <v>71</v>
      </c>
      <c r="AU226" s="172" t="s">
        <v>80</v>
      </c>
      <c r="AY226" s="164" t="s">
        <v>157</v>
      </c>
      <c r="BK226" s="173">
        <f>SUM(BK227:BK232)</f>
        <v>0</v>
      </c>
    </row>
    <row r="227" s="2" customFormat="1" ht="21.75" customHeight="1">
      <c r="A227" s="34"/>
      <c r="B227" s="176"/>
      <c r="C227" s="177" t="s">
        <v>319</v>
      </c>
      <c r="D227" s="177" t="s">
        <v>159</v>
      </c>
      <c r="E227" s="178" t="s">
        <v>2296</v>
      </c>
      <c r="F227" s="179" t="s">
        <v>1859</v>
      </c>
      <c r="G227" s="180" t="s">
        <v>1066</v>
      </c>
      <c r="H227" s="181">
        <v>65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38</v>
      </c>
      <c r="O227" s="78"/>
      <c r="P227" s="187">
        <f>O227*H227</f>
        <v>0</v>
      </c>
      <c r="Q227" s="187">
        <v>0.00030361</v>
      </c>
      <c r="R227" s="187">
        <f>Q227*H227</f>
        <v>0.019734649999999999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274</v>
      </c>
      <c r="AT227" s="189" t="s">
        <v>159</v>
      </c>
      <c r="AU227" s="189" t="s">
        <v>164</v>
      </c>
      <c r="AY227" s="15" t="s">
        <v>157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164</v>
      </c>
      <c r="BK227" s="190">
        <f>ROUND(I227*H227,2)</f>
        <v>0</v>
      </c>
      <c r="BL227" s="15" t="s">
        <v>274</v>
      </c>
      <c r="BM227" s="189" t="s">
        <v>2297</v>
      </c>
    </row>
    <row r="228" s="2" customFormat="1" ht="37.8" customHeight="1">
      <c r="A228" s="34"/>
      <c r="B228" s="176"/>
      <c r="C228" s="191" t="s">
        <v>477</v>
      </c>
      <c r="D228" s="191" t="s">
        <v>276</v>
      </c>
      <c r="E228" s="192" t="s">
        <v>13</v>
      </c>
      <c r="F228" s="193" t="s">
        <v>2298</v>
      </c>
      <c r="G228" s="194" t="s">
        <v>300</v>
      </c>
      <c r="H228" s="195">
        <v>325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38</v>
      </c>
      <c r="O228" s="78"/>
      <c r="P228" s="187">
        <f>O228*H228</f>
        <v>0</v>
      </c>
      <c r="Q228" s="187">
        <v>0.00020000000000000001</v>
      </c>
      <c r="R228" s="187">
        <f>Q228*H228</f>
        <v>0.065000000000000002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619</v>
      </c>
      <c r="AT228" s="189" t="s">
        <v>276</v>
      </c>
      <c r="AU228" s="189" t="s">
        <v>164</v>
      </c>
      <c r="AY228" s="15" t="s">
        <v>157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164</v>
      </c>
      <c r="BK228" s="190">
        <f>ROUND(I228*H228,2)</f>
        <v>0</v>
      </c>
      <c r="BL228" s="15" t="s">
        <v>274</v>
      </c>
      <c r="BM228" s="189" t="s">
        <v>2299</v>
      </c>
    </row>
    <row r="229" s="2" customFormat="1" ht="21.75" customHeight="1">
      <c r="A229" s="34"/>
      <c r="B229" s="176"/>
      <c r="C229" s="177" t="s">
        <v>323</v>
      </c>
      <c r="D229" s="177" t="s">
        <v>159</v>
      </c>
      <c r="E229" s="178" t="s">
        <v>1863</v>
      </c>
      <c r="F229" s="179" t="s">
        <v>1864</v>
      </c>
      <c r="G229" s="180" t="s">
        <v>1066</v>
      </c>
      <c r="H229" s="181">
        <v>40</v>
      </c>
      <c r="I229" s="182"/>
      <c r="J229" s="183">
        <f>ROUND(I229*H229,2)</f>
        <v>0</v>
      </c>
      <c r="K229" s="184"/>
      <c r="L229" s="35"/>
      <c r="M229" s="185" t="s">
        <v>1</v>
      </c>
      <c r="N229" s="186" t="s">
        <v>38</v>
      </c>
      <c r="O229" s="78"/>
      <c r="P229" s="187">
        <f>O229*H229</f>
        <v>0</v>
      </c>
      <c r="Q229" s="187">
        <v>0.00043871999999999997</v>
      </c>
      <c r="R229" s="187">
        <f>Q229*H229</f>
        <v>0.0175488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274</v>
      </c>
      <c r="AT229" s="189" t="s">
        <v>159</v>
      </c>
      <c r="AU229" s="189" t="s">
        <v>164</v>
      </c>
      <c r="AY229" s="15" t="s">
        <v>157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164</v>
      </c>
      <c r="BK229" s="190">
        <f>ROUND(I229*H229,2)</f>
        <v>0</v>
      </c>
      <c r="BL229" s="15" t="s">
        <v>274</v>
      </c>
      <c r="BM229" s="189" t="s">
        <v>2300</v>
      </c>
    </row>
    <row r="230" s="2" customFormat="1" ht="21.75" customHeight="1">
      <c r="A230" s="34"/>
      <c r="B230" s="176"/>
      <c r="C230" s="191" t="s">
        <v>484</v>
      </c>
      <c r="D230" s="191" t="s">
        <v>276</v>
      </c>
      <c r="E230" s="192" t="s">
        <v>2301</v>
      </c>
      <c r="F230" s="193" t="s">
        <v>2302</v>
      </c>
      <c r="G230" s="194" t="s">
        <v>300</v>
      </c>
      <c r="H230" s="195">
        <v>280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38</v>
      </c>
      <c r="O230" s="78"/>
      <c r="P230" s="187">
        <f>O230*H230</f>
        <v>0</v>
      </c>
      <c r="Q230" s="187">
        <v>0.00012</v>
      </c>
      <c r="R230" s="187">
        <f>Q230*H230</f>
        <v>0.033599999999999998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174</v>
      </c>
      <c r="AT230" s="189" t="s">
        <v>276</v>
      </c>
      <c r="AU230" s="189" t="s">
        <v>164</v>
      </c>
      <c r="AY230" s="15" t="s">
        <v>157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164</v>
      </c>
      <c r="BK230" s="190">
        <f>ROUND(I230*H230,2)</f>
        <v>0</v>
      </c>
      <c r="BL230" s="15" t="s">
        <v>163</v>
      </c>
      <c r="BM230" s="189" t="s">
        <v>2303</v>
      </c>
    </row>
    <row r="231" s="2" customFormat="1" ht="21.75" customHeight="1">
      <c r="A231" s="34"/>
      <c r="B231" s="176"/>
      <c r="C231" s="191" t="s">
        <v>326</v>
      </c>
      <c r="D231" s="191" t="s">
        <v>276</v>
      </c>
      <c r="E231" s="192" t="s">
        <v>2304</v>
      </c>
      <c r="F231" s="193" t="s">
        <v>2305</v>
      </c>
      <c r="G231" s="194" t="s">
        <v>300</v>
      </c>
      <c r="H231" s="195">
        <v>45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38</v>
      </c>
      <c r="O231" s="78"/>
      <c r="P231" s="187">
        <f>O231*H231</f>
        <v>0</v>
      </c>
      <c r="Q231" s="187">
        <v>0.00012999999999999999</v>
      </c>
      <c r="R231" s="187">
        <f>Q231*H231</f>
        <v>0.0058499999999999993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174</v>
      </c>
      <c r="AT231" s="189" t="s">
        <v>276</v>
      </c>
      <c r="AU231" s="189" t="s">
        <v>164</v>
      </c>
      <c r="AY231" s="15" t="s">
        <v>157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164</v>
      </c>
      <c r="BK231" s="190">
        <f>ROUND(I231*H231,2)</f>
        <v>0</v>
      </c>
      <c r="BL231" s="15" t="s">
        <v>163</v>
      </c>
      <c r="BM231" s="189" t="s">
        <v>2306</v>
      </c>
    </row>
    <row r="232" s="2" customFormat="1" ht="24.15" customHeight="1">
      <c r="A232" s="34"/>
      <c r="B232" s="176"/>
      <c r="C232" s="177" t="s">
        <v>491</v>
      </c>
      <c r="D232" s="177" t="s">
        <v>159</v>
      </c>
      <c r="E232" s="178" t="s">
        <v>1881</v>
      </c>
      <c r="F232" s="179" t="s">
        <v>1076</v>
      </c>
      <c r="G232" s="180" t="s">
        <v>206</v>
      </c>
      <c r="H232" s="181">
        <v>0.14199999999999999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38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188</v>
      </c>
      <c r="AT232" s="189" t="s">
        <v>159</v>
      </c>
      <c r="AU232" s="189" t="s">
        <v>164</v>
      </c>
      <c r="AY232" s="15" t="s">
        <v>157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164</v>
      </c>
      <c r="BK232" s="190">
        <f>ROUND(I232*H232,2)</f>
        <v>0</v>
      </c>
      <c r="BL232" s="15" t="s">
        <v>188</v>
      </c>
      <c r="BM232" s="189" t="s">
        <v>2307</v>
      </c>
    </row>
    <row r="233" s="12" customFormat="1" ht="25.92" customHeight="1">
      <c r="A233" s="12"/>
      <c r="B233" s="163"/>
      <c r="C233" s="12"/>
      <c r="D233" s="164" t="s">
        <v>71</v>
      </c>
      <c r="E233" s="165" t="s">
        <v>1883</v>
      </c>
      <c r="F233" s="165" t="s">
        <v>1884</v>
      </c>
      <c r="G233" s="12"/>
      <c r="H233" s="12"/>
      <c r="I233" s="166"/>
      <c r="J233" s="167">
        <f>BK233</f>
        <v>0</v>
      </c>
      <c r="K233" s="12"/>
      <c r="L233" s="163"/>
      <c r="M233" s="168"/>
      <c r="N233" s="169"/>
      <c r="O233" s="169"/>
      <c r="P233" s="170">
        <f>SUM(P234:P235)</f>
        <v>0</v>
      </c>
      <c r="Q233" s="169"/>
      <c r="R233" s="170">
        <f>SUM(R234:R235)</f>
        <v>0</v>
      </c>
      <c r="S233" s="169"/>
      <c r="T233" s="171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4" t="s">
        <v>163</v>
      </c>
      <c r="AT233" s="172" t="s">
        <v>71</v>
      </c>
      <c r="AU233" s="172" t="s">
        <v>72</v>
      </c>
      <c r="AY233" s="164" t="s">
        <v>157</v>
      </c>
      <c r="BK233" s="173">
        <f>SUM(BK234:BK235)</f>
        <v>0</v>
      </c>
    </row>
    <row r="234" s="2" customFormat="1" ht="24.15" customHeight="1">
      <c r="A234" s="34"/>
      <c r="B234" s="176"/>
      <c r="C234" s="177" t="s">
        <v>330</v>
      </c>
      <c r="D234" s="177" t="s">
        <v>159</v>
      </c>
      <c r="E234" s="178" t="s">
        <v>2308</v>
      </c>
      <c r="F234" s="179" t="s">
        <v>2309</v>
      </c>
      <c r="G234" s="180" t="s">
        <v>2310</v>
      </c>
      <c r="H234" s="181">
        <v>24</v>
      </c>
      <c r="I234" s="182"/>
      <c r="J234" s="183">
        <f>ROUND(I234*H234,2)</f>
        <v>0</v>
      </c>
      <c r="K234" s="184"/>
      <c r="L234" s="35"/>
      <c r="M234" s="185" t="s">
        <v>1</v>
      </c>
      <c r="N234" s="186" t="s">
        <v>38</v>
      </c>
      <c r="O234" s="78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1086</v>
      </c>
      <c r="AT234" s="189" t="s">
        <v>159</v>
      </c>
      <c r="AU234" s="189" t="s">
        <v>80</v>
      </c>
      <c r="AY234" s="15" t="s">
        <v>157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164</v>
      </c>
      <c r="BK234" s="190">
        <f>ROUND(I234*H234,2)</f>
        <v>0</v>
      </c>
      <c r="BL234" s="15" t="s">
        <v>1086</v>
      </c>
      <c r="BM234" s="189" t="s">
        <v>2311</v>
      </c>
    </row>
    <row r="235" s="2" customFormat="1" ht="24.15" customHeight="1">
      <c r="A235" s="34"/>
      <c r="B235" s="176"/>
      <c r="C235" s="177" t="s">
        <v>502</v>
      </c>
      <c r="D235" s="177" t="s">
        <v>159</v>
      </c>
      <c r="E235" s="178" t="s">
        <v>2312</v>
      </c>
      <c r="F235" s="179" t="s">
        <v>2313</v>
      </c>
      <c r="G235" s="180" t="s">
        <v>2310</v>
      </c>
      <c r="H235" s="181">
        <v>8</v>
      </c>
      <c r="I235" s="182"/>
      <c r="J235" s="183">
        <f>ROUND(I235*H235,2)</f>
        <v>0</v>
      </c>
      <c r="K235" s="184"/>
      <c r="L235" s="35"/>
      <c r="M235" s="204" t="s">
        <v>1</v>
      </c>
      <c r="N235" s="205" t="s">
        <v>38</v>
      </c>
      <c r="O235" s="206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1086</v>
      </c>
      <c r="AT235" s="189" t="s">
        <v>159</v>
      </c>
      <c r="AU235" s="189" t="s">
        <v>80</v>
      </c>
      <c r="AY235" s="15" t="s">
        <v>157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164</v>
      </c>
      <c r="BK235" s="190">
        <f>ROUND(I235*H235,2)</f>
        <v>0</v>
      </c>
      <c r="BL235" s="15" t="s">
        <v>1086</v>
      </c>
      <c r="BM235" s="189" t="s">
        <v>2314</v>
      </c>
    </row>
    <row r="236" s="2" customFormat="1" ht="6.96" customHeight="1">
      <c r="A236" s="34"/>
      <c r="B236" s="61"/>
      <c r="C236" s="62"/>
      <c r="D236" s="62"/>
      <c r="E236" s="62"/>
      <c r="F236" s="62"/>
      <c r="G236" s="62"/>
      <c r="H236" s="62"/>
      <c r="I236" s="62"/>
      <c r="J236" s="62"/>
      <c r="K236" s="62"/>
      <c r="L236" s="35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autoFilter ref="C127:K23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2315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tr">
        <f>IF('Rekapitulácia stavby'!AN10="","",'Rekapitulácia stavby'!AN10)</f>
        <v/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IF('Rekapitulácia stavby'!E11="","",'Rekapitulácia stavby'!E11)</f>
        <v xml:space="preserve"> </v>
      </c>
      <c r="F15" s="34"/>
      <c r="G15" s="34"/>
      <c r="H15" s="34"/>
      <c r="I15" s="28" t="s">
        <v>25</v>
      </c>
      <c r="J15" s="23" t="str">
        <f>IF('Rekapitulácia stavby'!AN11="","",'Rekapitulácia stavby'!AN11)</f>
        <v/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tr">
        <f>IF('Rekapitulácia stavby'!AN16="","",'Rekapitulácia stavby'!AN16)</f>
        <v/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IF('Rekapitulácia stavby'!E17="","",'Rekapitulácia stavby'!E17)</f>
        <v xml:space="preserve"> </v>
      </c>
      <c r="F21" s="34"/>
      <c r="G21" s="34"/>
      <c r="H21" s="34"/>
      <c r="I21" s="28" t="s">
        <v>25</v>
      </c>
      <c r="J21" s="23" t="str">
        <f>IF('Rekapitulácia stavby'!AN17="","",'Rekapitulácia stavby'!AN17)</f>
        <v/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ROUND(J122,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ROUND((SUM(BE122:BE172)),  2)</f>
        <v>0</v>
      </c>
      <c r="G33" s="129"/>
      <c r="H33" s="129"/>
      <c r="I33" s="130">
        <v>0.23000000000000001</v>
      </c>
      <c r="J33" s="128">
        <f>ROUND(((SUM(BE122:BE172))*I33),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ROUND((SUM(BF122:BF172)),  2)</f>
        <v>0</v>
      </c>
      <c r="G34" s="129"/>
      <c r="H34" s="129"/>
      <c r="I34" s="130">
        <v>0.23000000000000001</v>
      </c>
      <c r="J34" s="128">
        <f>ROUND(((SUM(BF122:BF172))*I34),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ROUND((SUM(BG122:BG172)),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ROUND((SUM(BH122:BH172)),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ROUND((SUM(BI122:BI172)),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01.5 - VZT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28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J122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111</v>
      </c>
      <c r="E97" s="146"/>
      <c r="F97" s="146"/>
      <c r="G97" s="146"/>
      <c r="H97" s="146"/>
      <c r="I97" s="146"/>
      <c r="J97" s="147">
        <f>J123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2316</v>
      </c>
      <c r="E98" s="150"/>
      <c r="F98" s="150"/>
      <c r="G98" s="150"/>
      <c r="H98" s="150"/>
      <c r="I98" s="150"/>
      <c r="J98" s="151">
        <f>J124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2317</v>
      </c>
      <c r="E99" s="146"/>
      <c r="F99" s="146"/>
      <c r="G99" s="146"/>
      <c r="H99" s="146"/>
      <c r="I99" s="146"/>
      <c r="J99" s="147">
        <f>J138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123</v>
      </c>
      <c r="E100" s="150"/>
      <c r="F100" s="150"/>
      <c r="G100" s="150"/>
      <c r="H100" s="150"/>
      <c r="I100" s="150"/>
      <c r="J100" s="151">
        <f>J139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44"/>
      <c r="C101" s="9"/>
      <c r="D101" s="145" t="s">
        <v>138</v>
      </c>
      <c r="E101" s="146"/>
      <c r="F101" s="146"/>
      <c r="G101" s="146"/>
      <c r="H101" s="146"/>
      <c r="I101" s="146"/>
      <c r="J101" s="147">
        <f>J144</f>
        <v>0</v>
      </c>
      <c r="K101" s="9"/>
      <c r="L101" s="14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8"/>
      <c r="C102" s="10"/>
      <c r="D102" s="149" t="s">
        <v>140</v>
      </c>
      <c r="E102" s="150"/>
      <c r="F102" s="150"/>
      <c r="G102" s="150"/>
      <c r="H102" s="150"/>
      <c r="I102" s="150"/>
      <c r="J102" s="151">
        <f>J145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hidden="1"/>
    <row r="106" hidden="1"/>
    <row r="107" hidden="1"/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143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2" t="str">
        <f>E7</f>
        <v>ZSS_Detvan_(rozpocet)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104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E9</f>
        <v>SO 01.5 - VZT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F12</f>
        <v xml:space="preserve"> </v>
      </c>
      <c r="G116" s="34"/>
      <c r="H116" s="34"/>
      <c r="I116" s="28" t="s">
        <v>21</v>
      </c>
      <c r="J116" s="70" t="str">
        <f>IF(J12="","",J12)</f>
        <v>21. 2. 2025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E15</f>
        <v xml:space="preserve"> </v>
      </c>
      <c r="G118" s="34"/>
      <c r="H118" s="34"/>
      <c r="I118" s="28" t="s">
        <v>28</v>
      </c>
      <c r="J118" s="32" t="str">
        <f>E21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26</v>
      </c>
      <c r="D119" s="34"/>
      <c r="E119" s="34"/>
      <c r="F119" s="23" t="str">
        <f>IF(E18="","",E18)</f>
        <v>Vyplň údaj</v>
      </c>
      <c r="G119" s="34"/>
      <c r="H119" s="34"/>
      <c r="I119" s="28" t="s">
        <v>30</v>
      </c>
      <c r="J119" s="32" t="str">
        <f>E24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52"/>
      <c r="B121" s="153"/>
      <c r="C121" s="154" t="s">
        <v>144</v>
      </c>
      <c r="D121" s="155" t="s">
        <v>57</v>
      </c>
      <c r="E121" s="155" t="s">
        <v>53</v>
      </c>
      <c r="F121" s="155" t="s">
        <v>54</v>
      </c>
      <c r="G121" s="155" t="s">
        <v>145</v>
      </c>
      <c r="H121" s="155" t="s">
        <v>146</v>
      </c>
      <c r="I121" s="155" t="s">
        <v>147</v>
      </c>
      <c r="J121" s="156" t="s">
        <v>108</v>
      </c>
      <c r="K121" s="157" t="s">
        <v>148</v>
      </c>
      <c r="L121" s="158"/>
      <c r="M121" s="87" t="s">
        <v>1</v>
      </c>
      <c r="N121" s="88" t="s">
        <v>36</v>
      </c>
      <c r="O121" s="88" t="s">
        <v>149</v>
      </c>
      <c r="P121" s="88" t="s">
        <v>150</v>
      </c>
      <c r="Q121" s="88" t="s">
        <v>151</v>
      </c>
      <c r="R121" s="88" t="s">
        <v>152</v>
      </c>
      <c r="S121" s="88" t="s">
        <v>153</v>
      </c>
      <c r="T121" s="89" t="s">
        <v>154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4"/>
      <c r="B122" s="35"/>
      <c r="C122" s="94" t="s">
        <v>109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5"/>
      <c r="M122" s="90"/>
      <c r="N122" s="74"/>
      <c r="O122" s="91"/>
      <c r="P122" s="160">
        <f>P123+P138+P144</f>
        <v>0</v>
      </c>
      <c r="Q122" s="91"/>
      <c r="R122" s="160">
        <f>R123+R138+R144</f>
        <v>0</v>
      </c>
      <c r="S122" s="91"/>
      <c r="T122" s="161">
        <f>T123+T138+T144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71</v>
      </c>
      <c r="AU122" s="15" t="s">
        <v>110</v>
      </c>
      <c r="BK122" s="162">
        <f>BK123+BK138+BK144</f>
        <v>0</v>
      </c>
    </row>
    <row r="123" s="12" customFormat="1" ht="25.92" customHeight="1">
      <c r="A123" s="12"/>
      <c r="B123" s="163"/>
      <c r="C123" s="12"/>
      <c r="D123" s="164" t="s">
        <v>71</v>
      </c>
      <c r="E123" s="165" t="s">
        <v>155</v>
      </c>
      <c r="F123" s="165" t="s">
        <v>156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</v>
      </c>
      <c r="S123" s="169"/>
      <c r="T123" s="17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80</v>
      </c>
      <c r="AT123" s="172" t="s">
        <v>71</v>
      </c>
      <c r="AU123" s="172" t="s">
        <v>72</v>
      </c>
      <c r="AY123" s="164" t="s">
        <v>157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71</v>
      </c>
      <c r="E124" s="174" t="s">
        <v>189</v>
      </c>
      <c r="F124" s="174" t="s">
        <v>2318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SUM(P125:P137)</f>
        <v>0</v>
      </c>
      <c r="Q124" s="169"/>
      <c r="R124" s="170">
        <f>SUM(R125:R137)</f>
        <v>0</v>
      </c>
      <c r="S124" s="169"/>
      <c r="T124" s="171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80</v>
      </c>
      <c r="AT124" s="172" t="s">
        <v>71</v>
      </c>
      <c r="AU124" s="172" t="s">
        <v>80</v>
      </c>
      <c r="AY124" s="164" t="s">
        <v>157</v>
      </c>
      <c r="BK124" s="173">
        <f>SUM(BK125:BK137)</f>
        <v>0</v>
      </c>
    </row>
    <row r="125" s="2" customFormat="1" ht="24.15" customHeight="1">
      <c r="A125" s="34"/>
      <c r="B125" s="176"/>
      <c r="C125" s="177" t="s">
        <v>80</v>
      </c>
      <c r="D125" s="177" t="s">
        <v>159</v>
      </c>
      <c r="E125" s="178" t="s">
        <v>2319</v>
      </c>
      <c r="F125" s="179" t="s">
        <v>2320</v>
      </c>
      <c r="G125" s="180" t="s">
        <v>1341</v>
      </c>
      <c r="H125" s="181">
        <v>30</v>
      </c>
      <c r="I125" s="182"/>
      <c r="J125" s="183">
        <f>ROUND(I125*H125,2)</f>
        <v>0</v>
      </c>
      <c r="K125" s="184"/>
      <c r="L125" s="35"/>
      <c r="M125" s="185" t="s">
        <v>1</v>
      </c>
      <c r="N125" s="186" t="s">
        <v>38</v>
      </c>
      <c r="O125" s="7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163</v>
      </c>
      <c r="AT125" s="189" t="s">
        <v>159</v>
      </c>
      <c r="AU125" s="189" t="s">
        <v>164</v>
      </c>
      <c r="AY125" s="15" t="s">
        <v>157</v>
      </c>
      <c r="BE125" s="190">
        <f>IF(N125="základná",J125,0)</f>
        <v>0</v>
      </c>
      <c r="BF125" s="190">
        <f>IF(N125="znížená",J125,0)</f>
        <v>0</v>
      </c>
      <c r="BG125" s="190">
        <f>IF(N125="zákl. prenesená",J125,0)</f>
        <v>0</v>
      </c>
      <c r="BH125" s="190">
        <f>IF(N125="zníž. prenesená",J125,0)</f>
        <v>0</v>
      </c>
      <c r="BI125" s="190">
        <f>IF(N125="nulová",J125,0)</f>
        <v>0</v>
      </c>
      <c r="BJ125" s="15" t="s">
        <v>164</v>
      </c>
      <c r="BK125" s="190">
        <f>ROUND(I125*H125,2)</f>
        <v>0</v>
      </c>
      <c r="BL125" s="15" t="s">
        <v>163</v>
      </c>
      <c r="BM125" s="189" t="s">
        <v>164</v>
      </c>
    </row>
    <row r="126" s="2" customFormat="1" ht="24.15" customHeight="1">
      <c r="A126" s="34"/>
      <c r="B126" s="176"/>
      <c r="C126" s="177" t="s">
        <v>164</v>
      </c>
      <c r="D126" s="177" t="s">
        <v>159</v>
      </c>
      <c r="E126" s="178" t="s">
        <v>2321</v>
      </c>
      <c r="F126" s="179" t="s">
        <v>2322</v>
      </c>
      <c r="G126" s="180" t="s">
        <v>1341</v>
      </c>
      <c r="H126" s="181">
        <v>240</v>
      </c>
      <c r="I126" s="182"/>
      <c r="J126" s="183">
        <f>ROUND(I126*H126,2)</f>
        <v>0</v>
      </c>
      <c r="K126" s="184"/>
      <c r="L126" s="35"/>
      <c r="M126" s="185" t="s">
        <v>1</v>
      </c>
      <c r="N126" s="186" t="s">
        <v>38</v>
      </c>
      <c r="O126" s="78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163</v>
      </c>
      <c r="AT126" s="189" t="s">
        <v>159</v>
      </c>
      <c r="AU126" s="189" t="s">
        <v>164</v>
      </c>
      <c r="AY126" s="15" t="s">
        <v>157</v>
      </c>
      <c r="BE126" s="190">
        <f>IF(N126="základná",J126,0)</f>
        <v>0</v>
      </c>
      <c r="BF126" s="190">
        <f>IF(N126="znížená",J126,0)</f>
        <v>0</v>
      </c>
      <c r="BG126" s="190">
        <f>IF(N126="zákl. prenesená",J126,0)</f>
        <v>0</v>
      </c>
      <c r="BH126" s="190">
        <f>IF(N126="zníž. prenesená",J126,0)</f>
        <v>0</v>
      </c>
      <c r="BI126" s="190">
        <f>IF(N126="nulová",J126,0)</f>
        <v>0</v>
      </c>
      <c r="BJ126" s="15" t="s">
        <v>164</v>
      </c>
      <c r="BK126" s="190">
        <f>ROUND(I126*H126,2)</f>
        <v>0</v>
      </c>
      <c r="BL126" s="15" t="s">
        <v>163</v>
      </c>
      <c r="BM126" s="189" t="s">
        <v>163</v>
      </c>
    </row>
    <row r="127" s="2" customFormat="1" ht="24.15" customHeight="1">
      <c r="A127" s="34"/>
      <c r="B127" s="176"/>
      <c r="C127" s="177" t="s">
        <v>168</v>
      </c>
      <c r="D127" s="177" t="s">
        <v>159</v>
      </c>
      <c r="E127" s="178" t="s">
        <v>2323</v>
      </c>
      <c r="F127" s="179" t="s">
        <v>2324</v>
      </c>
      <c r="G127" s="180" t="s">
        <v>1341</v>
      </c>
      <c r="H127" s="181">
        <v>45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38</v>
      </c>
      <c r="O127" s="78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163</v>
      </c>
      <c r="AT127" s="189" t="s">
        <v>159</v>
      </c>
      <c r="AU127" s="189" t="s">
        <v>164</v>
      </c>
      <c r="AY127" s="15" t="s">
        <v>157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164</v>
      </c>
      <c r="BK127" s="190">
        <f>ROUND(I127*H127,2)</f>
        <v>0</v>
      </c>
      <c r="BL127" s="15" t="s">
        <v>163</v>
      </c>
      <c r="BM127" s="189" t="s">
        <v>171</v>
      </c>
    </row>
    <row r="128" s="2" customFormat="1" ht="24.15" customHeight="1">
      <c r="A128" s="34"/>
      <c r="B128" s="176"/>
      <c r="C128" s="177" t="s">
        <v>163</v>
      </c>
      <c r="D128" s="177" t="s">
        <v>159</v>
      </c>
      <c r="E128" s="178" t="s">
        <v>2325</v>
      </c>
      <c r="F128" s="179" t="s">
        <v>2326</v>
      </c>
      <c r="G128" s="180" t="s">
        <v>1341</v>
      </c>
      <c r="H128" s="181">
        <v>40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38</v>
      </c>
      <c r="O128" s="78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163</v>
      </c>
      <c r="AT128" s="189" t="s">
        <v>159</v>
      </c>
      <c r="AU128" s="189" t="s">
        <v>164</v>
      </c>
      <c r="AY128" s="15" t="s">
        <v>157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164</v>
      </c>
      <c r="BK128" s="190">
        <f>ROUND(I128*H128,2)</f>
        <v>0</v>
      </c>
      <c r="BL128" s="15" t="s">
        <v>163</v>
      </c>
      <c r="BM128" s="189" t="s">
        <v>174</v>
      </c>
    </row>
    <row r="129" s="2" customFormat="1" ht="24.15" customHeight="1">
      <c r="A129" s="34"/>
      <c r="B129" s="176"/>
      <c r="C129" s="177" t="s">
        <v>175</v>
      </c>
      <c r="D129" s="177" t="s">
        <v>159</v>
      </c>
      <c r="E129" s="178" t="s">
        <v>2327</v>
      </c>
      <c r="F129" s="179" t="s">
        <v>2328</v>
      </c>
      <c r="G129" s="180" t="s">
        <v>1341</v>
      </c>
      <c r="H129" s="181">
        <v>40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38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163</v>
      </c>
      <c r="AT129" s="189" t="s">
        <v>159</v>
      </c>
      <c r="AU129" s="189" t="s">
        <v>164</v>
      </c>
      <c r="AY129" s="15" t="s">
        <v>157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164</v>
      </c>
      <c r="BK129" s="190">
        <f>ROUND(I129*H129,2)</f>
        <v>0</v>
      </c>
      <c r="BL129" s="15" t="s">
        <v>163</v>
      </c>
      <c r="BM129" s="189" t="s">
        <v>178</v>
      </c>
    </row>
    <row r="130" s="2" customFormat="1" ht="21.75" customHeight="1">
      <c r="A130" s="34"/>
      <c r="B130" s="176"/>
      <c r="C130" s="177" t="s">
        <v>171</v>
      </c>
      <c r="D130" s="177" t="s">
        <v>159</v>
      </c>
      <c r="E130" s="178" t="s">
        <v>2329</v>
      </c>
      <c r="F130" s="179" t="s">
        <v>2330</v>
      </c>
      <c r="G130" s="180" t="s">
        <v>206</v>
      </c>
      <c r="H130" s="181">
        <v>0.080000000000000002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38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163</v>
      </c>
      <c r="AT130" s="189" t="s">
        <v>159</v>
      </c>
      <c r="AU130" s="189" t="s">
        <v>164</v>
      </c>
      <c r="AY130" s="15" t="s">
        <v>157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164</v>
      </c>
      <c r="BK130" s="190">
        <f>ROUND(I130*H130,2)</f>
        <v>0</v>
      </c>
      <c r="BL130" s="15" t="s">
        <v>163</v>
      </c>
      <c r="BM130" s="189" t="s">
        <v>181</v>
      </c>
    </row>
    <row r="131" s="2" customFormat="1" ht="24.15" customHeight="1">
      <c r="A131" s="34"/>
      <c r="B131" s="176"/>
      <c r="C131" s="177" t="s">
        <v>182</v>
      </c>
      <c r="D131" s="177" t="s">
        <v>159</v>
      </c>
      <c r="E131" s="178" t="s">
        <v>2331</v>
      </c>
      <c r="F131" s="179" t="s">
        <v>2332</v>
      </c>
      <c r="G131" s="180" t="s">
        <v>206</v>
      </c>
      <c r="H131" s="181">
        <v>0.080000000000000002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38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163</v>
      </c>
      <c r="AT131" s="189" t="s">
        <v>159</v>
      </c>
      <c r="AU131" s="189" t="s">
        <v>164</v>
      </c>
      <c r="AY131" s="15" t="s">
        <v>157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164</v>
      </c>
      <c r="BK131" s="190">
        <f>ROUND(I131*H131,2)</f>
        <v>0</v>
      </c>
      <c r="BL131" s="15" t="s">
        <v>163</v>
      </c>
      <c r="BM131" s="189" t="s">
        <v>185</v>
      </c>
    </row>
    <row r="132" s="2" customFormat="1" ht="21.75" customHeight="1">
      <c r="A132" s="34"/>
      <c r="B132" s="176"/>
      <c r="C132" s="177" t="s">
        <v>174</v>
      </c>
      <c r="D132" s="177" t="s">
        <v>159</v>
      </c>
      <c r="E132" s="178" t="s">
        <v>2333</v>
      </c>
      <c r="F132" s="179" t="s">
        <v>2334</v>
      </c>
      <c r="G132" s="180" t="s">
        <v>206</v>
      </c>
      <c r="H132" s="181">
        <v>0.080000000000000002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38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163</v>
      </c>
      <c r="AT132" s="189" t="s">
        <v>159</v>
      </c>
      <c r="AU132" s="189" t="s">
        <v>164</v>
      </c>
      <c r="AY132" s="15" t="s">
        <v>157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164</v>
      </c>
      <c r="BK132" s="190">
        <f>ROUND(I132*H132,2)</f>
        <v>0</v>
      </c>
      <c r="BL132" s="15" t="s">
        <v>163</v>
      </c>
      <c r="BM132" s="189" t="s">
        <v>188</v>
      </c>
    </row>
    <row r="133" s="2" customFormat="1" ht="24.15" customHeight="1">
      <c r="A133" s="34"/>
      <c r="B133" s="176"/>
      <c r="C133" s="177" t="s">
        <v>189</v>
      </c>
      <c r="D133" s="177" t="s">
        <v>159</v>
      </c>
      <c r="E133" s="178" t="s">
        <v>2335</v>
      </c>
      <c r="F133" s="179" t="s">
        <v>2336</v>
      </c>
      <c r="G133" s="180" t="s">
        <v>206</v>
      </c>
      <c r="H133" s="181">
        <v>0.80000000000000004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38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163</v>
      </c>
      <c r="AT133" s="189" t="s">
        <v>159</v>
      </c>
      <c r="AU133" s="189" t="s">
        <v>164</v>
      </c>
      <c r="AY133" s="15" t="s">
        <v>157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164</v>
      </c>
      <c r="BK133" s="190">
        <f>ROUND(I133*H133,2)</f>
        <v>0</v>
      </c>
      <c r="BL133" s="15" t="s">
        <v>163</v>
      </c>
      <c r="BM133" s="189" t="s">
        <v>192</v>
      </c>
    </row>
    <row r="134" s="2" customFormat="1" ht="24.15" customHeight="1">
      <c r="A134" s="34"/>
      <c r="B134" s="176"/>
      <c r="C134" s="177" t="s">
        <v>178</v>
      </c>
      <c r="D134" s="177" t="s">
        <v>159</v>
      </c>
      <c r="E134" s="178" t="s">
        <v>2337</v>
      </c>
      <c r="F134" s="179" t="s">
        <v>2338</v>
      </c>
      <c r="G134" s="180" t="s">
        <v>206</v>
      </c>
      <c r="H134" s="181">
        <v>0.080000000000000002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38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163</v>
      </c>
      <c r="AT134" s="189" t="s">
        <v>159</v>
      </c>
      <c r="AU134" s="189" t="s">
        <v>164</v>
      </c>
      <c r="AY134" s="15" t="s">
        <v>157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164</v>
      </c>
      <c r="BK134" s="190">
        <f>ROUND(I134*H134,2)</f>
        <v>0</v>
      </c>
      <c r="BL134" s="15" t="s">
        <v>163</v>
      </c>
      <c r="BM134" s="189" t="s">
        <v>195</v>
      </c>
    </row>
    <row r="135" s="2" customFormat="1" ht="24.15" customHeight="1">
      <c r="A135" s="34"/>
      <c r="B135" s="176"/>
      <c r="C135" s="177" t="s">
        <v>196</v>
      </c>
      <c r="D135" s="177" t="s">
        <v>159</v>
      </c>
      <c r="E135" s="178" t="s">
        <v>2339</v>
      </c>
      <c r="F135" s="179" t="s">
        <v>2340</v>
      </c>
      <c r="G135" s="180" t="s">
        <v>206</v>
      </c>
      <c r="H135" s="181">
        <v>0.16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38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163</v>
      </c>
      <c r="AT135" s="189" t="s">
        <v>159</v>
      </c>
      <c r="AU135" s="189" t="s">
        <v>164</v>
      </c>
      <c r="AY135" s="15" t="s">
        <v>157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164</v>
      </c>
      <c r="BK135" s="190">
        <f>ROUND(I135*H135,2)</f>
        <v>0</v>
      </c>
      <c r="BL135" s="15" t="s">
        <v>163</v>
      </c>
      <c r="BM135" s="189" t="s">
        <v>199</v>
      </c>
    </row>
    <row r="136" s="2" customFormat="1" ht="16.5" customHeight="1">
      <c r="A136" s="34"/>
      <c r="B136" s="176"/>
      <c r="C136" s="177" t="s">
        <v>181</v>
      </c>
      <c r="D136" s="177" t="s">
        <v>159</v>
      </c>
      <c r="E136" s="178" t="s">
        <v>2341</v>
      </c>
      <c r="F136" s="179" t="s">
        <v>2342</v>
      </c>
      <c r="G136" s="180" t="s">
        <v>206</v>
      </c>
      <c r="H136" s="181">
        <v>0.080000000000000002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38</v>
      </c>
      <c r="O136" s="78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163</v>
      </c>
      <c r="AT136" s="189" t="s">
        <v>159</v>
      </c>
      <c r="AU136" s="189" t="s">
        <v>164</v>
      </c>
      <c r="AY136" s="15" t="s">
        <v>157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164</v>
      </c>
      <c r="BK136" s="190">
        <f>ROUND(I136*H136,2)</f>
        <v>0</v>
      </c>
      <c r="BL136" s="15" t="s">
        <v>163</v>
      </c>
      <c r="BM136" s="189" t="s">
        <v>202</v>
      </c>
    </row>
    <row r="137" s="2" customFormat="1" ht="24.15" customHeight="1">
      <c r="A137" s="34"/>
      <c r="B137" s="176"/>
      <c r="C137" s="177" t="s">
        <v>203</v>
      </c>
      <c r="D137" s="177" t="s">
        <v>159</v>
      </c>
      <c r="E137" s="178" t="s">
        <v>2343</v>
      </c>
      <c r="F137" s="179" t="s">
        <v>2344</v>
      </c>
      <c r="G137" s="180" t="s">
        <v>206</v>
      </c>
      <c r="H137" s="181">
        <v>0.080000000000000002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38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163</v>
      </c>
      <c r="AT137" s="189" t="s">
        <v>159</v>
      </c>
      <c r="AU137" s="189" t="s">
        <v>164</v>
      </c>
      <c r="AY137" s="15" t="s">
        <v>157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164</v>
      </c>
      <c r="BK137" s="190">
        <f>ROUND(I137*H137,2)</f>
        <v>0</v>
      </c>
      <c r="BL137" s="15" t="s">
        <v>163</v>
      </c>
      <c r="BM137" s="189" t="s">
        <v>207</v>
      </c>
    </row>
    <row r="138" s="12" customFormat="1" ht="25.92" customHeight="1">
      <c r="A138" s="12"/>
      <c r="B138" s="163"/>
      <c r="C138" s="12"/>
      <c r="D138" s="164" t="s">
        <v>71</v>
      </c>
      <c r="E138" s="165" t="s">
        <v>691</v>
      </c>
      <c r="F138" s="165" t="s">
        <v>692</v>
      </c>
      <c r="G138" s="12"/>
      <c r="H138" s="12"/>
      <c r="I138" s="166"/>
      <c r="J138" s="167">
        <f>BK138</f>
        <v>0</v>
      </c>
      <c r="K138" s="12"/>
      <c r="L138" s="163"/>
      <c r="M138" s="168"/>
      <c r="N138" s="169"/>
      <c r="O138" s="169"/>
      <c r="P138" s="170">
        <f>P139</f>
        <v>0</v>
      </c>
      <c r="Q138" s="169"/>
      <c r="R138" s="170">
        <f>R139</f>
        <v>0</v>
      </c>
      <c r="S138" s="169"/>
      <c r="T138" s="171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80</v>
      </c>
      <c r="AT138" s="172" t="s">
        <v>71</v>
      </c>
      <c r="AU138" s="172" t="s">
        <v>72</v>
      </c>
      <c r="AY138" s="164" t="s">
        <v>157</v>
      </c>
      <c r="BK138" s="173">
        <f>BK139</f>
        <v>0</v>
      </c>
    </row>
    <row r="139" s="12" customFormat="1" ht="22.8" customHeight="1">
      <c r="A139" s="12"/>
      <c r="B139" s="163"/>
      <c r="C139" s="12"/>
      <c r="D139" s="164" t="s">
        <v>71</v>
      </c>
      <c r="E139" s="174" t="s">
        <v>768</v>
      </c>
      <c r="F139" s="174" t="s">
        <v>769</v>
      </c>
      <c r="G139" s="12"/>
      <c r="H139" s="12"/>
      <c r="I139" s="166"/>
      <c r="J139" s="175">
        <f>BK139</f>
        <v>0</v>
      </c>
      <c r="K139" s="12"/>
      <c r="L139" s="163"/>
      <c r="M139" s="168"/>
      <c r="N139" s="169"/>
      <c r="O139" s="169"/>
      <c r="P139" s="170">
        <f>SUM(P140:P143)</f>
        <v>0</v>
      </c>
      <c r="Q139" s="169"/>
      <c r="R139" s="170">
        <f>SUM(R140:R143)</f>
        <v>0</v>
      </c>
      <c r="S139" s="169"/>
      <c r="T139" s="17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4" t="s">
        <v>164</v>
      </c>
      <c r="AT139" s="172" t="s">
        <v>71</v>
      </c>
      <c r="AU139" s="172" t="s">
        <v>80</v>
      </c>
      <c r="AY139" s="164" t="s">
        <v>157</v>
      </c>
      <c r="BK139" s="173">
        <f>SUM(BK140:BK143)</f>
        <v>0</v>
      </c>
    </row>
    <row r="140" s="2" customFormat="1" ht="24.15" customHeight="1">
      <c r="A140" s="34"/>
      <c r="B140" s="176"/>
      <c r="C140" s="177" t="s">
        <v>185</v>
      </c>
      <c r="D140" s="177" t="s">
        <v>159</v>
      </c>
      <c r="E140" s="178" t="s">
        <v>2345</v>
      </c>
      <c r="F140" s="179" t="s">
        <v>2346</v>
      </c>
      <c r="G140" s="180" t="s">
        <v>162</v>
      </c>
      <c r="H140" s="181">
        <v>16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188</v>
      </c>
      <c r="AT140" s="189" t="s">
        <v>159</v>
      </c>
      <c r="AU140" s="189" t="s">
        <v>164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188</v>
      </c>
      <c r="BM140" s="189" t="s">
        <v>210</v>
      </c>
    </row>
    <row r="141" s="2" customFormat="1" ht="16.5" customHeight="1">
      <c r="A141" s="34"/>
      <c r="B141" s="176"/>
      <c r="C141" s="191" t="s">
        <v>211</v>
      </c>
      <c r="D141" s="191" t="s">
        <v>276</v>
      </c>
      <c r="E141" s="192" t="s">
        <v>2347</v>
      </c>
      <c r="F141" s="193" t="s">
        <v>2348</v>
      </c>
      <c r="G141" s="194" t="s">
        <v>162</v>
      </c>
      <c r="H141" s="195">
        <v>16.800000000000001</v>
      </c>
      <c r="I141" s="196"/>
      <c r="J141" s="197">
        <f>ROUND(I141*H141,2)</f>
        <v>0</v>
      </c>
      <c r="K141" s="198"/>
      <c r="L141" s="199"/>
      <c r="M141" s="200" t="s">
        <v>1</v>
      </c>
      <c r="N141" s="201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218</v>
      </c>
      <c r="AT141" s="189" t="s">
        <v>276</v>
      </c>
      <c r="AU141" s="189" t="s">
        <v>164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188</v>
      </c>
      <c r="BM141" s="189" t="s">
        <v>214</v>
      </c>
    </row>
    <row r="142" s="2" customFormat="1" ht="24.15" customHeight="1">
      <c r="A142" s="34"/>
      <c r="B142" s="176"/>
      <c r="C142" s="177" t="s">
        <v>188</v>
      </c>
      <c r="D142" s="177" t="s">
        <v>159</v>
      </c>
      <c r="E142" s="178" t="s">
        <v>2349</v>
      </c>
      <c r="F142" s="179" t="s">
        <v>2350</v>
      </c>
      <c r="G142" s="180" t="s">
        <v>597</v>
      </c>
      <c r="H142" s="181">
        <v>4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38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188</v>
      </c>
      <c r="AT142" s="189" t="s">
        <v>159</v>
      </c>
      <c r="AU142" s="189" t="s">
        <v>164</v>
      </c>
      <c r="AY142" s="15" t="s">
        <v>157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164</v>
      </c>
      <c r="BK142" s="190">
        <f>ROUND(I142*H142,2)</f>
        <v>0</v>
      </c>
      <c r="BL142" s="15" t="s">
        <v>188</v>
      </c>
      <c r="BM142" s="189" t="s">
        <v>218</v>
      </c>
    </row>
    <row r="143" s="2" customFormat="1" ht="24.15" customHeight="1">
      <c r="A143" s="34"/>
      <c r="B143" s="176"/>
      <c r="C143" s="177" t="s">
        <v>219</v>
      </c>
      <c r="D143" s="177" t="s">
        <v>159</v>
      </c>
      <c r="E143" s="178" t="s">
        <v>2351</v>
      </c>
      <c r="F143" s="179" t="s">
        <v>2352</v>
      </c>
      <c r="G143" s="180" t="s">
        <v>727</v>
      </c>
      <c r="H143" s="202"/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188</v>
      </c>
      <c r="AT143" s="189" t="s">
        <v>159</v>
      </c>
      <c r="AU143" s="189" t="s">
        <v>164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188</v>
      </c>
      <c r="BM143" s="189" t="s">
        <v>222</v>
      </c>
    </row>
    <row r="144" s="12" customFormat="1" ht="25.92" customHeight="1">
      <c r="A144" s="12"/>
      <c r="B144" s="163"/>
      <c r="C144" s="12"/>
      <c r="D144" s="164" t="s">
        <v>71</v>
      </c>
      <c r="E144" s="165" t="s">
        <v>1187</v>
      </c>
      <c r="F144" s="165" t="s">
        <v>1188</v>
      </c>
      <c r="G144" s="12"/>
      <c r="H144" s="12"/>
      <c r="I144" s="166"/>
      <c r="J144" s="167">
        <f>BK144</f>
        <v>0</v>
      </c>
      <c r="K144" s="12"/>
      <c r="L144" s="163"/>
      <c r="M144" s="168"/>
      <c r="N144" s="169"/>
      <c r="O144" s="169"/>
      <c r="P144" s="170">
        <f>P145</f>
        <v>0</v>
      </c>
      <c r="Q144" s="169"/>
      <c r="R144" s="170">
        <f>R145</f>
        <v>0</v>
      </c>
      <c r="S144" s="169"/>
      <c r="T144" s="171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4" t="s">
        <v>80</v>
      </c>
      <c r="AT144" s="172" t="s">
        <v>71</v>
      </c>
      <c r="AU144" s="172" t="s">
        <v>72</v>
      </c>
      <c r="AY144" s="164" t="s">
        <v>157</v>
      </c>
      <c r="BK144" s="173">
        <f>BK145</f>
        <v>0</v>
      </c>
    </row>
    <row r="145" s="12" customFormat="1" ht="22.8" customHeight="1">
      <c r="A145" s="12"/>
      <c r="B145" s="163"/>
      <c r="C145" s="12"/>
      <c r="D145" s="164" t="s">
        <v>71</v>
      </c>
      <c r="E145" s="174" t="s">
        <v>1194</v>
      </c>
      <c r="F145" s="174" t="s">
        <v>1195</v>
      </c>
      <c r="G145" s="12"/>
      <c r="H145" s="12"/>
      <c r="I145" s="166"/>
      <c r="J145" s="175">
        <f>BK145</f>
        <v>0</v>
      </c>
      <c r="K145" s="12"/>
      <c r="L145" s="163"/>
      <c r="M145" s="168"/>
      <c r="N145" s="169"/>
      <c r="O145" s="169"/>
      <c r="P145" s="170">
        <f>SUM(P146:P172)</f>
        <v>0</v>
      </c>
      <c r="Q145" s="169"/>
      <c r="R145" s="170">
        <f>SUM(R146:R172)</f>
        <v>0</v>
      </c>
      <c r="S145" s="169"/>
      <c r="T145" s="171">
        <f>SUM(T146:T172)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80</v>
      </c>
      <c r="AT145" s="172" t="s">
        <v>71</v>
      </c>
      <c r="AU145" s="172" t="s">
        <v>80</v>
      </c>
      <c r="AY145" s="164" t="s">
        <v>157</v>
      </c>
      <c r="BK145" s="173">
        <f>SUM(BK146:BK172)</f>
        <v>0</v>
      </c>
    </row>
    <row r="146" s="2" customFormat="1" ht="16.5" customHeight="1">
      <c r="A146" s="34"/>
      <c r="B146" s="176"/>
      <c r="C146" s="177" t="s">
        <v>192</v>
      </c>
      <c r="D146" s="177" t="s">
        <v>159</v>
      </c>
      <c r="E146" s="178" t="s">
        <v>2353</v>
      </c>
      <c r="F146" s="179" t="s">
        <v>2354</v>
      </c>
      <c r="G146" s="180" t="s">
        <v>856</v>
      </c>
      <c r="H146" s="181">
        <v>1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38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163</v>
      </c>
      <c r="AT146" s="189" t="s">
        <v>159</v>
      </c>
      <c r="AU146" s="189" t="s">
        <v>164</v>
      </c>
      <c r="AY146" s="15" t="s">
        <v>157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164</v>
      </c>
      <c r="BK146" s="190">
        <f>ROUND(I146*H146,2)</f>
        <v>0</v>
      </c>
      <c r="BL146" s="15" t="s">
        <v>163</v>
      </c>
      <c r="BM146" s="189" t="s">
        <v>225</v>
      </c>
    </row>
    <row r="147" s="2" customFormat="1" ht="21.75" customHeight="1">
      <c r="A147" s="34"/>
      <c r="B147" s="176"/>
      <c r="C147" s="177" t="s">
        <v>226</v>
      </c>
      <c r="D147" s="177" t="s">
        <v>159</v>
      </c>
      <c r="E147" s="178" t="s">
        <v>2355</v>
      </c>
      <c r="F147" s="179" t="s">
        <v>2356</v>
      </c>
      <c r="G147" s="180" t="s">
        <v>300</v>
      </c>
      <c r="H147" s="181">
        <v>11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38</v>
      </c>
      <c r="O147" s="78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163</v>
      </c>
      <c r="AT147" s="189" t="s">
        <v>159</v>
      </c>
      <c r="AU147" s="189" t="s">
        <v>164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163</v>
      </c>
      <c r="BM147" s="189" t="s">
        <v>229</v>
      </c>
    </row>
    <row r="148" s="2" customFormat="1" ht="16.5" customHeight="1">
      <c r="A148" s="34"/>
      <c r="B148" s="176"/>
      <c r="C148" s="191" t="s">
        <v>195</v>
      </c>
      <c r="D148" s="191" t="s">
        <v>276</v>
      </c>
      <c r="E148" s="192" t="s">
        <v>2357</v>
      </c>
      <c r="F148" s="193" t="s">
        <v>2358</v>
      </c>
      <c r="G148" s="194" t="s">
        <v>597</v>
      </c>
      <c r="H148" s="195">
        <v>7</v>
      </c>
      <c r="I148" s="196"/>
      <c r="J148" s="197">
        <f>ROUND(I148*H148,2)</f>
        <v>0</v>
      </c>
      <c r="K148" s="198"/>
      <c r="L148" s="199"/>
      <c r="M148" s="200" t="s">
        <v>1</v>
      </c>
      <c r="N148" s="201" t="s">
        <v>38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174</v>
      </c>
      <c r="AT148" s="189" t="s">
        <v>276</v>
      </c>
      <c r="AU148" s="189" t="s">
        <v>164</v>
      </c>
      <c r="AY148" s="15" t="s">
        <v>157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164</v>
      </c>
      <c r="BK148" s="190">
        <f>ROUND(I148*H148,2)</f>
        <v>0</v>
      </c>
      <c r="BL148" s="15" t="s">
        <v>163</v>
      </c>
      <c r="BM148" s="189" t="s">
        <v>232</v>
      </c>
    </row>
    <row r="149" s="2" customFormat="1" ht="16.5" customHeight="1">
      <c r="A149" s="34"/>
      <c r="B149" s="176"/>
      <c r="C149" s="191" t="s">
        <v>233</v>
      </c>
      <c r="D149" s="191" t="s">
        <v>276</v>
      </c>
      <c r="E149" s="192" t="s">
        <v>2359</v>
      </c>
      <c r="F149" s="193" t="s">
        <v>2360</v>
      </c>
      <c r="G149" s="194" t="s">
        <v>597</v>
      </c>
      <c r="H149" s="195">
        <v>1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38</v>
      </c>
      <c r="O149" s="78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174</v>
      </c>
      <c r="AT149" s="189" t="s">
        <v>276</v>
      </c>
      <c r="AU149" s="189" t="s">
        <v>164</v>
      </c>
      <c r="AY149" s="15" t="s">
        <v>157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164</v>
      </c>
      <c r="BK149" s="190">
        <f>ROUND(I149*H149,2)</f>
        <v>0</v>
      </c>
      <c r="BL149" s="15" t="s">
        <v>163</v>
      </c>
      <c r="BM149" s="189" t="s">
        <v>236</v>
      </c>
    </row>
    <row r="150" s="2" customFormat="1" ht="21.75" customHeight="1">
      <c r="A150" s="34"/>
      <c r="B150" s="176"/>
      <c r="C150" s="191" t="s">
        <v>199</v>
      </c>
      <c r="D150" s="191" t="s">
        <v>276</v>
      </c>
      <c r="E150" s="192" t="s">
        <v>2361</v>
      </c>
      <c r="F150" s="193" t="s">
        <v>2362</v>
      </c>
      <c r="G150" s="194" t="s">
        <v>597</v>
      </c>
      <c r="H150" s="195">
        <v>1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38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174</v>
      </c>
      <c r="AT150" s="189" t="s">
        <v>276</v>
      </c>
      <c r="AU150" s="189" t="s">
        <v>164</v>
      </c>
      <c r="AY150" s="15" t="s">
        <v>157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164</v>
      </c>
      <c r="BK150" s="190">
        <f>ROUND(I150*H150,2)</f>
        <v>0</v>
      </c>
      <c r="BL150" s="15" t="s">
        <v>163</v>
      </c>
      <c r="BM150" s="189" t="s">
        <v>239</v>
      </c>
    </row>
    <row r="151" s="2" customFormat="1" ht="16.5" customHeight="1">
      <c r="A151" s="34"/>
      <c r="B151" s="176"/>
      <c r="C151" s="191" t="s">
        <v>7</v>
      </c>
      <c r="D151" s="191" t="s">
        <v>276</v>
      </c>
      <c r="E151" s="192" t="s">
        <v>2363</v>
      </c>
      <c r="F151" s="193" t="s">
        <v>2364</v>
      </c>
      <c r="G151" s="194" t="s">
        <v>597</v>
      </c>
      <c r="H151" s="195">
        <v>2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38</v>
      </c>
      <c r="O151" s="78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174</v>
      </c>
      <c r="AT151" s="189" t="s">
        <v>276</v>
      </c>
      <c r="AU151" s="189" t="s">
        <v>164</v>
      </c>
      <c r="AY151" s="15" t="s">
        <v>157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164</v>
      </c>
      <c r="BK151" s="190">
        <f>ROUND(I151*H151,2)</f>
        <v>0</v>
      </c>
      <c r="BL151" s="15" t="s">
        <v>163</v>
      </c>
      <c r="BM151" s="189" t="s">
        <v>243</v>
      </c>
    </row>
    <row r="152" s="2" customFormat="1" ht="16.5" customHeight="1">
      <c r="A152" s="34"/>
      <c r="B152" s="176"/>
      <c r="C152" s="177" t="s">
        <v>202</v>
      </c>
      <c r="D152" s="177" t="s">
        <v>159</v>
      </c>
      <c r="E152" s="178" t="s">
        <v>2365</v>
      </c>
      <c r="F152" s="179" t="s">
        <v>2366</v>
      </c>
      <c r="G152" s="180" t="s">
        <v>300</v>
      </c>
      <c r="H152" s="181">
        <v>1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164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246</v>
      </c>
    </row>
    <row r="153" s="2" customFormat="1" ht="16.5" customHeight="1">
      <c r="A153" s="34"/>
      <c r="B153" s="176"/>
      <c r="C153" s="191" t="s">
        <v>247</v>
      </c>
      <c r="D153" s="191" t="s">
        <v>276</v>
      </c>
      <c r="E153" s="192" t="s">
        <v>2367</v>
      </c>
      <c r="F153" s="193" t="s">
        <v>2368</v>
      </c>
      <c r="G153" s="194" t="s">
        <v>597</v>
      </c>
      <c r="H153" s="195">
        <v>1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38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174</v>
      </c>
      <c r="AT153" s="189" t="s">
        <v>276</v>
      </c>
      <c r="AU153" s="189" t="s">
        <v>164</v>
      </c>
      <c r="AY153" s="15" t="s">
        <v>157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164</v>
      </c>
      <c r="BK153" s="190">
        <f>ROUND(I153*H153,2)</f>
        <v>0</v>
      </c>
      <c r="BL153" s="15" t="s">
        <v>163</v>
      </c>
      <c r="BM153" s="189" t="s">
        <v>250</v>
      </c>
    </row>
    <row r="154" s="2" customFormat="1" ht="21.75" customHeight="1">
      <c r="A154" s="34"/>
      <c r="B154" s="176"/>
      <c r="C154" s="177" t="s">
        <v>207</v>
      </c>
      <c r="D154" s="177" t="s">
        <v>159</v>
      </c>
      <c r="E154" s="178" t="s">
        <v>2369</v>
      </c>
      <c r="F154" s="179" t="s">
        <v>2370</v>
      </c>
      <c r="G154" s="180" t="s">
        <v>311</v>
      </c>
      <c r="H154" s="181">
        <v>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38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163</v>
      </c>
      <c r="AT154" s="189" t="s">
        <v>159</v>
      </c>
      <c r="AU154" s="189" t="s">
        <v>164</v>
      </c>
      <c r="AY154" s="15" t="s">
        <v>157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164</v>
      </c>
      <c r="BK154" s="190">
        <f>ROUND(I154*H154,2)</f>
        <v>0</v>
      </c>
      <c r="BL154" s="15" t="s">
        <v>163</v>
      </c>
      <c r="BM154" s="189" t="s">
        <v>253</v>
      </c>
    </row>
    <row r="155" s="2" customFormat="1" ht="16.5" customHeight="1">
      <c r="A155" s="34"/>
      <c r="B155" s="176"/>
      <c r="C155" s="191" t="s">
        <v>254</v>
      </c>
      <c r="D155" s="191" t="s">
        <v>276</v>
      </c>
      <c r="E155" s="192" t="s">
        <v>2371</v>
      </c>
      <c r="F155" s="193" t="s">
        <v>2372</v>
      </c>
      <c r="G155" s="194" t="s">
        <v>311</v>
      </c>
      <c r="H155" s="195">
        <v>2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38</v>
      </c>
      <c r="O155" s="7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174</v>
      </c>
      <c r="AT155" s="189" t="s">
        <v>276</v>
      </c>
      <c r="AU155" s="189" t="s">
        <v>164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163</v>
      </c>
      <c r="BM155" s="189" t="s">
        <v>257</v>
      </c>
    </row>
    <row r="156" s="2" customFormat="1" ht="21.75" customHeight="1">
      <c r="A156" s="34"/>
      <c r="B156" s="176"/>
      <c r="C156" s="177" t="s">
        <v>210</v>
      </c>
      <c r="D156" s="177" t="s">
        <v>159</v>
      </c>
      <c r="E156" s="178" t="s">
        <v>2373</v>
      </c>
      <c r="F156" s="179" t="s">
        <v>2374</v>
      </c>
      <c r="G156" s="180" t="s">
        <v>311</v>
      </c>
      <c r="H156" s="181">
        <v>16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38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163</v>
      </c>
      <c r="AT156" s="189" t="s">
        <v>159</v>
      </c>
      <c r="AU156" s="189" t="s">
        <v>164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163</v>
      </c>
      <c r="BM156" s="189" t="s">
        <v>260</v>
      </c>
    </row>
    <row r="157" s="2" customFormat="1" ht="16.5" customHeight="1">
      <c r="A157" s="34"/>
      <c r="B157" s="176"/>
      <c r="C157" s="191" t="s">
        <v>261</v>
      </c>
      <c r="D157" s="191" t="s">
        <v>276</v>
      </c>
      <c r="E157" s="192" t="s">
        <v>2375</v>
      </c>
      <c r="F157" s="193" t="s">
        <v>2376</v>
      </c>
      <c r="G157" s="194" t="s">
        <v>311</v>
      </c>
      <c r="H157" s="195">
        <v>16</v>
      </c>
      <c r="I157" s="196"/>
      <c r="J157" s="197">
        <f>ROUND(I157*H157,2)</f>
        <v>0</v>
      </c>
      <c r="K157" s="198"/>
      <c r="L157" s="199"/>
      <c r="M157" s="200" t="s">
        <v>1</v>
      </c>
      <c r="N157" s="201" t="s">
        <v>38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174</v>
      </c>
      <c r="AT157" s="189" t="s">
        <v>276</v>
      </c>
      <c r="AU157" s="189" t="s">
        <v>164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264</v>
      </c>
    </row>
    <row r="158" s="2" customFormat="1" ht="21.75" customHeight="1">
      <c r="A158" s="34"/>
      <c r="B158" s="176"/>
      <c r="C158" s="177" t="s">
        <v>214</v>
      </c>
      <c r="D158" s="177" t="s">
        <v>159</v>
      </c>
      <c r="E158" s="178" t="s">
        <v>2377</v>
      </c>
      <c r="F158" s="179" t="s">
        <v>2378</v>
      </c>
      <c r="G158" s="180" t="s">
        <v>311</v>
      </c>
      <c r="H158" s="181">
        <v>4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38</v>
      </c>
      <c r="O158" s="78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163</v>
      </c>
      <c r="AT158" s="189" t="s">
        <v>159</v>
      </c>
      <c r="AU158" s="189" t="s">
        <v>164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267</v>
      </c>
    </row>
    <row r="159" s="2" customFormat="1" ht="16.5" customHeight="1">
      <c r="A159" s="34"/>
      <c r="B159" s="176"/>
      <c r="C159" s="191" t="s">
        <v>268</v>
      </c>
      <c r="D159" s="191" t="s">
        <v>276</v>
      </c>
      <c r="E159" s="192" t="s">
        <v>2379</v>
      </c>
      <c r="F159" s="193" t="s">
        <v>2380</v>
      </c>
      <c r="G159" s="194" t="s">
        <v>311</v>
      </c>
      <c r="H159" s="195">
        <v>4</v>
      </c>
      <c r="I159" s="196"/>
      <c r="J159" s="197">
        <f>ROUND(I159*H159,2)</f>
        <v>0</v>
      </c>
      <c r="K159" s="198"/>
      <c r="L159" s="199"/>
      <c r="M159" s="200" t="s">
        <v>1</v>
      </c>
      <c r="N159" s="201" t="s">
        <v>38</v>
      </c>
      <c r="O159" s="7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174</v>
      </c>
      <c r="AT159" s="189" t="s">
        <v>276</v>
      </c>
      <c r="AU159" s="189" t="s">
        <v>164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271</v>
      </c>
    </row>
    <row r="160" s="2" customFormat="1" ht="21.75" customHeight="1">
      <c r="A160" s="34"/>
      <c r="B160" s="176"/>
      <c r="C160" s="177" t="s">
        <v>218</v>
      </c>
      <c r="D160" s="177" t="s">
        <v>159</v>
      </c>
      <c r="E160" s="178" t="s">
        <v>2381</v>
      </c>
      <c r="F160" s="179" t="s">
        <v>2382</v>
      </c>
      <c r="G160" s="180" t="s">
        <v>311</v>
      </c>
      <c r="H160" s="181">
        <v>8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38</v>
      </c>
      <c r="O160" s="78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163</v>
      </c>
      <c r="AT160" s="189" t="s">
        <v>159</v>
      </c>
      <c r="AU160" s="189" t="s">
        <v>164</v>
      </c>
      <c r="AY160" s="15" t="s">
        <v>157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164</v>
      </c>
      <c r="BK160" s="190">
        <f>ROUND(I160*H160,2)</f>
        <v>0</v>
      </c>
      <c r="BL160" s="15" t="s">
        <v>163</v>
      </c>
      <c r="BM160" s="189" t="s">
        <v>274</v>
      </c>
    </row>
    <row r="161" s="2" customFormat="1" ht="16.5" customHeight="1">
      <c r="A161" s="34"/>
      <c r="B161" s="176"/>
      <c r="C161" s="191" t="s">
        <v>275</v>
      </c>
      <c r="D161" s="191" t="s">
        <v>276</v>
      </c>
      <c r="E161" s="192" t="s">
        <v>2383</v>
      </c>
      <c r="F161" s="193" t="s">
        <v>2384</v>
      </c>
      <c r="G161" s="194" t="s">
        <v>311</v>
      </c>
      <c r="H161" s="195">
        <v>8</v>
      </c>
      <c r="I161" s="196"/>
      <c r="J161" s="197">
        <f>ROUND(I161*H161,2)</f>
        <v>0</v>
      </c>
      <c r="K161" s="198"/>
      <c r="L161" s="199"/>
      <c r="M161" s="200" t="s">
        <v>1</v>
      </c>
      <c r="N161" s="201" t="s">
        <v>38</v>
      </c>
      <c r="O161" s="78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174</v>
      </c>
      <c r="AT161" s="189" t="s">
        <v>276</v>
      </c>
      <c r="AU161" s="189" t="s">
        <v>164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279</v>
      </c>
    </row>
    <row r="162" s="2" customFormat="1" ht="21.75" customHeight="1">
      <c r="A162" s="34"/>
      <c r="B162" s="176"/>
      <c r="C162" s="177" t="s">
        <v>222</v>
      </c>
      <c r="D162" s="177" t="s">
        <v>159</v>
      </c>
      <c r="E162" s="178" t="s">
        <v>2385</v>
      </c>
      <c r="F162" s="179" t="s">
        <v>2386</v>
      </c>
      <c r="G162" s="180" t="s">
        <v>311</v>
      </c>
      <c r="H162" s="181">
        <v>6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38</v>
      </c>
      <c r="O162" s="7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163</v>
      </c>
      <c r="AT162" s="189" t="s">
        <v>159</v>
      </c>
      <c r="AU162" s="189" t="s">
        <v>164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282</v>
      </c>
    </row>
    <row r="163" s="2" customFormat="1" ht="16.5" customHeight="1">
      <c r="A163" s="34"/>
      <c r="B163" s="176"/>
      <c r="C163" s="191" t="s">
        <v>283</v>
      </c>
      <c r="D163" s="191" t="s">
        <v>276</v>
      </c>
      <c r="E163" s="192" t="s">
        <v>2387</v>
      </c>
      <c r="F163" s="193" t="s">
        <v>2388</v>
      </c>
      <c r="G163" s="194" t="s">
        <v>311</v>
      </c>
      <c r="H163" s="195">
        <v>6</v>
      </c>
      <c r="I163" s="196"/>
      <c r="J163" s="197">
        <f>ROUND(I163*H163,2)</f>
        <v>0</v>
      </c>
      <c r="K163" s="198"/>
      <c r="L163" s="199"/>
      <c r="M163" s="200" t="s">
        <v>1</v>
      </c>
      <c r="N163" s="201" t="s">
        <v>38</v>
      </c>
      <c r="O163" s="78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174</v>
      </c>
      <c r="AT163" s="189" t="s">
        <v>276</v>
      </c>
      <c r="AU163" s="189" t="s">
        <v>164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286</v>
      </c>
    </row>
    <row r="164" s="2" customFormat="1" ht="16.5" customHeight="1">
      <c r="A164" s="34"/>
      <c r="B164" s="176"/>
      <c r="C164" s="177" t="s">
        <v>225</v>
      </c>
      <c r="D164" s="177" t="s">
        <v>159</v>
      </c>
      <c r="E164" s="178" t="s">
        <v>2389</v>
      </c>
      <c r="F164" s="179" t="s">
        <v>2390</v>
      </c>
      <c r="G164" s="180" t="s">
        <v>300</v>
      </c>
      <c r="H164" s="181">
        <v>3</v>
      </c>
      <c r="I164" s="182"/>
      <c r="J164" s="183">
        <f>ROUND(I164*H164,2)</f>
        <v>0</v>
      </c>
      <c r="K164" s="184"/>
      <c r="L164" s="35"/>
      <c r="M164" s="185" t="s">
        <v>1</v>
      </c>
      <c r="N164" s="186" t="s">
        <v>38</v>
      </c>
      <c r="O164" s="7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163</v>
      </c>
      <c r="AT164" s="189" t="s">
        <v>159</v>
      </c>
      <c r="AU164" s="189" t="s">
        <v>164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289</v>
      </c>
    </row>
    <row r="165" s="2" customFormat="1" ht="16.5" customHeight="1">
      <c r="A165" s="34"/>
      <c r="B165" s="176"/>
      <c r="C165" s="191" t="s">
        <v>290</v>
      </c>
      <c r="D165" s="191" t="s">
        <v>276</v>
      </c>
      <c r="E165" s="192" t="s">
        <v>2391</v>
      </c>
      <c r="F165" s="193" t="s">
        <v>2392</v>
      </c>
      <c r="G165" s="194" t="s">
        <v>597</v>
      </c>
      <c r="H165" s="195">
        <v>2</v>
      </c>
      <c r="I165" s="196"/>
      <c r="J165" s="197">
        <f>ROUND(I165*H165,2)</f>
        <v>0</v>
      </c>
      <c r="K165" s="198"/>
      <c r="L165" s="199"/>
      <c r="M165" s="200" t="s">
        <v>1</v>
      </c>
      <c r="N165" s="201" t="s">
        <v>38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174</v>
      </c>
      <c r="AT165" s="189" t="s">
        <v>276</v>
      </c>
      <c r="AU165" s="189" t="s">
        <v>164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293</v>
      </c>
    </row>
    <row r="166" s="2" customFormat="1" ht="16.5" customHeight="1">
      <c r="A166" s="34"/>
      <c r="B166" s="176"/>
      <c r="C166" s="191" t="s">
        <v>229</v>
      </c>
      <c r="D166" s="191" t="s">
        <v>276</v>
      </c>
      <c r="E166" s="192" t="s">
        <v>2393</v>
      </c>
      <c r="F166" s="193" t="s">
        <v>2394</v>
      </c>
      <c r="G166" s="194" t="s">
        <v>597</v>
      </c>
      <c r="H166" s="195">
        <v>1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38</v>
      </c>
      <c r="O166" s="78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174</v>
      </c>
      <c r="AT166" s="189" t="s">
        <v>276</v>
      </c>
      <c r="AU166" s="189" t="s">
        <v>164</v>
      </c>
      <c r="AY166" s="15" t="s">
        <v>157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164</v>
      </c>
      <c r="BK166" s="190">
        <f>ROUND(I166*H166,2)</f>
        <v>0</v>
      </c>
      <c r="BL166" s="15" t="s">
        <v>163</v>
      </c>
      <c r="BM166" s="189" t="s">
        <v>296</v>
      </c>
    </row>
    <row r="167" s="2" customFormat="1" ht="24.15" customHeight="1">
      <c r="A167" s="34"/>
      <c r="B167" s="176"/>
      <c r="C167" s="191" t="s">
        <v>297</v>
      </c>
      <c r="D167" s="191" t="s">
        <v>276</v>
      </c>
      <c r="E167" s="192" t="s">
        <v>2395</v>
      </c>
      <c r="F167" s="193" t="s">
        <v>2396</v>
      </c>
      <c r="G167" s="194" t="s">
        <v>597</v>
      </c>
      <c r="H167" s="195">
        <v>2</v>
      </c>
      <c r="I167" s="196"/>
      <c r="J167" s="197">
        <f>ROUND(I167*H167,2)</f>
        <v>0</v>
      </c>
      <c r="K167" s="198"/>
      <c r="L167" s="199"/>
      <c r="M167" s="200" t="s">
        <v>1</v>
      </c>
      <c r="N167" s="201" t="s">
        <v>38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174</v>
      </c>
      <c r="AT167" s="189" t="s">
        <v>276</v>
      </c>
      <c r="AU167" s="189" t="s">
        <v>164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301</v>
      </c>
    </row>
    <row r="168" s="2" customFormat="1" ht="24.15" customHeight="1">
      <c r="A168" s="34"/>
      <c r="B168" s="176"/>
      <c r="C168" s="191" t="s">
        <v>232</v>
      </c>
      <c r="D168" s="191" t="s">
        <v>276</v>
      </c>
      <c r="E168" s="192" t="s">
        <v>2397</v>
      </c>
      <c r="F168" s="193" t="s">
        <v>2398</v>
      </c>
      <c r="G168" s="194" t="s">
        <v>597</v>
      </c>
      <c r="H168" s="195">
        <v>1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38</v>
      </c>
      <c r="O168" s="78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174</v>
      </c>
      <c r="AT168" s="189" t="s">
        <v>276</v>
      </c>
      <c r="AU168" s="189" t="s">
        <v>164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304</v>
      </c>
    </row>
    <row r="169" s="2" customFormat="1" ht="16.5" customHeight="1">
      <c r="A169" s="34"/>
      <c r="B169" s="176"/>
      <c r="C169" s="177" t="s">
        <v>305</v>
      </c>
      <c r="D169" s="177" t="s">
        <v>159</v>
      </c>
      <c r="E169" s="178" t="s">
        <v>2399</v>
      </c>
      <c r="F169" s="179" t="s">
        <v>2400</v>
      </c>
      <c r="G169" s="180" t="s">
        <v>300</v>
      </c>
      <c r="H169" s="181">
        <v>3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38</v>
      </c>
      <c r="O169" s="78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163</v>
      </c>
      <c r="AT169" s="189" t="s">
        <v>159</v>
      </c>
      <c r="AU169" s="189" t="s">
        <v>164</v>
      </c>
      <c r="AY169" s="15" t="s">
        <v>157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164</v>
      </c>
      <c r="BK169" s="190">
        <f>ROUND(I169*H169,2)</f>
        <v>0</v>
      </c>
      <c r="BL169" s="15" t="s">
        <v>163</v>
      </c>
      <c r="BM169" s="189" t="s">
        <v>308</v>
      </c>
    </row>
    <row r="170" s="2" customFormat="1" ht="16.5" customHeight="1">
      <c r="A170" s="34"/>
      <c r="B170" s="176"/>
      <c r="C170" s="191" t="s">
        <v>236</v>
      </c>
      <c r="D170" s="191" t="s">
        <v>276</v>
      </c>
      <c r="E170" s="192" t="s">
        <v>2401</v>
      </c>
      <c r="F170" s="193" t="s">
        <v>2402</v>
      </c>
      <c r="G170" s="194" t="s">
        <v>597</v>
      </c>
      <c r="H170" s="195">
        <v>2</v>
      </c>
      <c r="I170" s="196"/>
      <c r="J170" s="197">
        <f>ROUND(I170*H170,2)</f>
        <v>0</v>
      </c>
      <c r="K170" s="198"/>
      <c r="L170" s="199"/>
      <c r="M170" s="200" t="s">
        <v>1</v>
      </c>
      <c r="N170" s="201" t="s">
        <v>38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174</v>
      </c>
      <c r="AT170" s="189" t="s">
        <v>276</v>
      </c>
      <c r="AU170" s="189" t="s">
        <v>164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312</v>
      </c>
    </row>
    <row r="171" s="2" customFormat="1" ht="16.5" customHeight="1">
      <c r="A171" s="34"/>
      <c r="B171" s="176"/>
      <c r="C171" s="191" t="s">
        <v>313</v>
      </c>
      <c r="D171" s="191" t="s">
        <v>276</v>
      </c>
      <c r="E171" s="192" t="s">
        <v>2403</v>
      </c>
      <c r="F171" s="193" t="s">
        <v>2404</v>
      </c>
      <c r="G171" s="194" t="s">
        <v>597</v>
      </c>
      <c r="H171" s="195">
        <v>1</v>
      </c>
      <c r="I171" s="196"/>
      <c r="J171" s="197">
        <f>ROUND(I171*H171,2)</f>
        <v>0</v>
      </c>
      <c r="K171" s="198"/>
      <c r="L171" s="199"/>
      <c r="M171" s="200" t="s">
        <v>1</v>
      </c>
      <c r="N171" s="201" t="s">
        <v>38</v>
      </c>
      <c r="O171" s="78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174</v>
      </c>
      <c r="AT171" s="189" t="s">
        <v>276</v>
      </c>
      <c r="AU171" s="189" t="s">
        <v>164</v>
      </c>
      <c r="AY171" s="15" t="s">
        <v>157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164</v>
      </c>
      <c r="BK171" s="190">
        <f>ROUND(I171*H171,2)</f>
        <v>0</v>
      </c>
      <c r="BL171" s="15" t="s">
        <v>163</v>
      </c>
      <c r="BM171" s="189" t="s">
        <v>316</v>
      </c>
    </row>
    <row r="172" s="2" customFormat="1" ht="16.5" customHeight="1">
      <c r="A172" s="34"/>
      <c r="B172" s="176"/>
      <c r="C172" s="177" t="s">
        <v>239</v>
      </c>
      <c r="D172" s="177" t="s">
        <v>159</v>
      </c>
      <c r="E172" s="178" t="s">
        <v>2405</v>
      </c>
      <c r="F172" s="179" t="s">
        <v>2406</v>
      </c>
      <c r="G172" s="180" t="s">
        <v>856</v>
      </c>
      <c r="H172" s="181">
        <v>1</v>
      </c>
      <c r="I172" s="182"/>
      <c r="J172" s="183">
        <f>ROUND(I172*H172,2)</f>
        <v>0</v>
      </c>
      <c r="K172" s="184"/>
      <c r="L172" s="35"/>
      <c r="M172" s="204" t="s">
        <v>1</v>
      </c>
      <c r="N172" s="205" t="s">
        <v>38</v>
      </c>
      <c r="O172" s="206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163</v>
      </c>
      <c r="AT172" s="189" t="s">
        <v>159</v>
      </c>
      <c r="AU172" s="189" t="s">
        <v>164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163</v>
      </c>
      <c r="BM172" s="189" t="s">
        <v>319</v>
      </c>
    </row>
    <row r="173" s="2" customFormat="1" ht="6.96" customHeight="1">
      <c r="A173" s="34"/>
      <c r="B173" s="61"/>
      <c r="C173" s="62"/>
      <c r="D173" s="62"/>
      <c r="E173" s="62"/>
      <c r="F173" s="62"/>
      <c r="G173" s="62"/>
      <c r="H173" s="62"/>
      <c r="I173" s="62"/>
      <c r="J173" s="62"/>
      <c r="K173" s="62"/>
      <c r="L173" s="35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2407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tr">
        <f>IF('Rekapitulácia stavby'!AN10="","",'Rekapitulácia stavby'!AN10)</f>
        <v/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IF('Rekapitulácia stavby'!E11="","",'Rekapitulácia stavby'!E11)</f>
        <v xml:space="preserve"> </v>
      </c>
      <c r="F15" s="34"/>
      <c r="G15" s="34"/>
      <c r="H15" s="34"/>
      <c r="I15" s="28" t="s">
        <v>25</v>
      </c>
      <c r="J15" s="23" t="str">
        <f>IF('Rekapitulácia stavby'!AN11="","",'Rekapitulácia stavby'!AN11)</f>
        <v/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tr">
        <f>IF('Rekapitulácia stavby'!AN16="","",'Rekapitulácia stavby'!AN16)</f>
        <v/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IF('Rekapitulácia stavby'!E17="","",'Rekapitulácia stavby'!E17)</f>
        <v xml:space="preserve"> </v>
      </c>
      <c r="F21" s="34"/>
      <c r="G21" s="34"/>
      <c r="H21" s="34"/>
      <c r="I21" s="28" t="s">
        <v>25</v>
      </c>
      <c r="J21" s="23" t="str">
        <f>IF('Rekapitulácia stavby'!AN17="","",'Rekapitulácia stavby'!AN17)</f>
        <v/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ROUND(J136,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ROUND((SUM(BE136:BE532)),  2)</f>
        <v>0</v>
      </c>
      <c r="G33" s="129"/>
      <c r="H33" s="129"/>
      <c r="I33" s="130">
        <v>0.23000000000000001</v>
      </c>
      <c r="J33" s="128">
        <f>ROUND(((SUM(BE136:BE532))*I33),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ROUND((SUM(BF136:BF532)),  2)</f>
        <v>0</v>
      </c>
      <c r="G34" s="129"/>
      <c r="H34" s="129"/>
      <c r="I34" s="130">
        <v>0.23000000000000001</v>
      </c>
      <c r="J34" s="128">
        <f>ROUND(((SUM(BF136:BF532))*I34),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ROUND((SUM(BG136:BG532)),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ROUND((SUM(BH136:BH532)),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ROUND((SUM(BI136:BI532)),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01.6 - Elektroinštalácia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28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J136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2408</v>
      </c>
      <c r="E97" s="146"/>
      <c r="F97" s="146"/>
      <c r="G97" s="146"/>
      <c r="H97" s="146"/>
      <c r="I97" s="146"/>
      <c r="J97" s="147">
        <f>J137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44"/>
      <c r="C98" s="9"/>
      <c r="D98" s="145" t="s">
        <v>2409</v>
      </c>
      <c r="E98" s="146"/>
      <c r="F98" s="146"/>
      <c r="G98" s="146"/>
      <c r="H98" s="146"/>
      <c r="I98" s="146"/>
      <c r="J98" s="147">
        <f>J187</f>
        <v>0</v>
      </c>
      <c r="K98" s="9"/>
      <c r="L98" s="14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44"/>
      <c r="C99" s="9"/>
      <c r="D99" s="145" t="s">
        <v>2410</v>
      </c>
      <c r="E99" s="146"/>
      <c r="F99" s="146"/>
      <c r="G99" s="146"/>
      <c r="H99" s="146"/>
      <c r="I99" s="146"/>
      <c r="J99" s="147">
        <f>J239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44"/>
      <c r="C100" s="9"/>
      <c r="D100" s="145" t="s">
        <v>2411</v>
      </c>
      <c r="E100" s="146"/>
      <c r="F100" s="146"/>
      <c r="G100" s="146"/>
      <c r="H100" s="146"/>
      <c r="I100" s="146"/>
      <c r="J100" s="147">
        <f>J268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44"/>
      <c r="C101" s="9"/>
      <c r="D101" s="145" t="s">
        <v>2412</v>
      </c>
      <c r="E101" s="146"/>
      <c r="F101" s="146"/>
      <c r="G101" s="146"/>
      <c r="H101" s="146"/>
      <c r="I101" s="146"/>
      <c r="J101" s="147">
        <f>J292</f>
        <v>0</v>
      </c>
      <c r="K101" s="9"/>
      <c r="L101" s="14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44"/>
      <c r="C102" s="9"/>
      <c r="D102" s="145" t="s">
        <v>2413</v>
      </c>
      <c r="E102" s="146"/>
      <c r="F102" s="146"/>
      <c r="G102" s="146"/>
      <c r="H102" s="146"/>
      <c r="I102" s="146"/>
      <c r="J102" s="147">
        <f>J293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44"/>
      <c r="C103" s="9"/>
      <c r="D103" s="145" t="s">
        <v>2414</v>
      </c>
      <c r="E103" s="146"/>
      <c r="F103" s="146"/>
      <c r="G103" s="146"/>
      <c r="H103" s="146"/>
      <c r="I103" s="146"/>
      <c r="J103" s="147">
        <f>J322</f>
        <v>0</v>
      </c>
      <c r="K103" s="9"/>
      <c r="L103" s="14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44"/>
      <c r="C104" s="9"/>
      <c r="D104" s="145" t="s">
        <v>2415</v>
      </c>
      <c r="E104" s="146"/>
      <c r="F104" s="146"/>
      <c r="G104" s="146"/>
      <c r="H104" s="146"/>
      <c r="I104" s="146"/>
      <c r="J104" s="147">
        <f>J346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44"/>
      <c r="C105" s="9"/>
      <c r="D105" s="145" t="s">
        <v>2416</v>
      </c>
      <c r="E105" s="146"/>
      <c r="F105" s="146"/>
      <c r="G105" s="146"/>
      <c r="H105" s="146"/>
      <c r="I105" s="146"/>
      <c r="J105" s="147">
        <f>J367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44"/>
      <c r="C106" s="9"/>
      <c r="D106" s="145" t="s">
        <v>2417</v>
      </c>
      <c r="E106" s="146"/>
      <c r="F106" s="146"/>
      <c r="G106" s="146"/>
      <c r="H106" s="146"/>
      <c r="I106" s="146"/>
      <c r="J106" s="147">
        <f>J387</f>
        <v>0</v>
      </c>
      <c r="K106" s="9"/>
      <c r="L106" s="14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44"/>
      <c r="C107" s="9"/>
      <c r="D107" s="145" t="s">
        <v>2418</v>
      </c>
      <c r="E107" s="146"/>
      <c r="F107" s="146"/>
      <c r="G107" s="146"/>
      <c r="H107" s="146"/>
      <c r="I107" s="146"/>
      <c r="J107" s="147">
        <f>J408</f>
        <v>0</v>
      </c>
      <c r="K107" s="9"/>
      <c r="L107" s="14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44"/>
      <c r="C108" s="9"/>
      <c r="D108" s="145" t="s">
        <v>2419</v>
      </c>
      <c r="E108" s="146"/>
      <c r="F108" s="146"/>
      <c r="G108" s="146"/>
      <c r="H108" s="146"/>
      <c r="I108" s="146"/>
      <c r="J108" s="147">
        <f>J430</f>
        <v>0</v>
      </c>
      <c r="K108" s="9"/>
      <c r="L108" s="14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48"/>
      <c r="C109" s="10"/>
      <c r="D109" s="149" t="s">
        <v>2420</v>
      </c>
      <c r="E109" s="150"/>
      <c r="F109" s="150"/>
      <c r="G109" s="150"/>
      <c r="H109" s="150"/>
      <c r="I109" s="150"/>
      <c r="J109" s="151">
        <f>J439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44"/>
      <c r="C110" s="9"/>
      <c r="D110" s="145" t="s">
        <v>2421</v>
      </c>
      <c r="E110" s="146"/>
      <c r="F110" s="146"/>
      <c r="G110" s="146"/>
      <c r="H110" s="146"/>
      <c r="I110" s="146"/>
      <c r="J110" s="147">
        <f>J441</f>
        <v>0</v>
      </c>
      <c r="K110" s="9"/>
      <c r="L110" s="14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9" customFormat="1" ht="24.96" customHeight="1">
      <c r="A111" s="9"/>
      <c r="B111" s="144"/>
      <c r="C111" s="9"/>
      <c r="D111" s="145" t="s">
        <v>2422</v>
      </c>
      <c r="E111" s="146"/>
      <c r="F111" s="146"/>
      <c r="G111" s="146"/>
      <c r="H111" s="146"/>
      <c r="I111" s="146"/>
      <c r="J111" s="147">
        <f>J449</f>
        <v>0</v>
      </c>
      <c r="K111" s="9"/>
      <c r="L111" s="14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9" customFormat="1" ht="24.96" customHeight="1">
      <c r="A112" s="9"/>
      <c r="B112" s="144"/>
      <c r="C112" s="9"/>
      <c r="D112" s="145" t="s">
        <v>2423</v>
      </c>
      <c r="E112" s="146"/>
      <c r="F112" s="146"/>
      <c r="G112" s="146"/>
      <c r="H112" s="146"/>
      <c r="I112" s="146"/>
      <c r="J112" s="147">
        <f>J502</f>
        <v>0</v>
      </c>
      <c r="K112" s="9"/>
      <c r="L112" s="14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9" customFormat="1" ht="24.96" customHeight="1">
      <c r="A113" s="9"/>
      <c r="B113" s="144"/>
      <c r="C113" s="9"/>
      <c r="D113" s="145" t="s">
        <v>2424</v>
      </c>
      <c r="E113" s="146"/>
      <c r="F113" s="146"/>
      <c r="G113" s="146"/>
      <c r="H113" s="146"/>
      <c r="I113" s="146"/>
      <c r="J113" s="147">
        <f>J510</f>
        <v>0</v>
      </c>
      <c r="K113" s="9"/>
      <c r="L113" s="14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9" customFormat="1" ht="24.96" customHeight="1">
      <c r="A114" s="9"/>
      <c r="B114" s="144"/>
      <c r="C114" s="9"/>
      <c r="D114" s="145" t="s">
        <v>2425</v>
      </c>
      <c r="E114" s="146"/>
      <c r="F114" s="146"/>
      <c r="G114" s="146"/>
      <c r="H114" s="146"/>
      <c r="I114" s="146"/>
      <c r="J114" s="147">
        <f>J514</f>
        <v>0</v>
      </c>
      <c r="K114" s="9"/>
      <c r="L114" s="14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hidden="1" s="9" customFormat="1" ht="24.96" customHeight="1">
      <c r="A115" s="9"/>
      <c r="B115" s="144"/>
      <c r="C115" s="9"/>
      <c r="D115" s="145" t="s">
        <v>2426</v>
      </c>
      <c r="E115" s="146"/>
      <c r="F115" s="146"/>
      <c r="G115" s="146"/>
      <c r="H115" s="146"/>
      <c r="I115" s="146"/>
      <c r="J115" s="147">
        <f>J525</f>
        <v>0</v>
      </c>
      <c r="K115" s="9"/>
      <c r="L115" s="14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9" customFormat="1" ht="24.96" customHeight="1">
      <c r="A116" s="9"/>
      <c r="B116" s="144"/>
      <c r="C116" s="9"/>
      <c r="D116" s="145" t="s">
        <v>2427</v>
      </c>
      <c r="E116" s="146"/>
      <c r="F116" s="146"/>
      <c r="G116" s="146"/>
      <c r="H116" s="146"/>
      <c r="I116" s="146"/>
      <c r="J116" s="147">
        <f>J528</f>
        <v>0</v>
      </c>
      <c r="K116" s="9"/>
      <c r="L116" s="14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hidden="1" s="2" customFormat="1" ht="21.84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hidden="1" s="2" customFormat="1" ht="6.96" customHeight="1">
      <c r="A118" s="34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hidden="1"/>
    <row r="120" hidden="1"/>
    <row r="121" hidden="1"/>
    <row r="122" s="2" customFormat="1" ht="6.96" customHeight="1">
      <c r="A122" s="34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4.96" customHeight="1">
      <c r="A123" s="34"/>
      <c r="B123" s="35"/>
      <c r="C123" s="19" t="s">
        <v>143</v>
      </c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15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122" t="str">
        <f>E7</f>
        <v>ZSS_Detvan_(rozpocet)</v>
      </c>
      <c r="F126" s="28"/>
      <c r="G126" s="28"/>
      <c r="H126" s="28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104</v>
      </c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6.5" customHeight="1">
      <c r="A128" s="34"/>
      <c r="B128" s="35"/>
      <c r="C128" s="34"/>
      <c r="D128" s="34"/>
      <c r="E128" s="68" t="str">
        <f>E9</f>
        <v>SO 01.6 - Elektroinštalácia</v>
      </c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19</v>
      </c>
      <c r="D130" s="34"/>
      <c r="E130" s="34"/>
      <c r="F130" s="23" t="str">
        <f>F12</f>
        <v xml:space="preserve"> </v>
      </c>
      <c r="G130" s="34"/>
      <c r="H130" s="34"/>
      <c r="I130" s="28" t="s">
        <v>21</v>
      </c>
      <c r="J130" s="70" t="str">
        <f>IF(J12="","",J12)</f>
        <v>21. 2. 2025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23</v>
      </c>
      <c r="D132" s="34"/>
      <c r="E132" s="34"/>
      <c r="F132" s="23" t="str">
        <f>E15</f>
        <v xml:space="preserve"> </v>
      </c>
      <c r="G132" s="34"/>
      <c r="H132" s="34"/>
      <c r="I132" s="28" t="s">
        <v>28</v>
      </c>
      <c r="J132" s="32" t="str">
        <f>E21</f>
        <v xml:space="preserve"> </v>
      </c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15" customHeight="1">
      <c r="A133" s="34"/>
      <c r="B133" s="35"/>
      <c r="C133" s="28" t="s">
        <v>26</v>
      </c>
      <c r="D133" s="34"/>
      <c r="E133" s="34"/>
      <c r="F133" s="23" t="str">
        <f>IF(E18="","",E18)</f>
        <v>Vyplň údaj</v>
      </c>
      <c r="G133" s="34"/>
      <c r="H133" s="34"/>
      <c r="I133" s="28" t="s">
        <v>30</v>
      </c>
      <c r="J133" s="32" t="str">
        <f>E24</f>
        <v xml:space="preserve"> 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1" customFormat="1" ht="29.28" customHeight="1">
      <c r="A135" s="152"/>
      <c r="B135" s="153"/>
      <c r="C135" s="154" t="s">
        <v>144</v>
      </c>
      <c r="D135" s="155" t="s">
        <v>57</v>
      </c>
      <c r="E135" s="155" t="s">
        <v>53</v>
      </c>
      <c r="F135" s="155" t="s">
        <v>54</v>
      </c>
      <c r="G135" s="155" t="s">
        <v>145</v>
      </c>
      <c r="H135" s="155" t="s">
        <v>146</v>
      </c>
      <c r="I135" s="155" t="s">
        <v>147</v>
      </c>
      <c r="J135" s="156" t="s">
        <v>108</v>
      </c>
      <c r="K135" s="157" t="s">
        <v>148</v>
      </c>
      <c r="L135" s="158"/>
      <c r="M135" s="87" t="s">
        <v>1</v>
      </c>
      <c r="N135" s="88" t="s">
        <v>36</v>
      </c>
      <c r="O135" s="88" t="s">
        <v>149</v>
      </c>
      <c r="P135" s="88" t="s">
        <v>150</v>
      </c>
      <c r="Q135" s="88" t="s">
        <v>151</v>
      </c>
      <c r="R135" s="88" t="s">
        <v>152</v>
      </c>
      <c r="S135" s="88" t="s">
        <v>153</v>
      </c>
      <c r="T135" s="89" t="s">
        <v>154</v>
      </c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/>
    </row>
    <row r="136" s="2" customFormat="1" ht="22.8" customHeight="1">
      <c r="A136" s="34"/>
      <c r="B136" s="35"/>
      <c r="C136" s="94" t="s">
        <v>109</v>
      </c>
      <c r="D136" s="34"/>
      <c r="E136" s="34"/>
      <c r="F136" s="34"/>
      <c r="G136" s="34"/>
      <c r="H136" s="34"/>
      <c r="I136" s="34"/>
      <c r="J136" s="159">
        <f>BK136</f>
        <v>0</v>
      </c>
      <c r="K136" s="34"/>
      <c r="L136" s="35"/>
      <c r="M136" s="90"/>
      <c r="N136" s="74"/>
      <c r="O136" s="91"/>
      <c r="P136" s="160">
        <f>P137+P187+P239+P268+P292+P293+P322+P346+P367+P387+P408+P430+P441+P449+P502+P510+P514+P525+P528</f>
        <v>0</v>
      </c>
      <c r="Q136" s="91"/>
      <c r="R136" s="160">
        <f>R137+R187+R239+R268+R292+R293+R322+R346+R367+R387+R408+R430+R441+R449+R502+R510+R514+R525+R528</f>
        <v>0</v>
      </c>
      <c r="S136" s="91"/>
      <c r="T136" s="161">
        <f>T137+T187+T239+T268+T292+T293+T322+T346+T367+T387+T408+T430+T441+T449+T502+T510+T514+T525+T528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71</v>
      </c>
      <c r="AU136" s="15" t="s">
        <v>110</v>
      </c>
      <c r="BK136" s="162">
        <f>BK137+BK187+BK239+BK268+BK292+BK293+BK322+BK346+BK367+BK387+BK408+BK430+BK441+BK449+BK502+BK510+BK514+BK525+BK528</f>
        <v>0</v>
      </c>
    </row>
    <row r="137" s="12" customFormat="1" ht="25.92" customHeight="1">
      <c r="A137" s="12"/>
      <c r="B137" s="163"/>
      <c r="C137" s="12"/>
      <c r="D137" s="164" t="s">
        <v>71</v>
      </c>
      <c r="E137" s="165" t="s">
        <v>155</v>
      </c>
      <c r="F137" s="165" t="s">
        <v>2428</v>
      </c>
      <c r="G137" s="12"/>
      <c r="H137" s="12"/>
      <c r="I137" s="166"/>
      <c r="J137" s="167">
        <f>BK137</f>
        <v>0</v>
      </c>
      <c r="K137" s="12"/>
      <c r="L137" s="163"/>
      <c r="M137" s="168"/>
      <c r="N137" s="169"/>
      <c r="O137" s="169"/>
      <c r="P137" s="170">
        <f>SUM(P138:P186)</f>
        <v>0</v>
      </c>
      <c r="Q137" s="169"/>
      <c r="R137" s="170">
        <f>SUM(R138:R186)</f>
        <v>0</v>
      </c>
      <c r="S137" s="169"/>
      <c r="T137" s="171">
        <f>SUM(T138:T186)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80</v>
      </c>
      <c r="AT137" s="172" t="s">
        <v>71</v>
      </c>
      <c r="AU137" s="172" t="s">
        <v>72</v>
      </c>
      <c r="AY137" s="164" t="s">
        <v>157</v>
      </c>
      <c r="BK137" s="173">
        <f>SUM(BK138:BK186)</f>
        <v>0</v>
      </c>
    </row>
    <row r="138" s="2" customFormat="1" ht="16.5" customHeight="1">
      <c r="A138" s="34"/>
      <c r="B138" s="176"/>
      <c r="C138" s="177" t="s">
        <v>80</v>
      </c>
      <c r="D138" s="177" t="s">
        <v>159</v>
      </c>
      <c r="E138" s="178" t="s">
        <v>2429</v>
      </c>
      <c r="F138" s="179" t="s">
        <v>2430</v>
      </c>
      <c r="G138" s="180" t="s">
        <v>311</v>
      </c>
      <c r="H138" s="181">
        <v>500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38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163</v>
      </c>
      <c r="AT138" s="189" t="s">
        <v>159</v>
      </c>
      <c r="AU138" s="189" t="s">
        <v>80</v>
      </c>
      <c r="AY138" s="15" t="s">
        <v>157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164</v>
      </c>
      <c r="BK138" s="190">
        <f>ROUND(I138*H138,2)</f>
        <v>0</v>
      </c>
      <c r="BL138" s="15" t="s">
        <v>163</v>
      </c>
      <c r="BM138" s="189" t="s">
        <v>164</v>
      </c>
    </row>
    <row r="139" s="2" customFormat="1" ht="16.5" customHeight="1">
      <c r="A139" s="34"/>
      <c r="B139" s="176"/>
      <c r="C139" s="177" t="s">
        <v>164</v>
      </c>
      <c r="D139" s="177" t="s">
        <v>159</v>
      </c>
      <c r="E139" s="178" t="s">
        <v>2431</v>
      </c>
      <c r="F139" s="179" t="s">
        <v>2432</v>
      </c>
      <c r="G139" s="180" t="s">
        <v>311</v>
      </c>
      <c r="H139" s="181">
        <v>500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38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163</v>
      </c>
      <c r="AT139" s="189" t="s">
        <v>159</v>
      </c>
      <c r="AU139" s="189" t="s">
        <v>80</v>
      </c>
      <c r="AY139" s="15" t="s">
        <v>157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164</v>
      </c>
      <c r="BK139" s="190">
        <f>ROUND(I139*H139,2)</f>
        <v>0</v>
      </c>
      <c r="BL139" s="15" t="s">
        <v>163</v>
      </c>
      <c r="BM139" s="189" t="s">
        <v>163</v>
      </c>
    </row>
    <row r="140" s="2" customFormat="1" ht="16.5" customHeight="1">
      <c r="A140" s="34"/>
      <c r="B140" s="176"/>
      <c r="C140" s="177" t="s">
        <v>168</v>
      </c>
      <c r="D140" s="177" t="s">
        <v>159</v>
      </c>
      <c r="E140" s="178" t="s">
        <v>2433</v>
      </c>
      <c r="F140" s="179" t="s">
        <v>2434</v>
      </c>
      <c r="G140" s="180" t="s">
        <v>311</v>
      </c>
      <c r="H140" s="181">
        <v>100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163</v>
      </c>
      <c r="AT140" s="189" t="s">
        <v>159</v>
      </c>
      <c r="AU140" s="189" t="s">
        <v>80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163</v>
      </c>
      <c r="BM140" s="189" t="s">
        <v>171</v>
      </c>
    </row>
    <row r="141" s="2" customFormat="1" ht="16.5" customHeight="1">
      <c r="A141" s="34"/>
      <c r="B141" s="176"/>
      <c r="C141" s="177" t="s">
        <v>163</v>
      </c>
      <c r="D141" s="177" t="s">
        <v>159</v>
      </c>
      <c r="E141" s="178" t="s">
        <v>2435</v>
      </c>
      <c r="F141" s="179" t="s">
        <v>2436</v>
      </c>
      <c r="G141" s="180" t="s">
        <v>311</v>
      </c>
      <c r="H141" s="181">
        <v>100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163</v>
      </c>
      <c r="AT141" s="189" t="s">
        <v>159</v>
      </c>
      <c r="AU141" s="189" t="s">
        <v>80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163</v>
      </c>
      <c r="BM141" s="189" t="s">
        <v>174</v>
      </c>
    </row>
    <row r="142" s="2" customFormat="1" ht="16.5" customHeight="1">
      <c r="A142" s="34"/>
      <c r="B142" s="176"/>
      <c r="C142" s="177" t="s">
        <v>175</v>
      </c>
      <c r="D142" s="177" t="s">
        <v>159</v>
      </c>
      <c r="E142" s="178" t="s">
        <v>2437</v>
      </c>
      <c r="F142" s="179" t="s">
        <v>2438</v>
      </c>
      <c r="G142" s="180" t="s">
        <v>311</v>
      </c>
      <c r="H142" s="181">
        <v>50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38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163</v>
      </c>
      <c r="AT142" s="189" t="s">
        <v>159</v>
      </c>
      <c r="AU142" s="189" t="s">
        <v>80</v>
      </c>
      <c r="AY142" s="15" t="s">
        <v>157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164</v>
      </c>
      <c r="BK142" s="190">
        <f>ROUND(I142*H142,2)</f>
        <v>0</v>
      </c>
      <c r="BL142" s="15" t="s">
        <v>163</v>
      </c>
      <c r="BM142" s="189" t="s">
        <v>178</v>
      </c>
    </row>
    <row r="143" s="2" customFormat="1" ht="24.15" customHeight="1">
      <c r="A143" s="34"/>
      <c r="B143" s="176"/>
      <c r="C143" s="177" t="s">
        <v>171</v>
      </c>
      <c r="D143" s="177" t="s">
        <v>159</v>
      </c>
      <c r="E143" s="178" t="s">
        <v>2439</v>
      </c>
      <c r="F143" s="179" t="s">
        <v>2440</v>
      </c>
      <c r="G143" s="180" t="s">
        <v>300</v>
      </c>
      <c r="H143" s="181">
        <v>1200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163</v>
      </c>
      <c r="AT143" s="189" t="s">
        <v>159</v>
      </c>
      <c r="AU143" s="189" t="s">
        <v>80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163</v>
      </c>
      <c r="BM143" s="189" t="s">
        <v>181</v>
      </c>
    </row>
    <row r="144" s="2" customFormat="1" ht="16.5" customHeight="1">
      <c r="A144" s="34"/>
      <c r="B144" s="176"/>
      <c r="C144" s="177" t="s">
        <v>182</v>
      </c>
      <c r="D144" s="177" t="s">
        <v>159</v>
      </c>
      <c r="E144" s="178" t="s">
        <v>2441</v>
      </c>
      <c r="F144" s="179" t="s">
        <v>2442</v>
      </c>
      <c r="G144" s="180" t="s">
        <v>300</v>
      </c>
      <c r="H144" s="181">
        <v>380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38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163</v>
      </c>
      <c r="AT144" s="189" t="s">
        <v>159</v>
      </c>
      <c r="AU144" s="189" t="s">
        <v>80</v>
      </c>
      <c r="AY144" s="15" t="s">
        <v>157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164</v>
      </c>
      <c r="BK144" s="190">
        <f>ROUND(I144*H144,2)</f>
        <v>0</v>
      </c>
      <c r="BL144" s="15" t="s">
        <v>163</v>
      </c>
      <c r="BM144" s="189" t="s">
        <v>185</v>
      </c>
    </row>
    <row r="145" s="2" customFormat="1" ht="16.5" customHeight="1">
      <c r="A145" s="34"/>
      <c r="B145" s="176"/>
      <c r="C145" s="177" t="s">
        <v>174</v>
      </c>
      <c r="D145" s="177" t="s">
        <v>159</v>
      </c>
      <c r="E145" s="178" t="s">
        <v>2443</v>
      </c>
      <c r="F145" s="179" t="s">
        <v>2444</v>
      </c>
      <c r="G145" s="180" t="s">
        <v>300</v>
      </c>
      <c r="H145" s="181">
        <v>15</v>
      </c>
      <c r="I145" s="182"/>
      <c r="J145" s="183">
        <f>ROUND(I145*H145,2)</f>
        <v>0</v>
      </c>
      <c r="K145" s="184"/>
      <c r="L145" s="35"/>
      <c r="M145" s="185" t="s">
        <v>1</v>
      </c>
      <c r="N145" s="186" t="s">
        <v>38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163</v>
      </c>
      <c r="AT145" s="189" t="s">
        <v>159</v>
      </c>
      <c r="AU145" s="189" t="s">
        <v>80</v>
      </c>
      <c r="AY145" s="15" t="s">
        <v>157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164</v>
      </c>
      <c r="BK145" s="190">
        <f>ROUND(I145*H145,2)</f>
        <v>0</v>
      </c>
      <c r="BL145" s="15" t="s">
        <v>163</v>
      </c>
      <c r="BM145" s="189" t="s">
        <v>188</v>
      </c>
    </row>
    <row r="146" s="2" customFormat="1" ht="16.5" customHeight="1">
      <c r="A146" s="34"/>
      <c r="B146" s="176"/>
      <c r="C146" s="177" t="s">
        <v>189</v>
      </c>
      <c r="D146" s="177" t="s">
        <v>159</v>
      </c>
      <c r="E146" s="178" t="s">
        <v>2445</v>
      </c>
      <c r="F146" s="179" t="s">
        <v>2446</v>
      </c>
      <c r="G146" s="180" t="s">
        <v>300</v>
      </c>
      <c r="H146" s="181">
        <v>40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38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163</v>
      </c>
      <c r="AT146" s="189" t="s">
        <v>159</v>
      </c>
      <c r="AU146" s="189" t="s">
        <v>80</v>
      </c>
      <c r="AY146" s="15" t="s">
        <v>157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164</v>
      </c>
      <c r="BK146" s="190">
        <f>ROUND(I146*H146,2)</f>
        <v>0</v>
      </c>
      <c r="BL146" s="15" t="s">
        <v>163</v>
      </c>
      <c r="BM146" s="189" t="s">
        <v>192</v>
      </c>
    </row>
    <row r="147" s="2" customFormat="1" ht="16.5" customHeight="1">
      <c r="A147" s="34"/>
      <c r="B147" s="176"/>
      <c r="C147" s="177" t="s">
        <v>178</v>
      </c>
      <c r="D147" s="177" t="s">
        <v>159</v>
      </c>
      <c r="E147" s="178" t="s">
        <v>2447</v>
      </c>
      <c r="F147" s="179" t="s">
        <v>2448</v>
      </c>
      <c r="G147" s="180" t="s">
        <v>300</v>
      </c>
      <c r="H147" s="181">
        <v>5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38</v>
      </c>
      <c r="O147" s="78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163</v>
      </c>
      <c r="AT147" s="189" t="s">
        <v>159</v>
      </c>
      <c r="AU147" s="189" t="s">
        <v>80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163</v>
      </c>
      <c r="BM147" s="189" t="s">
        <v>195</v>
      </c>
    </row>
    <row r="148" s="2" customFormat="1" ht="16.5" customHeight="1">
      <c r="A148" s="34"/>
      <c r="B148" s="176"/>
      <c r="C148" s="177" t="s">
        <v>196</v>
      </c>
      <c r="D148" s="177" t="s">
        <v>159</v>
      </c>
      <c r="E148" s="178" t="s">
        <v>2449</v>
      </c>
      <c r="F148" s="179" t="s">
        <v>2450</v>
      </c>
      <c r="G148" s="180" t="s">
        <v>300</v>
      </c>
      <c r="H148" s="181">
        <v>30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38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163</v>
      </c>
      <c r="AT148" s="189" t="s">
        <v>159</v>
      </c>
      <c r="AU148" s="189" t="s">
        <v>80</v>
      </c>
      <c r="AY148" s="15" t="s">
        <v>157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164</v>
      </c>
      <c r="BK148" s="190">
        <f>ROUND(I148*H148,2)</f>
        <v>0</v>
      </c>
      <c r="BL148" s="15" t="s">
        <v>163</v>
      </c>
      <c r="BM148" s="189" t="s">
        <v>199</v>
      </c>
    </row>
    <row r="149" s="2" customFormat="1" ht="16.5" customHeight="1">
      <c r="A149" s="34"/>
      <c r="B149" s="176"/>
      <c r="C149" s="177" t="s">
        <v>181</v>
      </c>
      <c r="D149" s="177" t="s">
        <v>159</v>
      </c>
      <c r="E149" s="178" t="s">
        <v>2451</v>
      </c>
      <c r="F149" s="179" t="s">
        <v>2452</v>
      </c>
      <c r="G149" s="180" t="s">
        <v>300</v>
      </c>
      <c r="H149" s="181">
        <v>7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38</v>
      </c>
      <c r="O149" s="78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163</v>
      </c>
      <c r="AT149" s="189" t="s">
        <v>159</v>
      </c>
      <c r="AU149" s="189" t="s">
        <v>80</v>
      </c>
      <c r="AY149" s="15" t="s">
        <v>157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164</v>
      </c>
      <c r="BK149" s="190">
        <f>ROUND(I149*H149,2)</f>
        <v>0</v>
      </c>
      <c r="BL149" s="15" t="s">
        <v>163</v>
      </c>
      <c r="BM149" s="189" t="s">
        <v>202</v>
      </c>
    </row>
    <row r="150" s="2" customFormat="1" ht="16.5" customHeight="1">
      <c r="A150" s="34"/>
      <c r="B150" s="176"/>
      <c r="C150" s="177" t="s">
        <v>203</v>
      </c>
      <c r="D150" s="177" t="s">
        <v>159</v>
      </c>
      <c r="E150" s="178" t="s">
        <v>2453</v>
      </c>
      <c r="F150" s="179" t="s">
        <v>2454</v>
      </c>
      <c r="G150" s="180" t="s">
        <v>300</v>
      </c>
      <c r="H150" s="181">
        <v>8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38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163</v>
      </c>
      <c r="AT150" s="189" t="s">
        <v>159</v>
      </c>
      <c r="AU150" s="189" t="s">
        <v>80</v>
      </c>
      <c r="AY150" s="15" t="s">
        <v>157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164</v>
      </c>
      <c r="BK150" s="190">
        <f>ROUND(I150*H150,2)</f>
        <v>0</v>
      </c>
      <c r="BL150" s="15" t="s">
        <v>163</v>
      </c>
      <c r="BM150" s="189" t="s">
        <v>207</v>
      </c>
    </row>
    <row r="151" s="2" customFormat="1" ht="16.5" customHeight="1">
      <c r="A151" s="34"/>
      <c r="B151" s="176"/>
      <c r="C151" s="177" t="s">
        <v>185</v>
      </c>
      <c r="D151" s="177" t="s">
        <v>159</v>
      </c>
      <c r="E151" s="178" t="s">
        <v>2455</v>
      </c>
      <c r="F151" s="179" t="s">
        <v>2456</v>
      </c>
      <c r="G151" s="180" t="s">
        <v>1</v>
      </c>
      <c r="H151" s="181">
        <v>800</v>
      </c>
      <c r="I151" s="182"/>
      <c r="J151" s="183">
        <f>ROUND(I151*H151,2)</f>
        <v>0</v>
      </c>
      <c r="K151" s="184"/>
      <c r="L151" s="35"/>
      <c r="M151" s="185" t="s">
        <v>1</v>
      </c>
      <c r="N151" s="186" t="s">
        <v>38</v>
      </c>
      <c r="O151" s="78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163</v>
      </c>
      <c r="AT151" s="189" t="s">
        <v>159</v>
      </c>
      <c r="AU151" s="189" t="s">
        <v>80</v>
      </c>
      <c r="AY151" s="15" t="s">
        <v>157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164</v>
      </c>
      <c r="BK151" s="190">
        <f>ROUND(I151*H151,2)</f>
        <v>0</v>
      </c>
      <c r="BL151" s="15" t="s">
        <v>163</v>
      </c>
      <c r="BM151" s="189" t="s">
        <v>210</v>
      </c>
    </row>
    <row r="152" s="2" customFormat="1" ht="16.5" customHeight="1">
      <c r="A152" s="34"/>
      <c r="B152" s="176"/>
      <c r="C152" s="177" t="s">
        <v>211</v>
      </c>
      <c r="D152" s="177" t="s">
        <v>159</v>
      </c>
      <c r="E152" s="178" t="s">
        <v>2457</v>
      </c>
      <c r="F152" s="179" t="s">
        <v>2458</v>
      </c>
      <c r="G152" s="180" t="s">
        <v>300</v>
      </c>
      <c r="H152" s="181">
        <v>20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38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163</v>
      </c>
      <c r="AT152" s="189" t="s">
        <v>159</v>
      </c>
      <c r="AU152" s="189" t="s">
        <v>80</v>
      </c>
      <c r="AY152" s="15" t="s">
        <v>157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164</v>
      </c>
      <c r="BK152" s="190">
        <f>ROUND(I152*H152,2)</f>
        <v>0</v>
      </c>
      <c r="BL152" s="15" t="s">
        <v>163</v>
      </c>
      <c r="BM152" s="189" t="s">
        <v>214</v>
      </c>
    </row>
    <row r="153" s="2" customFormat="1" ht="16.5" customHeight="1">
      <c r="A153" s="34"/>
      <c r="B153" s="176"/>
      <c r="C153" s="177" t="s">
        <v>188</v>
      </c>
      <c r="D153" s="177" t="s">
        <v>159</v>
      </c>
      <c r="E153" s="178" t="s">
        <v>2459</v>
      </c>
      <c r="F153" s="179" t="s">
        <v>2460</v>
      </c>
      <c r="G153" s="180" t="s">
        <v>300</v>
      </c>
      <c r="H153" s="181">
        <v>100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38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163</v>
      </c>
      <c r="AT153" s="189" t="s">
        <v>159</v>
      </c>
      <c r="AU153" s="189" t="s">
        <v>80</v>
      </c>
      <c r="AY153" s="15" t="s">
        <v>157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164</v>
      </c>
      <c r="BK153" s="190">
        <f>ROUND(I153*H153,2)</f>
        <v>0</v>
      </c>
      <c r="BL153" s="15" t="s">
        <v>163</v>
      </c>
      <c r="BM153" s="189" t="s">
        <v>218</v>
      </c>
    </row>
    <row r="154" s="2" customFormat="1" ht="24.15" customHeight="1">
      <c r="A154" s="34"/>
      <c r="B154" s="176"/>
      <c r="C154" s="177" t="s">
        <v>219</v>
      </c>
      <c r="D154" s="177" t="s">
        <v>159</v>
      </c>
      <c r="E154" s="178" t="s">
        <v>2461</v>
      </c>
      <c r="F154" s="179" t="s">
        <v>2462</v>
      </c>
      <c r="G154" s="180" t="s">
        <v>311</v>
      </c>
      <c r="H154" s="181">
        <v>1250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38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163</v>
      </c>
      <c r="AT154" s="189" t="s">
        <v>159</v>
      </c>
      <c r="AU154" s="189" t="s">
        <v>80</v>
      </c>
      <c r="AY154" s="15" t="s">
        <v>157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164</v>
      </c>
      <c r="BK154" s="190">
        <f>ROUND(I154*H154,2)</f>
        <v>0</v>
      </c>
      <c r="BL154" s="15" t="s">
        <v>163</v>
      </c>
      <c r="BM154" s="189" t="s">
        <v>222</v>
      </c>
    </row>
    <row r="155" s="2" customFormat="1" ht="24.15" customHeight="1">
      <c r="A155" s="34"/>
      <c r="B155" s="176"/>
      <c r="C155" s="177" t="s">
        <v>192</v>
      </c>
      <c r="D155" s="177" t="s">
        <v>159</v>
      </c>
      <c r="E155" s="178" t="s">
        <v>2463</v>
      </c>
      <c r="F155" s="179" t="s">
        <v>2464</v>
      </c>
      <c r="G155" s="180" t="s">
        <v>311</v>
      </c>
      <c r="H155" s="181">
        <v>600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38</v>
      </c>
      <c r="O155" s="7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163</v>
      </c>
      <c r="AT155" s="189" t="s">
        <v>159</v>
      </c>
      <c r="AU155" s="189" t="s">
        <v>80</v>
      </c>
      <c r="AY155" s="15" t="s">
        <v>157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164</v>
      </c>
      <c r="BK155" s="190">
        <f>ROUND(I155*H155,2)</f>
        <v>0</v>
      </c>
      <c r="BL155" s="15" t="s">
        <v>163</v>
      </c>
      <c r="BM155" s="189" t="s">
        <v>225</v>
      </c>
    </row>
    <row r="156" s="2" customFormat="1" ht="24.15" customHeight="1">
      <c r="A156" s="34"/>
      <c r="B156" s="176"/>
      <c r="C156" s="177" t="s">
        <v>226</v>
      </c>
      <c r="D156" s="177" t="s">
        <v>159</v>
      </c>
      <c r="E156" s="178" t="s">
        <v>2465</v>
      </c>
      <c r="F156" s="179" t="s">
        <v>2466</v>
      </c>
      <c r="G156" s="180" t="s">
        <v>311</v>
      </c>
      <c r="H156" s="181">
        <v>2500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38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163</v>
      </c>
      <c r="AT156" s="189" t="s">
        <v>159</v>
      </c>
      <c r="AU156" s="189" t="s">
        <v>80</v>
      </c>
      <c r="AY156" s="15" t="s">
        <v>157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164</v>
      </c>
      <c r="BK156" s="190">
        <f>ROUND(I156*H156,2)</f>
        <v>0</v>
      </c>
      <c r="BL156" s="15" t="s">
        <v>163</v>
      </c>
      <c r="BM156" s="189" t="s">
        <v>229</v>
      </c>
    </row>
    <row r="157" s="2" customFormat="1" ht="24.15" customHeight="1">
      <c r="A157" s="34"/>
      <c r="B157" s="176"/>
      <c r="C157" s="177" t="s">
        <v>195</v>
      </c>
      <c r="D157" s="177" t="s">
        <v>159</v>
      </c>
      <c r="E157" s="178" t="s">
        <v>2467</v>
      </c>
      <c r="F157" s="179" t="s">
        <v>2468</v>
      </c>
      <c r="G157" s="180" t="s">
        <v>311</v>
      </c>
      <c r="H157" s="181">
        <v>2800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38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163</v>
      </c>
      <c r="AT157" s="189" t="s">
        <v>159</v>
      </c>
      <c r="AU157" s="189" t="s">
        <v>80</v>
      </c>
      <c r="AY157" s="15" t="s">
        <v>157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164</v>
      </c>
      <c r="BK157" s="190">
        <f>ROUND(I157*H157,2)</f>
        <v>0</v>
      </c>
      <c r="BL157" s="15" t="s">
        <v>163</v>
      </c>
      <c r="BM157" s="189" t="s">
        <v>232</v>
      </c>
    </row>
    <row r="158" s="2" customFormat="1" ht="24.15" customHeight="1">
      <c r="A158" s="34"/>
      <c r="B158" s="176"/>
      <c r="C158" s="177" t="s">
        <v>233</v>
      </c>
      <c r="D158" s="177" t="s">
        <v>159</v>
      </c>
      <c r="E158" s="178" t="s">
        <v>2469</v>
      </c>
      <c r="F158" s="179" t="s">
        <v>2470</v>
      </c>
      <c r="G158" s="180" t="s">
        <v>311</v>
      </c>
      <c r="H158" s="181">
        <v>280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38</v>
      </c>
      <c r="O158" s="78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163</v>
      </c>
      <c r="AT158" s="189" t="s">
        <v>159</v>
      </c>
      <c r="AU158" s="189" t="s">
        <v>80</v>
      </c>
      <c r="AY158" s="15" t="s">
        <v>157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164</v>
      </c>
      <c r="BK158" s="190">
        <f>ROUND(I158*H158,2)</f>
        <v>0</v>
      </c>
      <c r="BL158" s="15" t="s">
        <v>163</v>
      </c>
      <c r="BM158" s="189" t="s">
        <v>236</v>
      </c>
    </row>
    <row r="159" s="2" customFormat="1" ht="24.15" customHeight="1">
      <c r="A159" s="34"/>
      <c r="B159" s="176"/>
      <c r="C159" s="177" t="s">
        <v>199</v>
      </c>
      <c r="D159" s="177" t="s">
        <v>159</v>
      </c>
      <c r="E159" s="178" t="s">
        <v>2471</v>
      </c>
      <c r="F159" s="179" t="s">
        <v>2472</v>
      </c>
      <c r="G159" s="180" t="s">
        <v>311</v>
      </c>
      <c r="H159" s="181">
        <v>100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38</v>
      </c>
      <c r="O159" s="7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163</v>
      </c>
      <c r="AT159" s="189" t="s">
        <v>159</v>
      </c>
      <c r="AU159" s="189" t="s">
        <v>80</v>
      </c>
      <c r="AY159" s="15" t="s">
        <v>157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164</v>
      </c>
      <c r="BK159" s="190">
        <f>ROUND(I159*H159,2)</f>
        <v>0</v>
      </c>
      <c r="BL159" s="15" t="s">
        <v>163</v>
      </c>
      <c r="BM159" s="189" t="s">
        <v>239</v>
      </c>
    </row>
    <row r="160" s="2" customFormat="1" ht="21.75" customHeight="1">
      <c r="A160" s="34"/>
      <c r="B160" s="176"/>
      <c r="C160" s="177" t="s">
        <v>7</v>
      </c>
      <c r="D160" s="177" t="s">
        <v>159</v>
      </c>
      <c r="E160" s="178" t="s">
        <v>2473</v>
      </c>
      <c r="F160" s="179" t="s">
        <v>2474</v>
      </c>
      <c r="G160" s="180" t="s">
        <v>311</v>
      </c>
      <c r="H160" s="181">
        <v>260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38</v>
      </c>
      <c r="O160" s="78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163</v>
      </c>
      <c r="AT160" s="189" t="s">
        <v>159</v>
      </c>
      <c r="AU160" s="189" t="s">
        <v>80</v>
      </c>
      <c r="AY160" s="15" t="s">
        <v>157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164</v>
      </c>
      <c r="BK160" s="190">
        <f>ROUND(I160*H160,2)</f>
        <v>0</v>
      </c>
      <c r="BL160" s="15" t="s">
        <v>163</v>
      </c>
      <c r="BM160" s="189" t="s">
        <v>243</v>
      </c>
    </row>
    <row r="161" s="2" customFormat="1" ht="21.75" customHeight="1">
      <c r="A161" s="34"/>
      <c r="B161" s="176"/>
      <c r="C161" s="177" t="s">
        <v>202</v>
      </c>
      <c r="D161" s="177" t="s">
        <v>159</v>
      </c>
      <c r="E161" s="178" t="s">
        <v>2475</v>
      </c>
      <c r="F161" s="179" t="s">
        <v>2476</v>
      </c>
      <c r="G161" s="180" t="s">
        <v>311</v>
      </c>
      <c r="H161" s="181">
        <v>50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38</v>
      </c>
      <c r="O161" s="78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163</v>
      </c>
      <c r="AT161" s="189" t="s">
        <v>159</v>
      </c>
      <c r="AU161" s="189" t="s">
        <v>80</v>
      </c>
      <c r="AY161" s="15" t="s">
        <v>157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164</v>
      </c>
      <c r="BK161" s="190">
        <f>ROUND(I161*H161,2)</f>
        <v>0</v>
      </c>
      <c r="BL161" s="15" t="s">
        <v>163</v>
      </c>
      <c r="BM161" s="189" t="s">
        <v>246</v>
      </c>
    </row>
    <row r="162" s="2" customFormat="1" ht="24.15" customHeight="1">
      <c r="A162" s="34"/>
      <c r="B162" s="176"/>
      <c r="C162" s="177" t="s">
        <v>247</v>
      </c>
      <c r="D162" s="177" t="s">
        <v>159</v>
      </c>
      <c r="E162" s="178" t="s">
        <v>2477</v>
      </c>
      <c r="F162" s="179" t="s">
        <v>2478</v>
      </c>
      <c r="G162" s="180" t="s">
        <v>311</v>
      </c>
      <c r="H162" s="181">
        <v>200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38</v>
      </c>
      <c r="O162" s="7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163</v>
      </c>
      <c r="AT162" s="189" t="s">
        <v>159</v>
      </c>
      <c r="AU162" s="189" t="s">
        <v>80</v>
      </c>
      <c r="AY162" s="15" t="s">
        <v>157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164</v>
      </c>
      <c r="BK162" s="190">
        <f>ROUND(I162*H162,2)</f>
        <v>0</v>
      </c>
      <c r="BL162" s="15" t="s">
        <v>163</v>
      </c>
      <c r="BM162" s="189" t="s">
        <v>250</v>
      </c>
    </row>
    <row r="163" s="2" customFormat="1" ht="24.15" customHeight="1">
      <c r="A163" s="34"/>
      <c r="B163" s="176"/>
      <c r="C163" s="177" t="s">
        <v>207</v>
      </c>
      <c r="D163" s="177" t="s">
        <v>159</v>
      </c>
      <c r="E163" s="178" t="s">
        <v>2479</v>
      </c>
      <c r="F163" s="179" t="s">
        <v>2480</v>
      </c>
      <c r="G163" s="180" t="s">
        <v>311</v>
      </c>
      <c r="H163" s="181">
        <v>300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38</v>
      </c>
      <c r="O163" s="78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163</v>
      </c>
      <c r="AT163" s="189" t="s">
        <v>159</v>
      </c>
      <c r="AU163" s="189" t="s">
        <v>80</v>
      </c>
      <c r="AY163" s="15" t="s">
        <v>157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164</v>
      </c>
      <c r="BK163" s="190">
        <f>ROUND(I163*H163,2)</f>
        <v>0</v>
      </c>
      <c r="BL163" s="15" t="s">
        <v>163</v>
      </c>
      <c r="BM163" s="189" t="s">
        <v>253</v>
      </c>
    </row>
    <row r="164" s="2" customFormat="1" ht="24.15" customHeight="1">
      <c r="A164" s="34"/>
      <c r="B164" s="176"/>
      <c r="C164" s="177" t="s">
        <v>254</v>
      </c>
      <c r="D164" s="177" t="s">
        <v>159</v>
      </c>
      <c r="E164" s="178" t="s">
        <v>2481</v>
      </c>
      <c r="F164" s="179" t="s">
        <v>2482</v>
      </c>
      <c r="G164" s="180" t="s">
        <v>311</v>
      </c>
      <c r="H164" s="181">
        <v>50</v>
      </c>
      <c r="I164" s="182"/>
      <c r="J164" s="183">
        <f>ROUND(I164*H164,2)</f>
        <v>0</v>
      </c>
      <c r="K164" s="184"/>
      <c r="L164" s="35"/>
      <c r="M164" s="185" t="s">
        <v>1</v>
      </c>
      <c r="N164" s="186" t="s">
        <v>38</v>
      </c>
      <c r="O164" s="7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163</v>
      </c>
      <c r="AT164" s="189" t="s">
        <v>159</v>
      </c>
      <c r="AU164" s="189" t="s">
        <v>80</v>
      </c>
      <c r="AY164" s="15" t="s">
        <v>157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164</v>
      </c>
      <c r="BK164" s="190">
        <f>ROUND(I164*H164,2)</f>
        <v>0</v>
      </c>
      <c r="BL164" s="15" t="s">
        <v>163</v>
      </c>
      <c r="BM164" s="189" t="s">
        <v>257</v>
      </c>
    </row>
    <row r="165" s="2" customFormat="1" ht="21.75" customHeight="1">
      <c r="A165" s="34"/>
      <c r="B165" s="176"/>
      <c r="C165" s="177" t="s">
        <v>210</v>
      </c>
      <c r="D165" s="177" t="s">
        <v>159</v>
      </c>
      <c r="E165" s="178" t="s">
        <v>2483</v>
      </c>
      <c r="F165" s="179" t="s">
        <v>2484</v>
      </c>
      <c r="G165" s="180" t="s">
        <v>311</v>
      </c>
      <c r="H165" s="181">
        <v>40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38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163</v>
      </c>
      <c r="AT165" s="189" t="s">
        <v>159</v>
      </c>
      <c r="AU165" s="189" t="s">
        <v>80</v>
      </c>
      <c r="AY165" s="15" t="s">
        <v>157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164</v>
      </c>
      <c r="BK165" s="190">
        <f>ROUND(I165*H165,2)</f>
        <v>0</v>
      </c>
      <c r="BL165" s="15" t="s">
        <v>163</v>
      </c>
      <c r="BM165" s="189" t="s">
        <v>260</v>
      </c>
    </row>
    <row r="166" s="2" customFormat="1" ht="16.5" customHeight="1">
      <c r="A166" s="34"/>
      <c r="B166" s="176"/>
      <c r="C166" s="177" t="s">
        <v>261</v>
      </c>
      <c r="D166" s="177" t="s">
        <v>159</v>
      </c>
      <c r="E166" s="178" t="s">
        <v>2485</v>
      </c>
      <c r="F166" s="179" t="s">
        <v>2486</v>
      </c>
      <c r="G166" s="180" t="s">
        <v>311</v>
      </c>
      <c r="H166" s="181">
        <v>600</v>
      </c>
      <c r="I166" s="182"/>
      <c r="J166" s="183">
        <f>ROUND(I166*H166,2)</f>
        <v>0</v>
      </c>
      <c r="K166" s="184"/>
      <c r="L166" s="35"/>
      <c r="M166" s="185" t="s">
        <v>1</v>
      </c>
      <c r="N166" s="186" t="s">
        <v>38</v>
      </c>
      <c r="O166" s="78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163</v>
      </c>
      <c r="AT166" s="189" t="s">
        <v>159</v>
      </c>
      <c r="AU166" s="189" t="s">
        <v>80</v>
      </c>
      <c r="AY166" s="15" t="s">
        <v>157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164</v>
      </c>
      <c r="BK166" s="190">
        <f>ROUND(I166*H166,2)</f>
        <v>0</v>
      </c>
      <c r="BL166" s="15" t="s">
        <v>163</v>
      </c>
      <c r="BM166" s="189" t="s">
        <v>264</v>
      </c>
    </row>
    <row r="167" s="2" customFormat="1" ht="16.5" customHeight="1">
      <c r="A167" s="34"/>
      <c r="B167" s="176"/>
      <c r="C167" s="177" t="s">
        <v>214</v>
      </c>
      <c r="D167" s="177" t="s">
        <v>159</v>
      </c>
      <c r="E167" s="178" t="s">
        <v>2487</v>
      </c>
      <c r="F167" s="179" t="s">
        <v>2488</v>
      </c>
      <c r="G167" s="180" t="s">
        <v>311</v>
      </c>
      <c r="H167" s="181">
        <v>400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38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163</v>
      </c>
      <c r="AT167" s="189" t="s">
        <v>159</v>
      </c>
      <c r="AU167" s="189" t="s">
        <v>80</v>
      </c>
      <c r="AY167" s="15" t="s">
        <v>157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164</v>
      </c>
      <c r="BK167" s="190">
        <f>ROUND(I167*H167,2)</f>
        <v>0</v>
      </c>
      <c r="BL167" s="15" t="s">
        <v>163</v>
      </c>
      <c r="BM167" s="189" t="s">
        <v>267</v>
      </c>
    </row>
    <row r="168" s="2" customFormat="1" ht="16.5" customHeight="1">
      <c r="A168" s="34"/>
      <c r="B168" s="176"/>
      <c r="C168" s="177" t="s">
        <v>268</v>
      </c>
      <c r="D168" s="177" t="s">
        <v>159</v>
      </c>
      <c r="E168" s="178" t="s">
        <v>2489</v>
      </c>
      <c r="F168" s="179" t="s">
        <v>2490</v>
      </c>
      <c r="G168" s="180" t="s">
        <v>311</v>
      </c>
      <c r="H168" s="181">
        <v>200</v>
      </c>
      <c r="I168" s="182"/>
      <c r="J168" s="183">
        <f>ROUND(I168*H168,2)</f>
        <v>0</v>
      </c>
      <c r="K168" s="184"/>
      <c r="L168" s="35"/>
      <c r="M168" s="185" t="s">
        <v>1</v>
      </c>
      <c r="N168" s="186" t="s">
        <v>38</v>
      </c>
      <c r="O168" s="78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163</v>
      </c>
      <c r="AT168" s="189" t="s">
        <v>159</v>
      </c>
      <c r="AU168" s="189" t="s">
        <v>80</v>
      </c>
      <c r="AY168" s="15" t="s">
        <v>157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164</v>
      </c>
      <c r="BK168" s="190">
        <f>ROUND(I168*H168,2)</f>
        <v>0</v>
      </c>
      <c r="BL168" s="15" t="s">
        <v>163</v>
      </c>
      <c r="BM168" s="189" t="s">
        <v>271</v>
      </c>
    </row>
    <row r="169" s="2" customFormat="1" ht="21.75" customHeight="1">
      <c r="A169" s="34"/>
      <c r="B169" s="176"/>
      <c r="C169" s="177" t="s">
        <v>218</v>
      </c>
      <c r="D169" s="177" t="s">
        <v>159</v>
      </c>
      <c r="E169" s="178" t="s">
        <v>2491</v>
      </c>
      <c r="F169" s="179" t="s">
        <v>2492</v>
      </c>
      <c r="G169" s="180" t="s">
        <v>311</v>
      </c>
      <c r="H169" s="181">
        <v>200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38</v>
      </c>
      <c r="O169" s="78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163</v>
      </c>
      <c r="AT169" s="189" t="s">
        <v>159</v>
      </c>
      <c r="AU169" s="189" t="s">
        <v>80</v>
      </c>
      <c r="AY169" s="15" t="s">
        <v>157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164</v>
      </c>
      <c r="BK169" s="190">
        <f>ROUND(I169*H169,2)</f>
        <v>0</v>
      </c>
      <c r="BL169" s="15" t="s">
        <v>163</v>
      </c>
      <c r="BM169" s="189" t="s">
        <v>274</v>
      </c>
    </row>
    <row r="170" s="2" customFormat="1" ht="16.5" customHeight="1">
      <c r="A170" s="34"/>
      <c r="B170" s="176"/>
      <c r="C170" s="177" t="s">
        <v>275</v>
      </c>
      <c r="D170" s="177" t="s">
        <v>159</v>
      </c>
      <c r="E170" s="178" t="s">
        <v>2493</v>
      </c>
      <c r="F170" s="179" t="s">
        <v>2494</v>
      </c>
      <c r="G170" s="180" t="s">
        <v>311</v>
      </c>
      <c r="H170" s="181">
        <v>1500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38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163</v>
      </c>
      <c r="AT170" s="189" t="s">
        <v>159</v>
      </c>
      <c r="AU170" s="189" t="s">
        <v>80</v>
      </c>
      <c r="AY170" s="15" t="s">
        <v>157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164</v>
      </c>
      <c r="BK170" s="190">
        <f>ROUND(I170*H170,2)</f>
        <v>0</v>
      </c>
      <c r="BL170" s="15" t="s">
        <v>163</v>
      </c>
      <c r="BM170" s="189" t="s">
        <v>279</v>
      </c>
    </row>
    <row r="171" s="2" customFormat="1" ht="16.5" customHeight="1">
      <c r="A171" s="34"/>
      <c r="B171" s="176"/>
      <c r="C171" s="177" t="s">
        <v>222</v>
      </c>
      <c r="D171" s="177" t="s">
        <v>159</v>
      </c>
      <c r="E171" s="178" t="s">
        <v>2495</v>
      </c>
      <c r="F171" s="179" t="s">
        <v>2496</v>
      </c>
      <c r="G171" s="180" t="s">
        <v>311</v>
      </c>
      <c r="H171" s="181">
        <v>2500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38</v>
      </c>
      <c r="O171" s="78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163</v>
      </c>
      <c r="AT171" s="189" t="s">
        <v>159</v>
      </c>
      <c r="AU171" s="189" t="s">
        <v>80</v>
      </c>
      <c r="AY171" s="15" t="s">
        <v>157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164</v>
      </c>
      <c r="BK171" s="190">
        <f>ROUND(I171*H171,2)</f>
        <v>0</v>
      </c>
      <c r="BL171" s="15" t="s">
        <v>163</v>
      </c>
      <c r="BM171" s="189" t="s">
        <v>282</v>
      </c>
    </row>
    <row r="172" s="2" customFormat="1" ht="16.5" customHeight="1">
      <c r="A172" s="34"/>
      <c r="B172" s="176"/>
      <c r="C172" s="177" t="s">
        <v>283</v>
      </c>
      <c r="D172" s="177" t="s">
        <v>159</v>
      </c>
      <c r="E172" s="178" t="s">
        <v>2497</v>
      </c>
      <c r="F172" s="179" t="s">
        <v>2498</v>
      </c>
      <c r="G172" s="180" t="s">
        <v>300</v>
      </c>
      <c r="H172" s="181">
        <v>100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38</v>
      </c>
      <c r="O172" s="78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163</v>
      </c>
      <c r="AT172" s="189" t="s">
        <v>159</v>
      </c>
      <c r="AU172" s="189" t="s">
        <v>80</v>
      </c>
      <c r="AY172" s="15" t="s">
        <v>157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164</v>
      </c>
      <c r="BK172" s="190">
        <f>ROUND(I172*H172,2)</f>
        <v>0</v>
      </c>
      <c r="BL172" s="15" t="s">
        <v>163</v>
      </c>
      <c r="BM172" s="189" t="s">
        <v>286</v>
      </c>
    </row>
    <row r="173" s="2" customFormat="1" ht="16.5" customHeight="1">
      <c r="A173" s="34"/>
      <c r="B173" s="176"/>
      <c r="C173" s="177" t="s">
        <v>225</v>
      </c>
      <c r="D173" s="177" t="s">
        <v>159</v>
      </c>
      <c r="E173" s="178" t="s">
        <v>2499</v>
      </c>
      <c r="F173" s="179" t="s">
        <v>2500</v>
      </c>
      <c r="G173" s="180" t="s">
        <v>300</v>
      </c>
      <c r="H173" s="181">
        <v>460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38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163</v>
      </c>
      <c r="AT173" s="189" t="s">
        <v>159</v>
      </c>
      <c r="AU173" s="189" t="s">
        <v>80</v>
      </c>
      <c r="AY173" s="15" t="s">
        <v>157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164</v>
      </c>
      <c r="BK173" s="190">
        <f>ROUND(I173*H173,2)</f>
        <v>0</v>
      </c>
      <c r="BL173" s="15" t="s">
        <v>163</v>
      </c>
      <c r="BM173" s="189" t="s">
        <v>289</v>
      </c>
    </row>
    <row r="174" s="2" customFormat="1" ht="16.5" customHeight="1">
      <c r="A174" s="34"/>
      <c r="B174" s="176"/>
      <c r="C174" s="177" t="s">
        <v>290</v>
      </c>
      <c r="D174" s="177" t="s">
        <v>159</v>
      </c>
      <c r="E174" s="178" t="s">
        <v>2501</v>
      </c>
      <c r="F174" s="179" t="s">
        <v>2502</v>
      </c>
      <c r="G174" s="180" t="s">
        <v>300</v>
      </c>
      <c r="H174" s="181">
        <v>30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38</v>
      </c>
      <c r="O174" s="78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163</v>
      </c>
      <c r="AT174" s="189" t="s">
        <v>159</v>
      </c>
      <c r="AU174" s="189" t="s">
        <v>80</v>
      </c>
      <c r="AY174" s="15" t="s">
        <v>157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164</v>
      </c>
      <c r="BK174" s="190">
        <f>ROUND(I174*H174,2)</f>
        <v>0</v>
      </c>
      <c r="BL174" s="15" t="s">
        <v>163</v>
      </c>
      <c r="BM174" s="189" t="s">
        <v>293</v>
      </c>
    </row>
    <row r="175" s="2" customFormat="1" ht="16.5" customHeight="1">
      <c r="A175" s="34"/>
      <c r="B175" s="176"/>
      <c r="C175" s="177" t="s">
        <v>229</v>
      </c>
      <c r="D175" s="177" t="s">
        <v>159</v>
      </c>
      <c r="E175" s="178" t="s">
        <v>2503</v>
      </c>
      <c r="F175" s="179" t="s">
        <v>2504</v>
      </c>
      <c r="G175" s="180" t="s">
        <v>300</v>
      </c>
      <c r="H175" s="181">
        <v>15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38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163</v>
      </c>
      <c r="AT175" s="189" t="s">
        <v>159</v>
      </c>
      <c r="AU175" s="189" t="s">
        <v>80</v>
      </c>
      <c r="AY175" s="15" t="s">
        <v>157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164</v>
      </c>
      <c r="BK175" s="190">
        <f>ROUND(I175*H175,2)</f>
        <v>0</v>
      </c>
      <c r="BL175" s="15" t="s">
        <v>163</v>
      </c>
      <c r="BM175" s="189" t="s">
        <v>296</v>
      </c>
    </row>
    <row r="176" s="2" customFormat="1" ht="16.5" customHeight="1">
      <c r="A176" s="34"/>
      <c r="B176" s="176"/>
      <c r="C176" s="177" t="s">
        <v>297</v>
      </c>
      <c r="D176" s="177" t="s">
        <v>159</v>
      </c>
      <c r="E176" s="178" t="s">
        <v>2505</v>
      </c>
      <c r="F176" s="179" t="s">
        <v>2506</v>
      </c>
      <c r="G176" s="180" t="s">
        <v>300</v>
      </c>
      <c r="H176" s="181">
        <v>5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38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163</v>
      </c>
      <c r="AT176" s="189" t="s">
        <v>159</v>
      </c>
      <c r="AU176" s="189" t="s">
        <v>80</v>
      </c>
      <c r="AY176" s="15" t="s">
        <v>157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164</v>
      </c>
      <c r="BK176" s="190">
        <f>ROUND(I176*H176,2)</f>
        <v>0</v>
      </c>
      <c r="BL176" s="15" t="s">
        <v>163</v>
      </c>
      <c r="BM176" s="189" t="s">
        <v>301</v>
      </c>
    </row>
    <row r="177" s="2" customFormat="1" ht="16.5" customHeight="1">
      <c r="A177" s="34"/>
      <c r="B177" s="176"/>
      <c r="C177" s="177" t="s">
        <v>232</v>
      </c>
      <c r="D177" s="177" t="s">
        <v>159</v>
      </c>
      <c r="E177" s="178" t="s">
        <v>2507</v>
      </c>
      <c r="F177" s="179" t="s">
        <v>2508</v>
      </c>
      <c r="G177" s="180" t="s">
        <v>300</v>
      </c>
      <c r="H177" s="181">
        <v>4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38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163</v>
      </c>
      <c r="AT177" s="189" t="s">
        <v>159</v>
      </c>
      <c r="AU177" s="189" t="s">
        <v>80</v>
      </c>
      <c r="AY177" s="15" t="s">
        <v>157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164</v>
      </c>
      <c r="BK177" s="190">
        <f>ROUND(I177*H177,2)</f>
        <v>0</v>
      </c>
      <c r="BL177" s="15" t="s">
        <v>163</v>
      </c>
      <c r="BM177" s="189" t="s">
        <v>304</v>
      </c>
    </row>
    <row r="178" s="2" customFormat="1" ht="16.5" customHeight="1">
      <c r="A178" s="34"/>
      <c r="B178" s="176"/>
      <c r="C178" s="177" t="s">
        <v>305</v>
      </c>
      <c r="D178" s="177" t="s">
        <v>159</v>
      </c>
      <c r="E178" s="178" t="s">
        <v>2509</v>
      </c>
      <c r="F178" s="179" t="s">
        <v>2510</v>
      </c>
      <c r="G178" s="180" t="s">
        <v>300</v>
      </c>
      <c r="H178" s="181">
        <v>8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38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163</v>
      </c>
      <c r="AT178" s="189" t="s">
        <v>159</v>
      </c>
      <c r="AU178" s="189" t="s">
        <v>80</v>
      </c>
      <c r="AY178" s="15" t="s">
        <v>157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164</v>
      </c>
      <c r="BK178" s="190">
        <f>ROUND(I178*H178,2)</f>
        <v>0</v>
      </c>
      <c r="BL178" s="15" t="s">
        <v>163</v>
      </c>
      <c r="BM178" s="189" t="s">
        <v>308</v>
      </c>
    </row>
    <row r="179" s="2" customFormat="1" ht="16.5" customHeight="1">
      <c r="A179" s="34"/>
      <c r="B179" s="176"/>
      <c r="C179" s="177" t="s">
        <v>236</v>
      </c>
      <c r="D179" s="177" t="s">
        <v>159</v>
      </c>
      <c r="E179" s="178" t="s">
        <v>2511</v>
      </c>
      <c r="F179" s="179" t="s">
        <v>2512</v>
      </c>
      <c r="G179" s="180" t="s">
        <v>300</v>
      </c>
      <c r="H179" s="181">
        <v>2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38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163</v>
      </c>
      <c r="AT179" s="189" t="s">
        <v>159</v>
      </c>
      <c r="AU179" s="189" t="s">
        <v>80</v>
      </c>
      <c r="AY179" s="15" t="s">
        <v>157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164</v>
      </c>
      <c r="BK179" s="190">
        <f>ROUND(I179*H179,2)</f>
        <v>0</v>
      </c>
      <c r="BL179" s="15" t="s">
        <v>163</v>
      </c>
      <c r="BM179" s="189" t="s">
        <v>312</v>
      </c>
    </row>
    <row r="180" s="2" customFormat="1" ht="16.5" customHeight="1">
      <c r="A180" s="34"/>
      <c r="B180" s="176"/>
      <c r="C180" s="177" t="s">
        <v>313</v>
      </c>
      <c r="D180" s="177" t="s">
        <v>159</v>
      </c>
      <c r="E180" s="178" t="s">
        <v>2513</v>
      </c>
      <c r="F180" s="179" t="s">
        <v>2514</v>
      </c>
      <c r="G180" s="180" t="s">
        <v>300</v>
      </c>
      <c r="H180" s="181">
        <v>2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38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163</v>
      </c>
      <c r="AT180" s="189" t="s">
        <v>159</v>
      </c>
      <c r="AU180" s="189" t="s">
        <v>80</v>
      </c>
      <c r="AY180" s="15" t="s">
        <v>157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164</v>
      </c>
      <c r="BK180" s="190">
        <f>ROUND(I180*H180,2)</f>
        <v>0</v>
      </c>
      <c r="BL180" s="15" t="s">
        <v>163</v>
      </c>
      <c r="BM180" s="189" t="s">
        <v>316</v>
      </c>
    </row>
    <row r="181" s="2" customFormat="1" ht="16.5" customHeight="1">
      <c r="A181" s="34"/>
      <c r="B181" s="176"/>
      <c r="C181" s="177" t="s">
        <v>239</v>
      </c>
      <c r="D181" s="177" t="s">
        <v>159</v>
      </c>
      <c r="E181" s="178" t="s">
        <v>2515</v>
      </c>
      <c r="F181" s="179" t="s">
        <v>2516</v>
      </c>
      <c r="G181" s="180" t="s">
        <v>311</v>
      </c>
      <c r="H181" s="181">
        <v>50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38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163</v>
      </c>
      <c r="AT181" s="189" t="s">
        <v>159</v>
      </c>
      <c r="AU181" s="189" t="s">
        <v>80</v>
      </c>
      <c r="AY181" s="15" t="s">
        <v>157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164</v>
      </c>
      <c r="BK181" s="190">
        <f>ROUND(I181*H181,2)</f>
        <v>0</v>
      </c>
      <c r="BL181" s="15" t="s">
        <v>163</v>
      </c>
      <c r="BM181" s="189" t="s">
        <v>319</v>
      </c>
    </row>
    <row r="182" s="2" customFormat="1" ht="16.5" customHeight="1">
      <c r="A182" s="34"/>
      <c r="B182" s="176"/>
      <c r="C182" s="177" t="s">
        <v>320</v>
      </c>
      <c r="D182" s="177" t="s">
        <v>159</v>
      </c>
      <c r="E182" s="178" t="s">
        <v>2517</v>
      </c>
      <c r="F182" s="179" t="s">
        <v>2518</v>
      </c>
      <c r="G182" s="180" t="s">
        <v>300</v>
      </c>
      <c r="H182" s="181">
        <v>60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38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163</v>
      </c>
      <c r="AT182" s="189" t="s">
        <v>159</v>
      </c>
      <c r="AU182" s="189" t="s">
        <v>80</v>
      </c>
      <c r="AY182" s="15" t="s">
        <v>157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164</v>
      </c>
      <c r="BK182" s="190">
        <f>ROUND(I182*H182,2)</f>
        <v>0</v>
      </c>
      <c r="BL182" s="15" t="s">
        <v>163</v>
      </c>
      <c r="BM182" s="189" t="s">
        <v>323</v>
      </c>
    </row>
    <row r="183" s="2" customFormat="1" ht="16.5" customHeight="1">
      <c r="A183" s="34"/>
      <c r="B183" s="176"/>
      <c r="C183" s="177" t="s">
        <v>243</v>
      </c>
      <c r="D183" s="177" t="s">
        <v>159</v>
      </c>
      <c r="E183" s="178" t="s">
        <v>2519</v>
      </c>
      <c r="F183" s="179" t="s">
        <v>2520</v>
      </c>
      <c r="G183" s="180" t="s">
        <v>300</v>
      </c>
      <c r="H183" s="181">
        <v>10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38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163</v>
      </c>
      <c r="AT183" s="189" t="s">
        <v>159</v>
      </c>
      <c r="AU183" s="189" t="s">
        <v>80</v>
      </c>
      <c r="AY183" s="15" t="s">
        <v>157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164</v>
      </c>
      <c r="BK183" s="190">
        <f>ROUND(I183*H183,2)</f>
        <v>0</v>
      </c>
      <c r="BL183" s="15" t="s">
        <v>163</v>
      </c>
      <c r="BM183" s="189" t="s">
        <v>326</v>
      </c>
    </row>
    <row r="184" s="2" customFormat="1" ht="16.5" customHeight="1">
      <c r="A184" s="34"/>
      <c r="B184" s="176"/>
      <c r="C184" s="177" t="s">
        <v>327</v>
      </c>
      <c r="D184" s="177" t="s">
        <v>159</v>
      </c>
      <c r="E184" s="178" t="s">
        <v>2521</v>
      </c>
      <c r="F184" s="179" t="s">
        <v>2522</v>
      </c>
      <c r="G184" s="180" t="s">
        <v>300</v>
      </c>
      <c r="H184" s="181">
        <v>20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38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163</v>
      </c>
      <c r="AT184" s="189" t="s">
        <v>159</v>
      </c>
      <c r="AU184" s="189" t="s">
        <v>80</v>
      </c>
      <c r="AY184" s="15" t="s">
        <v>157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164</v>
      </c>
      <c r="BK184" s="190">
        <f>ROUND(I184*H184,2)</f>
        <v>0</v>
      </c>
      <c r="BL184" s="15" t="s">
        <v>163</v>
      </c>
      <c r="BM184" s="189" t="s">
        <v>330</v>
      </c>
    </row>
    <row r="185" s="2" customFormat="1" ht="16.5" customHeight="1">
      <c r="A185" s="34"/>
      <c r="B185" s="176"/>
      <c r="C185" s="177" t="s">
        <v>246</v>
      </c>
      <c r="D185" s="177" t="s">
        <v>159</v>
      </c>
      <c r="E185" s="178" t="s">
        <v>2523</v>
      </c>
      <c r="F185" s="179" t="s">
        <v>2524</v>
      </c>
      <c r="G185" s="180" t="s">
        <v>300</v>
      </c>
      <c r="H185" s="181">
        <v>80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38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163</v>
      </c>
      <c r="AT185" s="189" t="s">
        <v>159</v>
      </c>
      <c r="AU185" s="189" t="s">
        <v>80</v>
      </c>
      <c r="AY185" s="15" t="s">
        <v>157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164</v>
      </c>
      <c r="BK185" s="190">
        <f>ROUND(I185*H185,2)</f>
        <v>0</v>
      </c>
      <c r="BL185" s="15" t="s">
        <v>163</v>
      </c>
      <c r="BM185" s="189" t="s">
        <v>333</v>
      </c>
    </row>
    <row r="186" s="2" customFormat="1" ht="16.5" customHeight="1">
      <c r="A186" s="34"/>
      <c r="B186" s="176"/>
      <c r="C186" s="177" t="s">
        <v>335</v>
      </c>
      <c r="D186" s="177" t="s">
        <v>159</v>
      </c>
      <c r="E186" s="178" t="s">
        <v>2525</v>
      </c>
      <c r="F186" s="179" t="s">
        <v>2526</v>
      </c>
      <c r="G186" s="180" t="s">
        <v>300</v>
      </c>
      <c r="H186" s="181">
        <v>5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38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163</v>
      </c>
      <c r="AT186" s="189" t="s">
        <v>159</v>
      </c>
      <c r="AU186" s="189" t="s">
        <v>80</v>
      </c>
      <c r="AY186" s="15" t="s">
        <v>157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164</v>
      </c>
      <c r="BK186" s="190">
        <f>ROUND(I186*H186,2)</f>
        <v>0</v>
      </c>
      <c r="BL186" s="15" t="s">
        <v>163</v>
      </c>
      <c r="BM186" s="189" t="s">
        <v>338</v>
      </c>
    </row>
    <row r="187" s="12" customFormat="1" ht="25.92" customHeight="1">
      <c r="A187" s="12"/>
      <c r="B187" s="163"/>
      <c r="C187" s="12"/>
      <c r="D187" s="164" t="s">
        <v>71</v>
      </c>
      <c r="E187" s="165" t="s">
        <v>1187</v>
      </c>
      <c r="F187" s="165" t="s">
        <v>2527</v>
      </c>
      <c r="G187" s="12"/>
      <c r="H187" s="12"/>
      <c r="I187" s="166"/>
      <c r="J187" s="167">
        <f>BK187</f>
        <v>0</v>
      </c>
      <c r="K187" s="12"/>
      <c r="L187" s="163"/>
      <c r="M187" s="168"/>
      <c r="N187" s="169"/>
      <c r="O187" s="169"/>
      <c r="P187" s="170">
        <f>SUM(P188:P238)</f>
        <v>0</v>
      </c>
      <c r="Q187" s="169"/>
      <c r="R187" s="170">
        <f>SUM(R188:R238)</f>
        <v>0</v>
      </c>
      <c r="S187" s="169"/>
      <c r="T187" s="171">
        <f>SUM(T188:T238)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4" t="s">
        <v>80</v>
      </c>
      <c r="AT187" s="172" t="s">
        <v>71</v>
      </c>
      <c r="AU187" s="172" t="s">
        <v>72</v>
      </c>
      <c r="AY187" s="164" t="s">
        <v>157</v>
      </c>
      <c r="BK187" s="173">
        <f>SUM(BK188:BK238)</f>
        <v>0</v>
      </c>
    </row>
    <row r="188" s="2" customFormat="1" ht="16.5" customHeight="1">
      <c r="A188" s="34"/>
      <c r="B188" s="176"/>
      <c r="C188" s="191" t="s">
        <v>250</v>
      </c>
      <c r="D188" s="191" t="s">
        <v>276</v>
      </c>
      <c r="E188" s="192" t="s">
        <v>2528</v>
      </c>
      <c r="F188" s="193" t="s">
        <v>2529</v>
      </c>
      <c r="G188" s="194" t="s">
        <v>311</v>
      </c>
      <c r="H188" s="195">
        <v>500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38</v>
      </c>
      <c r="O188" s="78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174</v>
      </c>
      <c r="AT188" s="189" t="s">
        <v>276</v>
      </c>
      <c r="AU188" s="189" t="s">
        <v>80</v>
      </c>
      <c r="AY188" s="15" t="s">
        <v>157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164</v>
      </c>
      <c r="BK188" s="190">
        <f>ROUND(I188*H188,2)</f>
        <v>0</v>
      </c>
      <c r="BL188" s="15" t="s">
        <v>163</v>
      </c>
      <c r="BM188" s="189" t="s">
        <v>341</v>
      </c>
    </row>
    <row r="189" s="2" customFormat="1" ht="16.5" customHeight="1">
      <c r="A189" s="34"/>
      <c r="B189" s="176"/>
      <c r="C189" s="191" t="s">
        <v>342</v>
      </c>
      <c r="D189" s="191" t="s">
        <v>276</v>
      </c>
      <c r="E189" s="192" t="s">
        <v>2530</v>
      </c>
      <c r="F189" s="193" t="s">
        <v>2531</v>
      </c>
      <c r="G189" s="194" t="s">
        <v>311</v>
      </c>
      <c r="H189" s="195">
        <v>500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38</v>
      </c>
      <c r="O189" s="78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174</v>
      </c>
      <c r="AT189" s="189" t="s">
        <v>276</v>
      </c>
      <c r="AU189" s="189" t="s">
        <v>80</v>
      </c>
      <c r="AY189" s="15" t="s">
        <v>157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164</v>
      </c>
      <c r="BK189" s="190">
        <f>ROUND(I189*H189,2)</f>
        <v>0</v>
      </c>
      <c r="BL189" s="15" t="s">
        <v>163</v>
      </c>
      <c r="BM189" s="189" t="s">
        <v>345</v>
      </c>
    </row>
    <row r="190" s="2" customFormat="1" ht="16.5" customHeight="1">
      <c r="A190" s="34"/>
      <c r="B190" s="176"/>
      <c r="C190" s="191" t="s">
        <v>253</v>
      </c>
      <c r="D190" s="191" t="s">
        <v>276</v>
      </c>
      <c r="E190" s="192" t="s">
        <v>2532</v>
      </c>
      <c r="F190" s="193" t="s">
        <v>2533</v>
      </c>
      <c r="G190" s="194" t="s">
        <v>311</v>
      </c>
      <c r="H190" s="195">
        <v>100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38</v>
      </c>
      <c r="O190" s="78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174</v>
      </c>
      <c r="AT190" s="189" t="s">
        <v>276</v>
      </c>
      <c r="AU190" s="189" t="s">
        <v>80</v>
      </c>
      <c r="AY190" s="15" t="s">
        <v>157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164</v>
      </c>
      <c r="BK190" s="190">
        <f>ROUND(I190*H190,2)</f>
        <v>0</v>
      </c>
      <c r="BL190" s="15" t="s">
        <v>163</v>
      </c>
      <c r="BM190" s="189" t="s">
        <v>348</v>
      </c>
    </row>
    <row r="191" s="2" customFormat="1" ht="16.5" customHeight="1">
      <c r="A191" s="34"/>
      <c r="B191" s="176"/>
      <c r="C191" s="191" t="s">
        <v>349</v>
      </c>
      <c r="D191" s="191" t="s">
        <v>276</v>
      </c>
      <c r="E191" s="192" t="s">
        <v>2534</v>
      </c>
      <c r="F191" s="193" t="s">
        <v>2535</v>
      </c>
      <c r="G191" s="194" t="s">
        <v>311</v>
      </c>
      <c r="H191" s="195">
        <v>100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38</v>
      </c>
      <c r="O191" s="78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174</v>
      </c>
      <c r="AT191" s="189" t="s">
        <v>276</v>
      </c>
      <c r="AU191" s="189" t="s">
        <v>80</v>
      </c>
      <c r="AY191" s="15" t="s">
        <v>157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164</v>
      </c>
      <c r="BK191" s="190">
        <f>ROUND(I191*H191,2)</f>
        <v>0</v>
      </c>
      <c r="BL191" s="15" t="s">
        <v>163</v>
      </c>
      <c r="BM191" s="189" t="s">
        <v>352</v>
      </c>
    </row>
    <row r="192" s="2" customFormat="1" ht="16.5" customHeight="1">
      <c r="A192" s="34"/>
      <c r="B192" s="176"/>
      <c r="C192" s="191" t="s">
        <v>257</v>
      </c>
      <c r="D192" s="191" t="s">
        <v>276</v>
      </c>
      <c r="E192" s="192" t="s">
        <v>2536</v>
      </c>
      <c r="F192" s="193" t="s">
        <v>2537</v>
      </c>
      <c r="G192" s="194" t="s">
        <v>311</v>
      </c>
      <c r="H192" s="195">
        <v>50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38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174</v>
      </c>
      <c r="AT192" s="189" t="s">
        <v>276</v>
      </c>
      <c r="AU192" s="189" t="s">
        <v>80</v>
      </c>
      <c r="AY192" s="15" t="s">
        <v>157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164</v>
      </c>
      <c r="BK192" s="190">
        <f>ROUND(I192*H192,2)</f>
        <v>0</v>
      </c>
      <c r="BL192" s="15" t="s">
        <v>163</v>
      </c>
      <c r="BM192" s="189" t="s">
        <v>355</v>
      </c>
    </row>
    <row r="193" s="2" customFormat="1" ht="16.5" customHeight="1">
      <c r="A193" s="34"/>
      <c r="B193" s="176"/>
      <c r="C193" s="191" t="s">
        <v>356</v>
      </c>
      <c r="D193" s="191" t="s">
        <v>276</v>
      </c>
      <c r="E193" s="192" t="s">
        <v>2538</v>
      </c>
      <c r="F193" s="193" t="s">
        <v>2539</v>
      </c>
      <c r="G193" s="194" t="s">
        <v>300</v>
      </c>
      <c r="H193" s="195">
        <v>1200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38</v>
      </c>
      <c r="O193" s="78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174</v>
      </c>
      <c r="AT193" s="189" t="s">
        <v>276</v>
      </c>
      <c r="AU193" s="189" t="s">
        <v>80</v>
      </c>
      <c r="AY193" s="15" t="s">
        <v>157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164</v>
      </c>
      <c r="BK193" s="190">
        <f>ROUND(I193*H193,2)</f>
        <v>0</v>
      </c>
      <c r="BL193" s="15" t="s">
        <v>163</v>
      </c>
      <c r="BM193" s="189" t="s">
        <v>359</v>
      </c>
    </row>
    <row r="194" s="2" customFormat="1" ht="16.5" customHeight="1">
      <c r="A194" s="34"/>
      <c r="B194" s="176"/>
      <c r="C194" s="191" t="s">
        <v>260</v>
      </c>
      <c r="D194" s="191" t="s">
        <v>276</v>
      </c>
      <c r="E194" s="192" t="s">
        <v>2540</v>
      </c>
      <c r="F194" s="193" t="s">
        <v>2541</v>
      </c>
      <c r="G194" s="194" t="s">
        <v>300</v>
      </c>
      <c r="H194" s="195">
        <v>200</v>
      </c>
      <c r="I194" s="196"/>
      <c r="J194" s="197">
        <f>ROUND(I194*H194,2)</f>
        <v>0</v>
      </c>
      <c r="K194" s="198"/>
      <c r="L194" s="199"/>
      <c r="M194" s="200" t="s">
        <v>1</v>
      </c>
      <c r="N194" s="201" t="s">
        <v>38</v>
      </c>
      <c r="O194" s="78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174</v>
      </c>
      <c r="AT194" s="189" t="s">
        <v>276</v>
      </c>
      <c r="AU194" s="189" t="s">
        <v>80</v>
      </c>
      <c r="AY194" s="15" t="s">
        <v>157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164</v>
      </c>
      <c r="BK194" s="190">
        <f>ROUND(I194*H194,2)</f>
        <v>0</v>
      </c>
      <c r="BL194" s="15" t="s">
        <v>163</v>
      </c>
      <c r="BM194" s="189" t="s">
        <v>362</v>
      </c>
    </row>
    <row r="195" s="2" customFormat="1" ht="16.5" customHeight="1">
      <c r="A195" s="34"/>
      <c r="B195" s="176"/>
      <c r="C195" s="191" t="s">
        <v>363</v>
      </c>
      <c r="D195" s="191" t="s">
        <v>276</v>
      </c>
      <c r="E195" s="192" t="s">
        <v>2542</v>
      </c>
      <c r="F195" s="193" t="s">
        <v>2543</v>
      </c>
      <c r="G195" s="194" t="s">
        <v>300</v>
      </c>
      <c r="H195" s="195">
        <v>380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38</v>
      </c>
      <c r="O195" s="78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174</v>
      </c>
      <c r="AT195" s="189" t="s">
        <v>276</v>
      </c>
      <c r="AU195" s="189" t="s">
        <v>80</v>
      </c>
      <c r="AY195" s="15" t="s">
        <v>157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164</v>
      </c>
      <c r="BK195" s="190">
        <f>ROUND(I195*H195,2)</f>
        <v>0</v>
      </c>
      <c r="BL195" s="15" t="s">
        <v>163</v>
      </c>
      <c r="BM195" s="189" t="s">
        <v>366</v>
      </c>
    </row>
    <row r="196" s="2" customFormat="1" ht="16.5" customHeight="1">
      <c r="A196" s="34"/>
      <c r="B196" s="176"/>
      <c r="C196" s="191" t="s">
        <v>264</v>
      </c>
      <c r="D196" s="191" t="s">
        <v>276</v>
      </c>
      <c r="E196" s="192" t="s">
        <v>2544</v>
      </c>
      <c r="F196" s="193" t="s">
        <v>2545</v>
      </c>
      <c r="G196" s="194" t="s">
        <v>300</v>
      </c>
      <c r="H196" s="195">
        <v>40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38</v>
      </c>
      <c r="O196" s="78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174</v>
      </c>
      <c r="AT196" s="189" t="s">
        <v>276</v>
      </c>
      <c r="AU196" s="189" t="s">
        <v>80</v>
      </c>
      <c r="AY196" s="15" t="s">
        <v>157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164</v>
      </c>
      <c r="BK196" s="190">
        <f>ROUND(I196*H196,2)</f>
        <v>0</v>
      </c>
      <c r="BL196" s="15" t="s">
        <v>163</v>
      </c>
      <c r="BM196" s="189" t="s">
        <v>369</v>
      </c>
    </row>
    <row r="197" s="2" customFormat="1" ht="16.5" customHeight="1">
      <c r="A197" s="34"/>
      <c r="B197" s="176"/>
      <c r="C197" s="191" t="s">
        <v>370</v>
      </c>
      <c r="D197" s="191" t="s">
        <v>276</v>
      </c>
      <c r="E197" s="192" t="s">
        <v>2546</v>
      </c>
      <c r="F197" s="193" t="s">
        <v>2547</v>
      </c>
      <c r="G197" s="194" t="s">
        <v>300</v>
      </c>
      <c r="H197" s="195">
        <v>1200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38</v>
      </c>
      <c r="O197" s="78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174</v>
      </c>
      <c r="AT197" s="189" t="s">
        <v>276</v>
      </c>
      <c r="AU197" s="189" t="s">
        <v>80</v>
      </c>
      <c r="AY197" s="15" t="s">
        <v>157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164</v>
      </c>
      <c r="BK197" s="190">
        <f>ROUND(I197*H197,2)</f>
        <v>0</v>
      </c>
      <c r="BL197" s="15" t="s">
        <v>163</v>
      </c>
      <c r="BM197" s="189" t="s">
        <v>373</v>
      </c>
    </row>
    <row r="198" s="2" customFormat="1" ht="16.5" customHeight="1">
      <c r="A198" s="34"/>
      <c r="B198" s="176"/>
      <c r="C198" s="191" t="s">
        <v>267</v>
      </c>
      <c r="D198" s="191" t="s">
        <v>276</v>
      </c>
      <c r="E198" s="192" t="s">
        <v>2548</v>
      </c>
      <c r="F198" s="193" t="s">
        <v>2549</v>
      </c>
      <c r="G198" s="194" t="s">
        <v>300</v>
      </c>
      <c r="H198" s="195">
        <v>800</v>
      </c>
      <c r="I198" s="196"/>
      <c r="J198" s="197">
        <f>ROUND(I198*H198,2)</f>
        <v>0</v>
      </c>
      <c r="K198" s="198"/>
      <c r="L198" s="199"/>
      <c r="M198" s="200" t="s">
        <v>1</v>
      </c>
      <c r="N198" s="201" t="s">
        <v>38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174</v>
      </c>
      <c r="AT198" s="189" t="s">
        <v>276</v>
      </c>
      <c r="AU198" s="189" t="s">
        <v>80</v>
      </c>
      <c r="AY198" s="15" t="s">
        <v>157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164</v>
      </c>
      <c r="BK198" s="190">
        <f>ROUND(I198*H198,2)</f>
        <v>0</v>
      </c>
      <c r="BL198" s="15" t="s">
        <v>163</v>
      </c>
      <c r="BM198" s="189" t="s">
        <v>376</v>
      </c>
    </row>
    <row r="199" s="2" customFormat="1" ht="16.5" customHeight="1">
      <c r="A199" s="34"/>
      <c r="B199" s="176"/>
      <c r="C199" s="191" t="s">
        <v>377</v>
      </c>
      <c r="D199" s="191" t="s">
        <v>276</v>
      </c>
      <c r="E199" s="192" t="s">
        <v>2550</v>
      </c>
      <c r="F199" s="193" t="s">
        <v>2551</v>
      </c>
      <c r="G199" s="194" t="s">
        <v>300</v>
      </c>
      <c r="H199" s="195">
        <v>400</v>
      </c>
      <c r="I199" s="196"/>
      <c r="J199" s="197">
        <f>ROUND(I199*H199,2)</f>
        <v>0</v>
      </c>
      <c r="K199" s="198"/>
      <c r="L199" s="199"/>
      <c r="M199" s="200" t="s">
        <v>1</v>
      </c>
      <c r="N199" s="201" t="s">
        <v>38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174</v>
      </c>
      <c r="AT199" s="189" t="s">
        <v>276</v>
      </c>
      <c r="AU199" s="189" t="s">
        <v>80</v>
      </c>
      <c r="AY199" s="15" t="s">
        <v>157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164</v>
      </c>
      <c r="BK199" s="190">
        <f>ROUND(I199*H199,2)</f>
        <v>0</v>
      </c>
      <c r="BL199" s="15" t="s">
        <v>163</v>
      </c>
      <c r="BM199" s="189" t="s">
        <v>380</v>
      </c>
    </row>
    <row r="200" s="2" customFormat="1" ht="16.5" customHeight="1">
      <c r="A200" s="34"/>
      <c r="B200" s="176"/>
      <c r="C200" s="191" t="s">
        <v>271</v>
      </c>
      <c r="D200" s="191" t="s">
        <v>276</v>
      </c>
      <c r="E200" s="192" t="s">
        <v>2552</v>
      </c>
      <c r="F200" s="193" t="s">
        <v>2553</v>
      </c>
      <c r="G200" s="194" t="s">
        <v>300</v>
      </c>
      <c r="H200" s="195">
        <v>200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38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174</v>
      </c>
      <c r="AT200" s="189" t="s">
        <v>276</v>
      </c>
      <c r="AU200" s="189" t="s">
        <v>80</v>
      </c>
      <c r="AY200" s="15" t="s">
        <v>157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164</v>
      </c>
      <c r="BK200" s="190">
        <f>ROUND(I200*H200,2)</f>
        <v>0</v>
      </c>
      <c r="BL200" s="15" t="s">
        <v>163</v>
      </c>
      <c r="BM200" s="189" t="s">
        <v>383</v>
      </c>
    </row>
    <row r="201" s="2" customFormat="1" ht="16.5" customHeight="1">
      <c r="A201" s="34"/>
      <c r="B201" s="176"/>
      <c r="C201" s="191" t="s">
        <v>384</v>
      </c>
      <c r="D201" s="191" t="s">
        <v>276</v>
      </c>
      <c r="E201" s="192" t="s">
        <v>2554</v>
      </c>
      <c r="F201" s="193" t="s">
        <v>2555</v>
      </c>
      <c r="G201" s="194" t="s">
        <v>300</v>
      </c>
      <c r="H201" s="195">
        <v>100</v>
      </c>
      <c r="I201" s="196"/>
      <c r="J201" s="197">
        <f>ROUND(I201*H201,2)</f>
        <v>0</v>
      </c>
      <c r="K201" s="198"/>
      <c r="L201" s="199"/>
      <c r="M201" s="200" t="s">
        <v>1</v>
      </c>
      <c r="N201" s="201" t="s">
        <v>38</v>
      </c>
      <c r="O201" s="78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174</v>
      </c>
      <c r="AT201" s="189" t="s">
        <v>276</v>
      </c>
      <c r="AU201" s="189" t="s">
        <v>80</v>
      </c>
      <c r="AY201" s="15" t="s">
        <v>157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164</v>
      </c>
      <c r="BK201" s="190">
        <f>ROUND(I201*H201,2)</f>
        <v>0</v>
      </c>
      <c r="BL201" s="15" t="s">
        <v>163</v>
      </c>
      <c r="BM201" s="189" t="s">
        <v>387</v>
      </c>
    </row>
    <row r="202" s="2" customFormat="1" ht="16.5" customHeight="1">
      <c r="A202" s="34"/>
      <c r="B202" s="176"/>
      <c r="C202" s="191" t="s">
        <v>274</v>
      </c>
      <c r="D202" s="191" t="s">
        <v>276</v>
      </c>
      <c r="E202" s="192" t="s">
        <v>2556</v>
      </c>
      <c r="F202" s="193" t="s">
        <v>2557</v>
      </c>
      <c r="G202" s="194" t="s">
        <v>300</v>
      </c>
      <c r="H202" s="195">
        <v>100</v>
      </c>
      <c r="I202" s="196"/>
      <c r="J202" s="197">
        <f>ROUND(I202*H202,2)</f>
        <v>0</v>
      </c>
      <c r="K202" s="198"/>
      <c r="L202" s="199"/>
      <c r="M202" s="200" t="s">
        <v>1</v>
      </c>
      <c r="N202" s="201" t="s">
        <v>38</v>
      </c>
      <c r="O202" s="78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174</v>
      </c>
      <c r="AT202" s="189" t="s">
        <v>276</v>
      </c>
      <c r="AU202" s="189" t="s">
        <v>80</v>
      </c>
      <c r="AY202" s="15" t="s">
        <v>157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164</v>
      </c>
      <c r="BK202" s="190">
        <f>ROUND(I202*H202,2)</f>
        <v>0</v>
      </c>
      <c r="BL202" s="15" t="s">
        <v>163</v>
      </c>
      <c r="BM202" s="189" t="s">
        <v>390</v>
      </c>
    </row>
    <row r="203" s="2" customFormat="1" ht="16.5" customHeight="1">
      <c r="A203" s="34"/>
      <c r="B203" s="176"/>
      <c r="C203" s="191" t="s">
        <v>391</v>
      </c>
      <c r="D203" s="191" t="s">
        <v>276</v>
      </c>
      <c r="E203" s="192" t="s">
        <v>2558</v>
      </c>
      <c r="F203" s="193" t="s">
        <v>2559</v>
      </c>
      <c r="G203" s="194" t="s">
        <v>300</v>
      </c>
      <c r="H203" s="195">
        <v>100</v>
      </c>
      <c r="I203" s="196"/>
      <c r="J203" s="197">
        <f>ROUND(I203*H203,2)</f>
        <v>0</v>
      </c>
      <c r="K203" s="198"/>
      <c r="L203" s="199"/>
      <c r="M203" s="200" t="s">
        <v>1</v>
      </c>
      <c r="N203" s="201" t="s">
        <v>38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174</v>
      </c>
      <c r="AT203" s="189" t="s">
        <v>276</v>
      </c>
      <c r="AU203" s="189" t="s">
        <v>80</v>
      </c>
      <c r="AY203" s="15" t="s">
        <v>157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164</v>
      </c>
      <c r="BK203" s="190">
        <f>ROUND(I203*H203,2)</f>
        <v>0</v>
      </c>
      <c r="BL203" s="15" t="s">
        <v>163</v>
      </c>
      <c r="BM203" s="189" t="s">
        <v>394</v>
      </c>
    </row>
    <row r="204" s="2" customFormat="1" ht="16.5" customHeight="1">
      <c r="A204" s="34"/>
      <c r="B204" s="176"/>
      <c r="C204" s="191" t="s">
        <v>279</v>
      </c>
      <c r="D204" s="191" t="s">
        <v>276</v>
      </c>
      <c r="E204" s="192" t="s">
        <v>2560</v>
      </c>
      <c r="F204" s="193" t="s">
        <v>2561</v>
      </c>
      <c r="G204" s="194" t="s">
        <v>300</v>
      </c>
      <c r="H204" s="195">
        <v>60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38</v>
      </c>
      <c r="O204" s="78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174</v>
      </c>
      <c r="AT204" s="189" t="s">
        <v>276</v>
      </c>
      <c r="AU204" s="189" t="s">
        <v>80</v>
      </c>
      <c r="AY204" s="15" t="s">
        <v>157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164</v>
      </c>
      <c r="BK204" s="190">
        <f>ROUND(I204*H204,2)</f>
        <v>0</v>
      </c>
      <c r="BL204" s="15" t="s">
        <v>163</v>
      </c>
      <c r="BM204" s="189" t="s">
        <v>397</v>
      </c>
    </row>
    <row r="205" s="2" customFormat="1" ht="16.5" customHeight="1">
      <c r="A205" s="34"/>
      <c r="B205" s="176"/>
      <c r="C205" s="191" t="s">
        <v>398</v>
      </c>
      <c r="D205" s="191" t="s">
        <v>276</v>
      </c>
      <c r="E205" s="192" t="s">
        <v>2562</v>
      </c>
      <c r="F205" s="193" t="s">
        <v>2563</v>
      </c>
      <c r="G205" s="194" t="s">
        <v>300</v>
      </c>
      <c r="H205" s="195">
        <v>800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38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174</v>
      </c>
      <c r="AT205" s="189" t="s">
        <v>276</v>
      </c>
      <c r="AU205" s="189" t="s">
        <v>80</v>
      </c>
      <c r="AY205" s="15" t="s">
        <v>157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164</v>
      </c>
      <c r="BK205" s="190">
        <f>ROUND(I205*H205,2)</f>
        <v>0</v>
      </c>
      <c r="BL205" s="15" t="s">
        <v>163</v>
      </c>
      <c r="BM205" s="189" t="s">
        <v>401</v>
      </c>
    </row>
    <row r="206" s="2" customFormat="1" ht="16.5" customHeight="1">
      <c r="A206" s="34"/>
      <c r="B206" s="176"/>
      <c r="C206" s="191" t="s">
        <v>282</v>
      </c>
      <c r="D206" s="191" t="s">
        <v>276</v>
      </c>
      <c r="E206" s="192" t="s">
        <v>2564</v>
      </c>
      <c r="F206" s="193" t="s">
        <v>2565</v>
      </c>
      <c r="G206" s="194" t="s">
        <v>300</v>
      </c>
      <c r="H206" s="195">
        <v>20</v>
      </c>
      <c r="I206" s="196"/>
      <c r="J206" s="197">
        <f>ROUND(I206*H206,2)</f>
        <v>0</v>
      </c>
      <c r="K206" s="198"/>
      <c r="L206" s="199"/>
      <c r="M206" s="200" t="s">
        <v>1</v>
      </c>
      <c r="N206" s="201" t="s">
        <v>38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174</v>
      </c>
      <c r="AT206" s="189" t="s">
        <v>276</v>
      </c>
      <c r="AU206" s="189" t="s">
        <v>80</v>
      </c>
      <c r="AY206" s="15" t="s">
        <v>157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164</v>
      </c>
      <c r="BK206" s="190">
        <f>ROUND(I206*H206,2)</f>
        <v>0</v>
      </c>
      <c r="BL206" s="15" t="s">
        <v>163</v>
      </c>
      <c r="BM206" s="189" t="s">
        <v>404</v>
      </c>
    </row>
    <row r="207" s="2" customFormat="1" ht="16.5" customHeight="1">
      <c r="A207" s="34"/>
      <c r="B207" s="176"/>
      <c r="C207" s="191" t="s">
        <v>405</v>
      </c>
      <c r="D207" s="191" t="s">
        <v>276</v>
      </c>
      <c r="E207" s="192" t="s">
        <v>2566</v>
      </c>
      <c r="F207" s="193" t="s">
        <v>2567</v>
      </c>
      <c r="G207" s="194" t="s">
        <v>300</v>
      </c>
      <c r="H207" s="195">
        <v>20</v>
      </c>
      <c r="I207" s="196"/>
      <c r="J207" s="197">
        <f>ROUND(I207*H207,2)</f>
        <v>0</v>
      </c>
      <c r="K207" s="198"/>
      <c r="L207" s="199"/>
      <c r="M207" s="200" t="s">
        <v>1</v>
      </c>
      <c r="N207" s="201" t="s">
        <v>38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174</v>
      </c>
      <c r="AT207" s="189" t="s">
        <v>276</v>
      </c>
      <c r="AU207" s="189" t="s">
        <v>80</v>
      </c>
      <c r="AY207" s="15" t="s">
        <v>157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164</v>
      </c>
      <c r="BK207" s="190">
        <f>ROUND(I207*H207,2)</f>
        <v>0</v>
      </c>
      <c r="BL207" s="15" t="s">
        <v>163</v>
      </c>
      <c r="BM207" s="189" t="s">
        <v>408</v>
      </c>
    </row>
    <row r="208" s="2" customFormat="1" ht="16.5" customHeight="1">
      <c r="A208" s="34"/>
      <c r="B208" s="176"/>
      <c r="C208" s="191" t="s">
        <v>286</v>
      </c>
      <c r="D208" s="191" t="s">
        <v>276</v>
      </c>
      <c r="E208" s="192" t="s">
        <v>2568</v>
      </c>
      <c r="F208" s="193" t="s">
        <v>2569</v>
      </c>
      <c r="G208" s="194" t="s">
        <v>300</v>
      </c>
      <c r="H208" s="195">
        <v>20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38</v>
      </c>
      <c r="O208" s="78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174</v>
      </c>
      <c r="AT208" s="189" t="s">
        <v>276</v>
      </c>
      <c r="AU208" s="189" t="s">
        <v>80</v>
      </c>
      <c r="AY208" s="15" t="s">
        <v>157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164</v>
      </c>
      <c r="BK208" s="190">
        <f>ROUND(I208*H208,2)</f>
        <v>0</v>
      </c>
      <c r="BL208" s="15" t="s">
        <v>163</v>
      </c>
      <c r="BM208" s="189" t="s">
        <v>411</v>
      </c>
    </row>
    <row r="209" s="2" customFormat="1" ht="16.5" customHeight="1">
      <c r="A209" s="34"/>
      <c r="B209" s="176"/>
      <c r="C209" s="191" t="s">
        <v>412</v>
      </c>
      <c r="D209" s="191" t="s">
        <v>276</v>
      </c>
      <c r="E209" s="192" t="s">
        <v>2570</v>
      </c>
      <c r="F209" s="193" t="s">
        <v>2571</v>
      </c>
      <c r="G209" s="194" t="s">
        <v>300</v>
      </c>
      <c r="H209" s="195">
        <v>20</v>
      </c>
      <c r="I209" s="196"/>
      <c r="J209" s="197">
        <f>ROUND(I209*H209,2)</f>
        <v>0</v>
      </c>
      <c r="K209" s="198"/>
      <c r="L209" s="199"/>
      <c r="M209" s="200" t="s">
        <v>1</v>
      </c>
      <c r="N209" s="201" t="s">
        <v>38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174</v>
      </c>
      <c r="AT209" s="189" t="s">
        <v>276</v>
      </c>
      <c r="AU209" s="189" t="s">
        <v>80</v>
      </c>
      <c r="AY209" s="15" t="s">
        <v>157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164</v>
      </c>
      <c r="BK209" s="190">
        <f>ROUND(I209*H209,2)</f>
        <v>0</v>
      </c>
      <c r="BL209" s="15" t="s">
        <v>163</v>
      </c>
      <c r="BM209" s="189" t="s">
        <v>415</v>
      </c>
    </row>
    <row r="210" s="2" customFormat="1" ht="16.5" customHeight="1">
      <c r="A210" s="34"/>
      <c r="B210" s="176"/>
      <c r="C210" s="191" t="s">
        <v>289</v>
      </c>
      <c r="D210" s="191" t="s">
        <v>276</v>
      </c>
      <c r="E210" s="192" t="s">
        <v>2572</v>
      </c>
      <c r="F210" s="193" t="s">
        <v>2573</v>
      </c>
      <c r="G210" s="194" t="s">
        <v>300</v>
      </c>
      <c r="H210" s="195">
        <v>2</v>
      </c>
      <c r="I210" s="196"/>
      <c r="J210" s="197">
        <f>ROUND(I210*H210,2)</f>
        <v>0</v>
      </c>
      <c r="K210" s="198"/>
      <c r="L210" s="199"/>
      <c r="M210" s="200" t="s">
        <v>1</v>
      </c>
      <c r="N210" s="201" t="s">
        <v>38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174</v>
      </c>
      <c r="AT210" s="189" t="s">
        <v>276</v>
      </c>
      <c r="AU210" s="189" t="s">
        <v>80</v>
      </c>
      <c r="AY210" s="15" t="s">
        <v>157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164</v>
      </c>
      <c r="BK210" s="190">
        <f>ROUND(I210*H210,2)</f>
        <v>0</v>
      </c>
      <c r="BL210" s="15" t="s">
        <v>163</v>
      </c>
      <c r="BM210" s="189" t="s">
        <v>419</v>
      </c>
    </row>
    <row r="211" s="2" customFormat="1" ht="16.5" customHeight="1">
      <c r="A211" s="34"/>
      <c r="B211" s="176"/>
      <c r="C211" s="191" t="s">
        <v>420</v>
      </c>
      <c r="D211" s="191" t="s">
        <v>276</v>
      </c>
      <c r="E211" s="192" t="s">
        <v>2574</v>
      </c>
      <c r="F211" s="193" t="s">
        <v>2575</v>
      </c>
      <c r="G211" s="194" t="s">
        <v>300</v>
      </c>
      <c r="H211" s="195">
        <v>20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38</v>
      </c>
      <c r="O211" s="78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174</v>
      </c>
      <c r="AT211" s="189" t="s">
        <v>276</v>
      </c>
      <c r="AU211" s="189" t="s">
        <v>80</v>
      </c>
      <c r="AY211" s="15" t="s">
        <v>157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164</v>
      </c>
      <c r="BK211" s="190">
        <f>ROUND(I211*H211,2)</f>
        <v>0</v>
      </c>
      <c r="BL211" s="15" t="s">
        <v>163</v>
      </c>
      <c r="BM211" s="189" t="s">
        <v>423</v>
      </c>
    </row>
    <row r="212" s="2" customFormat="1" ht="16.5" customHeight="1">
      <c r="A212" s="34"/>
      <c r="B212" s="176"/>
      <c r="C212" s="191" t="s">
        <v>293</v>
      </c>
      <c r="D212" s="191" t="s">
        <v>276</v>
      </c>
      <c r="E212" s="192" t="s">
        <v>2576</v>
      </c>
      <c r="F212" s="193" t="s">
        <v>2577</v>
      </c>
      <c r="G212" s="194" t="s">
        <v>311</v>
      </c>
      <c r="H212" s="195">
        <v>1250</v>
      </c>
      <c r="I212" s="196"/>
      <c r="J212" s="197">
        <f>ROUND(I212*H212,2)</f>
        <v>0</v>
      </c>
      <c r="K212" s="198"/>
      <c r="L212" s="199"/>
      <c r="M212" s="200" t="s">
        <v>1</v>
      </c>
      <c r="N212" s="201" t="s">
        <v>38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174</v>
      </c>
      <c r="AT212" s="189" t="s">
        <v>276</v>
      </c>
      <c r="AU212" s="189" t="s">
        <v>80</v>
      </c>
      <c r="AY212" s="15" t="s">
        <v>157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164</v>
      </c>
      <c r="BK212" s="190">
        <f>ROUND(I212*H212,2)</f>
        <v>0</v>
      </c>
      <c r="BL212" s="15" t="s">
        <v>163</v>
      </c>
      <c r="BM212" s="189" t="s">
        <v>426</v>
      </c>
    </row>
    <row r="213" s="2" customFormat="1" ht="16.5" customHeight="1">
      <c r="A213" s="34"/>
      <c r="B213" s="176"/>
      <c r="C213" s="191" t="s">
        <v>427</v>
      </c>
      <c r="D213" s="191" t="s">
        <v>276</v>
      </c>
      <c r="E213" s="192" t="s">
        <v>2578</v>
      </c>
      <c r="F213" s="193" t="s">
        <v>2579</v>
      </c>
      <c r="G213" s="194" t="s">
        <v>311</v>
      </c>
      <c r="H213" s="195">
        <v>600</v>
      </c>
      <c r="I213" s="196"/>
      <c r="J213" s="197">
        <f>ROUND(I213*H213,2)</f>
        <v>0</v>
      </c>
      <c r="K213" s="198"/>
      <c r="L213" s="199"/>
      <c r="M213" s="200" t="s">
        <v>1</v>
      </c>
      <c r="N213" s="201" t="s">
        <v>38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174</v>
      </c>
      <c r="AT213" s="189" t="s">
        <v>276</v>
      </c>
      <c r="AU213" s="189" t="s">
        <v>80</v>
      </c>
      <c r="AY213" s="15" t="s">
        <v>157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164</v>
      </c>
      <c r="BK213" s="190">
        <f>ROUND(I213*H213,2)</f>
        <v>0</v>
      </c>
      <c r="BL213" s="15" t="s">
        <v>163</v>
      </c>
      <c r="BM213" s="189" t="s">
        <v>430</v>
      </c>
    </row>
    <row r="214" s="2" customFormat="1" ht="16.5" customHeight="1">
      <c r="A214" s="34"/>
      <c r="B214" s="176"/>
      <c r="C214" s="191" t="s">
        <v>296</v>
      </c>
      <c r="D214" s="191" t="s">
        <v>276</v>
      </c>
      <c r="E214" s="192" t="s">
        <v>2580</v>
      </c>
      <c r="F214" s="193" t="s">
        <v>2581</v>
      </c>
      <c r="G214" s="194" t="s">
        <v>311</v>
      </c>
      <c r="H214" s="195">
        <v>2500</v>
      </c>
      <c r="I214" s="196"/>
      <c r="J214" s="197">
        <f>ROUND(I214*H214,2)</f>
        <v>0</v>
      </c>
      <c r="K214" s="198"/>
      <c r="L214" s="199"/>
      <c r="M214" s="200" t="s">
        <v>1</v>
      </c>
      <c r="N214" s="201" t="s">
        <v>38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174</v>
      </c>
      <c r="AT214" s="189" t="s">
        <v>276</v>
      </c>
      <c r="AU214" s="189" t="s">
        <v>80</v>
      </c>
      <c r="AY214" s="15" t="s">
        <v>157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164</v>
      </c>
      <c r="BK214" s="190">
        <f>ROUND(I214*H214,2)</f>
        <v>0</v>
      </c>
      <c r="BL214" s="15" t="s">
        <v>163</v>
      </c>
      <c r="BM214" s="189" t="s">
        <v>434</v>
      </c>
    </row>
    <row r="215" s="2" customFormat="1" ht="16.5" customHeight="1">
      <c r="A215" s="34"/>
      <c r="B215" s="176"/>
      <c r="C215" s="191" t="s">
        <v>435</v>
      </c>
      <c r="D215" s="191" t="s">
        <v>276</v>
      </c>
      <c r="E215" s="192" t="s">
        <v>2582</v>
      </c>
      <c r="F215" s="193" t="s">
        <v>2583</v>
      </c>
      <c r="G215" s="194" t="s">
        <v>311</v>
      </c>
      <c r="H215" s="195">
        <v>2800</v>
      </c>
      <c r="I215" s="196"/>
      <c r="J215" s="197">
        <f>ROUND(I215*H215,2)</f>
        <v>0</v>
      </c>
      <c r="K215" s="198"/>
      <c r="L215" s="199"/>
      <c r="M215" s="200" t="s">
        <v>1</v>
      </c>
      <c r="N215" s="201" t="s">
        <v>38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174</v>
      </c>
      <c r="AT215" s="189" t="s">
        <v>276</v>
      </c>
      <c r="AU215" s="189" t="s">
        <v>80</v>
      </c>
      <c r="AY215" s="15" t="s">
        <v>157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164</v>
      </c>
      <c r="BK215" s="190">
        <f>ROUND(I215*H215,2)</f>
        <v>0</v>
      </c>
      <c r="BL215" s="15" t="s">
        <v>163</v>
      </c>
      <c r="BM215" s="189" t="s">
        <v>438</v>
      </c>
    </row>
    <row r="216" s="2" customFormat="1" ht="16.5" customHeight="1">
      <c r="A216" s="34"/>
      <c r="B216" s="176"/>
      <c r="C216" s="191" t="s">
        <v>301</v>
      </c>
      <c r="D216" s="191" t="s">
        <v>276</v>
      </c>
      <c r="E216" s="192" t="s">
        <v>2584</v>
      </c>
      <c r="F216" s="193" t="s">
        <v>2585</v>
      </c>
      <c r="G216" s="194" t="s">
        <v>311</v>
      </c>
      <c r="H216" s="195">
        <v>280</v>
      </c>
      <c r="I216" s="196"/>
      <c r="J216" s="197">
        <f>ROUND(I216*H216,2)</f>
        <v>0</v>
      </c>
      <c r="K216" s="198"/>
      <c r="L216" s="199"/>
      <c r="M216" s="200" t="s">
        <v>1</v>
      </c>
      <c r="N216" s="201" t="s">
        <v>38</v>
      </c>
      <c r="O216" s="78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174</v>
      </c>
      <c r="AT216" s="189" t="s">
        <v>276</v>
      </c>
      <c r="AU216" s="189" t="s">
        <v>80</v>
      </c>
      <c r="AY216" s="15" t="s">
        <v>157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164</v>
      </c>
      <c r="BK216" s="190">
        <f>ROUND(I216*H216,2)</f>
        <v>0</v>
      </c>
      <c r="BL216" s="15" t="s">
        <v>163</v>
      </c>
      <c r="BM216" s="189" t="s">
        <v>441</v>
      </c>
    </row>
    <row r="217" s="2" customFormat="1" ht="16.5" customHeight="1">
      <c r="A217" s="34"/>
      <c r="B217" s="176"/>
      <c r="C217" s="191" t="s">
        <v>442</v>
      </c>
      <c r="D217" s="191" t="s">
        <v>276</v>
      </c>
      <c r="E217" s="192" t="s">
        <v>2586</v>
      </c>
      <c r="F217" s="193" t="s">
        <v>2587</v>
      </c>
      <c r="G217" s="194" t="s">
        <v>311</v>
      </c>
      <c r="H217" s="195">
        <v>100</v>
      </c>
      <c r="I217" s="196"/>
      <c r="J217" s="197">
        <f>ROUND(I217*H217,2)</f>
        <v>0</v>
      </c>
      <c r="K217" s="198"/>
      <c r="L217" s="199"/>
      <c r="M217" s="200" t="s">
        <v>1</v>
      </c>
      <c r="N217" s="201" t="s">
        <v>38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174</v>
      </c>
      <c r="AT217" s="189" t="s">
        <v>276</v>
      </c>
      <c r="AU217" s="189" t="s">
        <v>80</v>
      </c>
      <c r="AY217" s="15" t="s">
        <v>157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164</v>
      </c>
      <c r="BK217" s="190">
        <f>ROUND(I217*H217,2)</f>
        <v>0</v>
      </c>
      <c r="BL217" s="15" t="s">
        <v>163</v>
      </c>
      <c r="BM217" s="189" t="s">
        <v>445</v>
      </c>
    </row>
    <row r="218" s="2" customFormat="1" ht="16.5" customHeight="1">
      <c r="A218" s="34"/>
      <c r="B218" s="176"/>
      <c r="C218" s="191" t="s">
        <v>304</v>
      </c>
      <c r="D218" s="191" t="s">
        <v>276</v>
      </c>
      <c r="E218" s="192" t="s">
        <v>2588</v>
      </c>
      <c r="F218" s="193" t="s">
        <v>2589</v>
      </c>
      <c r="G218" s="194" t="s">
        <v>311</v>
      </c>
      <c r="H218" s="195">
        <v>260</v>
      </c>
      <c r="I218" s="196"/>
      <c r="J218" s="197">
        <f>ROUND(I218*H218,2)</f>
        <v>0</v>
      </c>
      <c r="K218" s="198"/>
      <c r="L218" s="199"/>
      <c r="M218" s="200" t="s">
        <v>1</v>
      </c>
      <c r="N218" s="201" t="s">
        <v>38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174</v>
      </c>
      <c r="AT218" s="189" t="s">
        <v>276</v>
      </c>
      <c r="AU218" s="189" t="s">
        <v>80</v>
      </c>
      <c r="AY218" s="15" t="s">
        <v>157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164</v>
      </c>
      <c r="BK218" s="190">
        <f>ROUND(I218*H218,2)</f>
        <v>0</v>
      </c>
      <c r="BL218" s="15" t="s">
        <v>163</v>
      </c>
      <c r="BM218" s="189" t="s">
        <v>448</v>
      </c>
    </row>
    <row r="219" s="2" customFormat="1" ht="16.5" customHeight="1">
      <c r="A219" s="34"/>
      <c r="B219" s="176"/>
      <c r="C219" s="191" t="s">
        <v>449</v>
      </c>
      <c r="D219" s="191" t="s">
        <v>276</v>
      </c>
      <c r="E219" s="192" t="s">
        <v>2590</v>
      </c>
      <c r="F219" s="193" t="s">
        <v>2591</v>
      </c>
      <c r="G219" s="194" t="s">
        <v>311</v>
      </c>
      <c r="H219" s="195">
        <v>50</v>
      </c>
      <c r="I219" s="196"/>
      <c r="J219" s="197">
        <f>ROUND(I219*H219,2)</f>
        <v>0</v>
      </c>
      <c r="K219" s="198"/>
      <c r="L219" s="199"/>
      <c r="M219" s="200" t="s">
        <v>1</v>
      </c>
      <c r="N219" s="201" t="s">
        <v>38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174</v>
      </c>
      <c r="AT219" s="189" t="s">
        <v>276</v>
      </c>
      <c r="AU219" s="189" t="s">
        <v>80</v>
      </c>
      <c r="AY219" s="15" t="s">
        <v>157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164</v>
      </c>
      <c r="BK219" s="190">
        <f>ROUND(I219*H219,2)</f>
        <v>0</v>
      </c>
      <c r="BL219" s="15" t="s">
        <v>163</v>
      </c>
      <c r="BM219" s="189" t="s">
        <v>452</v>
      </c>
    </row>
    <row r="220" s="2" customFormat="1" ht="16.5" customHeight="1">
      <c r="A220" s="34"/>
      <c r="B220" s="176"/>
      <c r="C220" s="191" t="s">
        <v>308</v>
      </c>
      <c r="D220" s="191" t="s">
        <v>276</v>
      </c>
      <c r="E220" s="192" t="s">
        <v>2592</v>
      </c>
      <c r="F220" s="193" t="s">
        <v>2593</v>
      </c>
      <c r="G220" s="194" t="s">
        <v>311</v>
      </c>
      <c r="H220" s="195">
        <v>200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38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174</v>
      </c>
      <c r="AT220" s="189" t="s">
        <v>276</v>
      </c>
      <c r="AU220" s="189" t="s">
        <v>80</v>
      </c>
      <c r="AY220" s="15" t="s">
        <v>157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164</v>
      </c>
      <c r="BK220" s="190">
        <f>ROUND(I220*H220,2)</f>
        <v>0</v>
      </c>
      <c r="BL220" s="15" t="s">
        <v>163</v>
      </c>
      <c r="BM220" s="189" t="s">
        <v>455</v>
      </c>
    </row>
    <row r="221" s="2" customFormat="1" ht="16.5" customHeight="1">
      <c r="A221" s="34"/>
      <c r="B221" s="176"/>
      <c r="C221" s="191" t="s">
        <v>456</v>
      </c>
      <c r="D221" s="191" t="s">
        <v>276</v>
      </c>
      <c r="E221" s="192" t="s">
        <v>2594</v>
      </c>
      <c r="F221" s="193" t="s">
        <v>2595</v>
      </c>
      <c r="G221" s="194" t="s">
        <v>311</v>
      </c>
      <c r="H221" s="195">
        <v>300</v>
      </c>
      <c r="I221" s="196"/>
      <c r="J221" s="197">
        <f>ROUND(I221*H221,2)</f>
        <v>0</v>
      </c>
      <c r="K221" s="198"/>
      <c r="L221" s="199"/>
      <c r="M221" s="200" t="s">
        <v>1</v>
      </c>
      <c r="N221" s="201" t="s">
        <v>38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174</v>
      </c>
      <c r="AT221" s="189" t="s">
        <v>276</v>
      </c>
      <c r="AU221" s="189" t="s">
        <v>80</v>
      </c>
      <c r="AY221" s="15" t="s">
        <v>157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164</v>
      </c>
      <c r="BK221" s="190">
        <f>ROUND(I221*H221,2)</f>
        <v>0</v>
      </c>
      <c r="BL221" s="15" t="s">
        <v>163</v>
      </c>
      <c r="BM221" s="189" t="s">
        <v>459</v>
      </c>
    </row>
    <row r="222" s="2" customFormat="1" ht="16.5" customHeight="1">
      <c r="A222" s="34"/>
      <c r="B222" s="176"/>
      <c r="C222" s="191" t="s">
        <v>312</v>
      </c>
      <c r="D222" s="191" t="s">
        <v>276</v>
      </c>
      <c r="E222" s="192" t="s">
        <v>2596</v>
      </c>
      <c r="F222" s="193" t="s">
        <v>2597</v>
      </c>
      <c r="G222" s="194" t="s">
        <v>311</v>
      </c>
      <c r="H222" s="195">
        <v>50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38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174</v>
      </c>
      <c r="AT222" s="189" t="s">
        <v>276</v>
      </c>
      <c r="AU222" s="189" t="s">
        <v>80</v>
      </c>
      <c r="AY222" s="15" t="s">
        <v>157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164</v>
      </c>
      <c r="BK222" s="190">
        <f>ROUND(I222*H222,2)</f>
        <v>0</v>
      </c>
      <c r="BL222" s="15" t="s">
        <v>163</v>
      </c>
      <c r="BM222" s="189" t="s">
        <v>462</v>
      </c>
    </row>
    <row r="223" s="2" customFormat="1" ht="16.5" customHeight="1">
      <c r="A223" s="34"/>
      <c r="B223" s="176"/>
      <c r="C223" s="191" t="s">
        <v>463</v>
      </c>
      <c r="D223" s="191" t="s">
        <v>276</v>
      </c>
      <c r="E223" s="192" t="s">
        <v>2598</v>
      </c>
      <c r="F223" s="193" t="s">
        <v>2599</v>
      </c>
      <c r="G223" s="194" t="s">
        <v>311</v>
      </c>
      <c r="H223" s="195">
        <v>40</v>
      </c>
      <c r="I223" s="196"/>
      <c r="J223" s="197">
        <f>ROUND(I223*H223,2)</f>
        <v>0</v>
      </c>
      <c r="K223" s="198"/>
      <c r="L223" s="199"/>
      <c r="M223" s="200" t="s">
        <v>1</v>
      </c>
      <c r="N223" s="201" t="s">
        <v>38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174</v>
      </c>
      <c r="AT223" s="189" t="s">
        <v>276</v>
      </c>
      <c r="AU223" s="189" t="s">
        <v>80</v>
      </c>
      <c r="AY223" s="15" t="s">
        <v>157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164</v>
      </c>
      <c r="BK223" s="190">
        <f>ROUND(I223*H223,2)</f>
        <v>0</v>
      </c>
      <c r="BL223" s="15" t="s">
        <v>163</v>
      </c>
      <c r="BM223" s="189" t="s">
        <v>466</v>
      </c>
    </row>
    <row r="224" s="2" customFormat="1" ht="16.5" customHeight="1">
      <c r="A224" s="34"/>
      <c r="B224" s="176"/>
      <c r="C224" s="191" t="s">
        <v>316</v>
      </c>
      <c r="D224" s="191" t="s">
        <v>276</v>
      </c>
      <c r="E224" s="192" t="s">
        <v>2600</v>
      </c>
      <c r="F224" s="193" t="s">
        <v>2601</v>
      </c>
      <c r="G224" s="194" t="s">
        <v>311</v>
      </c>
      <c r="H224" s="195">
        <v>1500</v>
      </c>
      <c r="I224" s="196"/>
      <c r="J224" s="197">
        <f>ROUND(I224*H224,2)</f>
        <v>0</v>
      </c>
      <c r="K224" s="198"/>
      <c r="L224" s="199"/>
      <c r="M224" s="200" t="s">
        <v>1</v>
      </c>
      <c r="N224" s="201" t="s">
        <v>38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174</v>
      </c>
      <c r="AT224" s="189" t="s">
        <v>276</v>
      </c>
      <c r="AU224" s="189" t="s">
        <v>80</v>
      </c>
      <c r="AY224" s="15" t="s">
        <v>157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164</v>
      </c>
      <c r="BK224" s="190">
        <f>ROUND(I224*H224,2)</f>
        <v>0</v>
      </c>
      <c r="BL224" s="15" t="s">
        <v>163</v>
      </c>
      <c r="BM224" s="189" t="s">
        <v>469</v>
      </c>
    </row>
    <row r="225" s="2" customFormat="1" ht="16.5" customHeight="1">
      <c r="A225" s="34"/>
      <c r="B225" s="176"/>
      <c r="C225" s="191" t="s">
        <v>470</v>
      </c>
      <c r="D225" s="191" t="s">
        <v>276</v>
      </c>
      <c r="E225" s="192" t="s">
        <v>2602</v>
      </c>
      <c r="F225" s="193" t="s">
        <v>2603</v>
      </c>
      <c r="G225" s="194" t="s">
        <v>311</v>
      </c>
      <c r="H225" s="195">
        <v>2500</v>
      </c>
      <c r="I225" s="196"/>
      <c r="J225" s="197">
        <f>ROUND(I225*H225,2)</f>
        <v>0</v>
      </c>
      <c r="K225" s="198"/>
      <c r="L225" s="199"/>
      <c r="M225" s="200" t="s">
        <v>1</v>
      </c>
      <c r="N225" s="201" t="s">
        <v>38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174</v>
      </c>
      <c r="AT225" s="189" t="s">
        <v>276</v>
      </c>
      <c r="AU225" s="189" t="s">
        <v>80</v>
      </c>
      <c r="AY225" s="15" t="s">
        <v>157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164</v>
      </c>
      <c r="BK225" s="190">
        <f>ROUND(I225*H225,2)</f>
        <v>0</v>
      </c>
      <c r="BL225" s="15" t="s">
        <v>163</v>
      </c>
      <c r="BM225" s="189" t="s">
        <v>473</v>
      </c>
    </row>
    <row r="226" s="2" customFormat="1" ht="16.5" customHeight="1">
      <c r="A226" s="34"/>
      <c r="B226" s="176"/>
      <c r="C226" s="191" t="s">
        <v>319</v>
      </c>
      <c r="D226" s="191" t="s">
        <v>276</v>
      </c>
      <c r="E226" s="192" t="s">
        <v>2604</v>
      </c>
      <c r="F226" s="193" t="s">
        <v>2605</v>
      </c>
      <c r="G226" s="194" t="s">
        <v>311</v>
      </c>
      <c r="H226" s="195">
        <v>600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38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174</v>
      </c>
      <c r="AT226" s="189" t="s">
        <v>276</v>
      </c>
      <c r="AU226" s="189" t="s">
        <v>80</v>
      </c>
      <c r="AY226" s="15" t="s">
        <v>157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164</v>
      </c>
      <c r="BK226" s="190">
        <f>ROUND(I226*H226,2)</f>
        <v>0</v>
      </c>
      <c r="BL226" s="15" t="s">
        <v>163</v>
      </c>
      <c r="BM226" s="189" t="s">
        <v>476</v>
      </c>
    </row>
    <row r="227" s="2" customFormat="1" ht="16.5" customHeight="1">
      <c r="A227" s="34"/>
      <c r="B227" s="176"/>
      <c r="C227" s="191" t="s">
        <v>477</v>
      </c>
      <c r="D227" s="191" t="s">
        <v>276</v>
      </c>
      <c r="E227" s="192" t="s">
        <v>2606</v>
      </c>
      <c r="F227" s="193" t="s">
        <v>2607</v>
      </c>
      <c r="G227" s="194" t="s">
        <v>311</v>
      </c>
      <c r="H227" s="195">
        <v>400</v>
      </c>
      <c r="I227" s="196"/>
      <c r="J227" s="197">
        <f>ROUND(I227*H227,2)</f>
        <v>0</v>
      </c>
      <c r="K227" s="198"/>
      <c r="L227" s="199"/>
      <c r="M227" s="200" t="s">
        <v>1</v>
      </c>
      <c r="N227" s="201" t="s">
        <v>38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174</v>
      </c>
      <c r="AT227" s="189" t="s">
        <v>276</v>
      </c>
      <c r="AU227" s="189" t="s">
        <v>80</v>
      </c>
      <c r="AY227" s="15" t="s">
        <v>157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164</v>
      </c>
      <c r="BK227" s="190">
        <f>ROUND(I227*H227,2)</f>
        <v>0</v>
      </c>
      <c r="BL227" s="15" t="s">
        <v>163</v>
      </c>
      <c r="BM227" s="189" t="s">
        <v>480</v>
      </c>
    </row>
    <row r="228" s="2" customFormat="1" ht="16.5" customHeight="1">
      <c r="A228" s="34"/>
      <c r="B228" s="176"/>
      <c r="C228" s="191" t="s">
        <v>323</v>
      </c>
      <c r="D228" s="191" t="s">
        <v>276</v>
      </c>
      <c r="E228" s="192" t="s">
        <v>2608</v>
      </c>
      <c r="F228" s="193" t="s">
        <v>2609</v>
      </c>
      <c r="G228" s="194" t="s">
        <v>311</v>
      </c>
      <c r="H228" s="195">
        <v>200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38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174</v>
      </c>
      <c r="AT228" s="189" t="s">
        <v>276</v>
      </c>
      <c r="AU228" s="189" t="s">
        <v>80</v>
      </c>
      <c r="AY228" s="15" t="s">
        <v>157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164</v>
      </c>
      <c r="BK228" s="190">
        <f>ROUND(I228*H228,2)</f>
        <v>0</v>
      </c>
      <c r="BL228" s="15" t="s">
        <v>163</v>
      </c>
      <c r="BM228" s="189" t="s">
        <v>483</v>
      </c>
    </row>
    <row r="229" s="2" customFormat="1" ht="16.5" customHeight="1">
      <c r="A229" s="34"/>
      <c r="B229" s="176"/>
      <c r="C229" s="191" t="s">
        <v>484</v>
      </c>
      <c r="D229" s="191" t="s">
        <v>276</v>
      </c>
      <c r="E229" s="192" t="s">
        <v>2610</v>
      </c>
      <c r="F229" s="193" t="s">
        <v>2611</v>
      </c>
      <c r="G229" s="194" t="s">
        <v>311</v>
      </c>
      <c r="H229" s="195">
        <v>200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38</v>
      </c>
      <c r="O229" s="78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174</v>
      </c>
      <c r="AT229" s="189" t="s">
        <v>276</v>
      </c>
      <c r="AU229" s="189" t="s">
        <v>80</v>
      </c>
      <c r="AY229" s="15" t="s">
        <v>157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164</v>
      </c>
      <c r="BK229" s="190">
        <f>ROUND(I229*H229,2)</f>
        <v>0</v>
      </c>
      <c r="BL229" s="15" t="s">
        <v>163</v>
      </c>
      <c r="BM229" s="189" t="s">
        <v>487</v>
      </c>
    </row>
    <row r="230" s="2" customFormat="1" ht="16.5" customHeight="1">
      <c r="A230" s="34"/>
      <c r="B230" s="176"/>
      <c r="C230" s="191" t="s">
        <v>326</v>
      </c>
      <c r="D230" s="191" t="s">
        <v>276</v>
      </c>
      <c r="E230" s="192" t="s">
        <v>2612</v>
      </c>
      <c r="F230" s="193" t="s">
        <v>2613</v>
      </c>
      <c r="G230" s="194" t="s">
        <v>300</v>
      </c>
      <c r="H230" s="195">
        <v>2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38</v>
      </c>
      <c r="O230" s="78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174</v>
      </c>
      <c r="AT230" s="189" t="s">
        <v>276</v>
      </c>
      <c r="AU230" s="189" t="s">
        <v>80</v>
      </c>
      <c r="AY230" s="15" t="s">
        <v>157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164</v>
      </c>
      <c r="BK230" s="190">
        <f>ROUND(I230*H230,2)</f>
        <v>0</v>
      </c>
      <c r="BL230" s="15" t="s">
        <v>163</v>
      </c>
      <c r="BM230" s="189" t="s">
        <v>490</v>
      </c>
    </row>
    <row r="231" s="2" customFormat="1" ht="16.5" customHeight="1">
      <c r="A231" s="34"/>
      <c r="B231" s="176"/>
      <c r="C231" s="191" t="s">
        <v>491</v>
      </c>
      <c r="D231" s="191" t="s">
        <v>276</v>
      </c>
      <c r="E231" s="192" t="s">
        <v>2614</v>
      </c>
      <c r="F231" s="193" t="s">
        <v>2520</v>
      </c>
      <c r="G231" s="194" t="s">
        <v>300</v>
      </c>
      <c r="H231" s="195">
        <v>10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38</v>
      </c>
      <c r="O231" s="78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174</v>
      </c>
      <c r="AT231" s="189" t="s">
        <v>276</v>
      </c>
      <c r="AU231" s="189" t="s">
        <v>80</v>
      </c>
      <c r="AY231" s="15" t="s">
        <v>157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164</v>
      </c>
      <c r="BK231" s="190">
        <f>ROUND(I231*H231,2)</f>
        <v>0</v>
      </c>
      <c r="BL231" s="15" t="s">
        <v>163</v>
      </c>
      <c r="BM231" s="189" t="s">
        <v>494</v>
      </c>
    </row>
    <row r="232" s="2" customFormat="1" ht="16.5" customHeight="1">
      <c r="A232" s="34"/>
      <c r="B232" s="176"/>
      <c r="C232" s="191" t="s">
        <v>330</v>
      </c>
      <c r="D232" s="191" t="s">
        <v>276</v>
      </c>
      <c r="E232" s="192" t="s">
        <v>2615</v>
      </c>
      <c r="F232" s="193" t="s">
        <v>2616</v>
      </c>
      <c r="G232" s="194" t="s">
        <v>300</v>
      </c>
      <c r="H232" s="195">
        <v>60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38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174</v>
      </c>
      <c r="AT232" s="189" t="s">
        <v>276</v>
      </c>
      <c r="AU232" s="189" t="s">
        <v>80</v>
      </c>
      <c r="AY232" s="15" t="s">
        <v>157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164</v>
      </c>
      <c r="BK232" s="190">
        <f>ROUND(I232*H232,2)</f>
        <v>0</v>
      </c>
      <c r="BL232" s="15" t="s">
        <v>163</v>
      </c>
      <c r="BM232" s="189" t="s">
        <v>498</v>
      </c>
    </row>
    <row r="233" s="2" customFormat="1" ht="16.5" customHeight="1">
      <c r="A233" s="34"/>
      <c r="B233" s="176"/>
      <c r="C233" s="191" t="s">
        <v>502</v>
      </c>
      <c r="D233" s="191" t="s">
        <v>276</v>
      </c>
      <c r="E233" s="192" t="s">
        <v>2617</v>
      </c>
      <c r="F233" s="193" t="s">
        <v>2618</v>
      </c>
      <c r="G233" s="194" t="s">
        <v>311</v>
      </c>
      <c r="H233" s="195">
        <v>20</v>
      </c>
      <c r="I233" s="196"/>
      <c r="J233" s="197">
        <f>ROUND(I233*H233,2)</f>
        <v>0</v>
      </c>
      <c r="K233" s="198"/>
      <c r="L233" s="199"/>
      <c r="M233" s="200" t="s">
        <v>1</v>
      </c>
      <c r="N233" s="201" t="s">
        <v>38</v>
      </c>
      <c r="O233" s="78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174</v>
      </c>
      <c r="AT233" s="189" t="s">
        <v>276</v>
      </c>
      <c r="AU233" s="189" t="s">
        <v>80</v>
      </c>
      <c r="AY233" s="15" t="s">
        <v>157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164</v>
      </c>
      <c r="BK233" s="190">
        <f>ROUND(I233*H233,2)</f>
        <v>0</v>
      </c>
      <c r="BL233" s="15" t="s">
        <v>163</v>
      </c>
      <c r="BM233" s="189" t="s">
        <v>501</v>
      </c>
    </row>
    <row r="234" s="2" customFormat="1" ht="16.5" customHeight="1">
      <c r="A234" s="34"/>
      <c r="B234" s="176"/>
      <c r="C234" s="191" t="s">
        <v>333</v>
      </c>
      <c r="D234" s="191" t="s">
        <v>276</v>
      </c>
      <c r="E234" s="192" t="s">
        <v>2619</v>
      </c>
      <c r="F234" s="193" t="s">
        <v>2522</v>
      </c>
      <c r="G234" s="194" t="s">
        <v>300</v>
      </c>
      <c r="H234" s="195">
        <v>20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38</v>
      </c>
      <c r="O234" s="78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174</v>
      </c>
      <c r="AT234" s="189" t="s">
        <v>276</v>
      </c>
      <c r="AU234" s="189" t="s">
        <v>80</v>
      </c>
      <c r="AY234" s="15" t="s">
        <v>157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164</v>
      </c>
      <c r="BK234" s="190">
        <f>ROUND(I234*H234,2)</f>
        <v>0</v>
      </c>
      <c r="BL234" s="15" t="s">
        <v>163</v>
      </c>
      <c r="BM234" s="189" t="s">
        <v>505</v>
      </c>
    </row>
    <row r="235" s="2" customFormat="1" ht="16.5" customHeight="1">
      <c r="A235" s="34"/>
      <c r="B235" s="176"/>
      <c r="C235" s="191" t="s">
        <v>509</v>
      </c>
      <c r="D235" s="191" t="s">
        <v>276</v>
      </c>
      <c r="E235" s="192" t="s">
        <v>2620</v>
      </c>
      <c r="F235" s="193" t="s">
        <v>2621</v>
      </c>
      <c r="G235" s="194" t="s">
        <v>300</v>
      </c>
      <c r="H235" s="195">
        <v>1</v>
      </c>
      <c r="I235" s="196"/>
      <c r="J235" s="197">
        <f>ROUND(I235*H235,2)</f>
        <v>0</v>
      </c>
      <c r="K235" s="198"/>
      <c r="L235" s="199"/>
      <c r="M235" s="200" t="s">
        <v>1</v>
      </c>
      <c r="N235" s="201" t="s">
        <v>38</v>
      </c>
      <c r="O235" s="78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174</v>
      </c>
      <c r="AT235" s="189" t="s">
        <v>276</v>
      </c>
      <c r="AU235" s="189" t="s">
        <v>80</v>
      </c>
      <c r="AY235" s="15" t="s">
        <v>157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164</v>
      </c>
      <c r="BK235" s="190">
        <f>ROUND(I235*H235,2)</f>
        <v>0</v>
      </c>
      <c r="BL235" s="15" t="s">
        <v>163</v>
      </c>
      <c r="BM235" s="189" t="s">
        <v>508</v>
      </c>
    </row>
    <row r="236" s="2" customFormat="1" ht="16.5" customHeight="1">
      <c r="A236" s="34"/>
      <c r="B236" s="176"/>
      <c r="C236" s="191" t="s">
        <v>338</v>
      </c>
      <c r="D236" s="191" t="s">
        <v>276</v>
      </c>
      <c r="E236" s="192" t="s">
        <v>2622</v>
      </c>
      <c r="F236" s="193" t="s">
        <v>2623</v>
      </c>
      <c r="G236" s="194" t="s">
        <v>300</v>
      </c>
      <c r="H236" s="195">
        <v>80</v>
      </c>
      <c r="I236" s="196"/>
      <c r="J236" s="197">
        <f>ROUND(I236*H236,2)</f>
        <v>0</v>
      </c>
      <c r="K236" s="198"/>
      <c r="L236" s="199"/>
      <c r="M236" s="200" t="s">
        <v>1</v>
      </c>
      <c r="N236" s="201" t="s">
        <v>38</v>
      </c>
      <c r="O236" s="78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174</v>
      </c>
      <c r="AT236" s="189" t="s">
        <v>276</v>
      </c>
      <c r="AU236" s="189" t="s">
        <v>80</v>
      </c>
      <c r="AY236" s="15" t="s">
        <v>157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164</v>
      </c>
      <c r="BK236" s="190">
        <f>ROUND(I236*H236,2)</f>
        <v>0</v>
      </c>
      <c r="BL236" s="15" t="s">
        <v>163</v>
      </c>
      <c r="BM236" s="189" t="s">
        <v>512</v>
      </c>
    </row>
    <row r="237" s="2" customFormat="1" ht="16.5" customHeight="1">
      <c r="A237" s="34"/>
      <c r="B237" s="176"/>
      <c r="C237" s="177" t="s">
        <v>516</v>
      </c>
      <c r="D237" s="177" t="s">
        <v>159</v>
      </c>
      <c r="E237" s="178" t="s">
        <v>182</v>
      </c>
      <c r="F237" s="179" t="s">
        <v>2624</v>
      </c>
      <c r="G237" s="180" t="s">
        <v>727</v>
      </c>
      <c r="H237" s="202"/>
      <c r="I237" s="182"/>
      <c r="J237" s="183">
        <f>ROUND(I237*H237,2)</f>
        <v>0</v>
      </c>
      <c r="K237" s="184"/>
      <c r="L237" s="35"/>
      <c r="M237" s="185" t="s">
        <v>1</v>
      </c>
      <c r="N237" s="186" t="s">
        <v>38</v>
      </c>
      <c r="O237" s="78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163</v>
      </c>
      <c r="AT237" s="189" t="s">
        <v>159</v>
      </c>
      <c r="AU237" s="189" t="s">
        <v>80</v>
      </c>
      <c r="AY237" s="15" t="s">
        <v>157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164</v>
      </c>
      <c r="BK237" s="190">
        <f>ROUND(I237*H237,2)</f>
        <v>0</v>
      </c>
      <c r="BL237" s="15" t="s">
        <v>163</v>
      </c>
      <c r="BM237" s="189" t="s">
        <v>515</v>
      </c>
    </row>
    <row r="238" s="2" customFormat="1" ht="16.5" customHeight="1">
      <c r="A238" s="34"/>
      <c r="B238" s="176"/>
      <c r="C238" s="177" t="s">
        <v>341</v>
      </c>
      <c r="D238" s="177" t="s">
        <v>159</v>
      </c>
      <c r="E238" s="178" t="s">
        <v>435</v>
      </c>
      <c r="F238" s="179" t="s">
        <v>2625</v>
      </c>
      <c r="G238" s="180" t="s">
        <v>727</v>
      </c>
      <c r="H238" s="202"/>
      <c r="I238" s="182"/>
      <c r="J238" s="183">
        <f>ROUND(I238*H238,2)</f>
        <v>0</v>
      </c>
      <c r="K238" s="184"/>
      <c r="L238" s="35"/>
      <c r="M238" s="185" t="s">
        <v>1</v>
      </c>
      <c r="N238" s="186" t="s">
        <v>38</v>
      </c>
      <c r="O238" s="78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163</v>
      </c>
      <c r="AT238" s="189" t="s">
        <v>159</v>
      </c>
      <c r="AU238" s="189" t="s">
        <v>80</v>
      </c>
      <c r="AY238" s="15" t="s">
        <v>157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164</v>
      </c>
      <c r="BK238" s="190">
        <f>ROUND(I238*H238,2)</f>
        <v>0</v>
      </c>
      <c r="BL238" s="15" t="s">
        <v>163</v>
      </c>
      <c r="BM238" s="189" t="s">
        <v>519</v>
      </c>
    </row>
    <row r="239" s="12" customFormat="1" ht="25.92" customHeight="1">
      <c r="A239" s="12"/>
      <c r="B239" s="163"/>
      <c r="C239" s="12"/>
      <c r="D239" s="164" t="s">
        <v>71</v>
      </c>
      <c r="E239" s="165" t="s">
        <v>2626</v>
      </c>
      <c r="F239" s="165" t="s">
        <v>2627</v>
      </c>
      <c r="G239" s="12"/>
      <c r="H239" s="12"/>
      <c r="I239" s="166"/>
      <c r="J239" s="167">
        <f>BK239</f>
        <v>0</v>
      </c>
      <c r="K239" s="12"/>
      <c r="L239" s="163"/>
      <c r="M239" s="168"/>
      <c r="N239" s="169"/>
      <c r="O239" s="169"/>
      <c r="P239" s="170">
        <f>SUM(P240:P267)</f>
        <v>0</v>
      </c>
      <c r="Q239" s="169"/>
      <c r="R239" s="170">
        <f>SUM(R240:R267)</f>
        <v>0</v>
      </c>
      <c r="S239" s="169"/>
      <c r="T239" s="171">
        <f>SUM(T240:T267)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4" t="s">
        <v>80</v>
      </c>
      <c r="AT239" s="172" t="s">
        <v>71</v>
      </c>
      <c r="AU239" s="172" t="s">
        <v>72</v>
      </c>
      <c r="AY239" s="164" t="s">
        <v>157</v>
      </c>
      <c r="BK239" s="173">
        <f>SUM(BK240:BK267)</f>
        <v>0</v>
      </c>
    </row>
    <row r="240" s="2" customFormat="1" ht="16.5" customHeight="1">
      <c r="A240" s="34"/>
      <c r="B240" s="176"/>
      <c r="C240" s="177" t="s">
        <v>524</v>
      </c>
      <c r="D240" s="177" t="s">
        <v>159</v>
      </c>
      <c r="E240" s="178" t="s">
        <v>2628</v>
      </c>
      <c r="F240" s="179" t="s">
        <v>2629</v>
      </c>
      <c r="G240" s="180" t="s">
        <v>300</v>
      </c>
      <c r="H240" s="181">
        <v>24</v>
      </c>
      <c r="I240" s="182"/>
      <c r="J240" s="183">
        <f>ROUND(I240*H240,2)</f>
        <v>0</v>
      </c>
      <c r="K240" s="184"/>
      <c r="L240" s="35"/>
      <c r="M240" s="185" t="s">
        <v>1</v>
      </c>
      <c r="N240" s="186" t="s">
        <v>38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163</v>
      </c>
      <c r="AT240" s="189" t="s">
        <v>159</v>
      </c>
      <c r="AU240" s="189" t="s">
        <v>80</v>
      </c>
      <c r="AY240" s="15" t="s">
        <v>157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164</v>
      </c>
      <c r="BK240" s="190">
        <f>ROUND(I240*H240,2)</f>
        <v>0</v>
      </c>
      <c r="BL240" s="15" t="s">
        <v>163</v>
      </c>
      <c r="BM240" s="189" t="s">
        <v>523</v>
      </c>
    </row>
    <row r="241" s="2" customFormat="1" ht="16.5" customHeight="1">
      <c r="A241" s="34"/>
      <c r="B241" s="176"/>
      <c r="C241" s="177" t="s">
        <v>345</v>
      </c>
      <c r="D241" s="177" t="s">
        <v>159</v>
      </c>
      <c r="E241" s="178" t="s">
        <v>2630</v>
      </c>
      <c r="F241" s="179" t="s">
        <v>2631</v>
      </c>
      <c r="G241" s="180" t="s">
        <v>300</v>
      </c>
      <c r="H241" s="181">
        <v>2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38</v>
      </c>
      <c r="O241" s="78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163</v>
      </c>
      <c r="AT241" s="189" t="s">
        <v>159</v>
      </c>
      <c r="AU241" s="189" t="s">
        <v>80</v>
      </c>
      <c r="AY241" s="15" t="s">
        <v>157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164</v>
      </c>
      <c r="BK241" s="190">
        <f>ROUND(I241*H241,2)</f>
        <v>0</v>
      </c>
      <c r="BL241" s="15" t="s">
        <v>163</v>
      </c>
      <c r="BM241" s="189" t="s">
        <v>527</v>
      </c>
    </row>
    <row r="242" s="2" customFormat="1" ht="16.5" customHeight="1">
      <c r="A242" s="34"/>
      <c r="B242" s="176"/>
      <c r="C242" s="177" t="s">
        <v>531</v>
      </c>
      <c r="D242" s="177" t="s">
        <v>159</v>
      </c>
      <c r="E242" s="178" t="s">
        <v>2632</v>
      </c>
      <c r="F242" s="179" t="s">
        <v>2633</v>
      </c>
      <c r="G242" s="180" t="s">
        <v>300</v>
      </c>
      <c r="H242" s="181">
        <v>26</v>
      </c>
      <c r="I242" s="182"/>
      <c r="J242" s="183">
        <f>ROUND(I242*H242,2)</f>
        <v>0</v>
      </c>
      <c r="K242" s="184"/>
      <c r="L242" s="35"/>
      <c r="M242" s="185" t="s">
        <v>1</v>
      </c>
      <c r="N242" s="186" t="s">
        <v>38</v>
      </c>
      <c r="O242" s="78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163</v>
      </c>
      <c r="AT242" s="189" t="s">
        <v>159</v>
      </c>
      <c r="AU242" s="189" t="s">
        <v>80</v>
      </c>
      <c r="AY242" s="15" t="s">
        <v>157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164</v>
      </c>
      <c r="BK242" s="190">
        <f>ROUND(I242*H242,2)</f>
        <v>0</v>
      </c>
      <c r="BL242" s="15" t="s">
        <v>163</v>
      </c>
      <c r="BM242" s="189" t="s">
        <v>530</v>
      </c>
    </row>
    <row r="243" s="2" customFormat="1" ht="16.5" customHeight="1">
      <c r="A243" s="34"/>
      <c r="B243" s="176"/>
      <c r="C243" s="177" t="s">
        <v>348</v>
      </c>
      <c r="D243" s="177" t="s">
        <v>159</v>
      </c>
      <c r="E243" s="178" t="s">
        <v>2634</v>
      </c>
      <c r="F243" s="179" t="s">
        <v>2635</v>
      </c>
      <c r="G243" s="180" t="s">
        <v>300</v>
      </c>
      <c r="H243" s="181">
        <v>2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38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163</v>
      </c>
      <c r="AT243" s="189" t="s">
        <v>159</v>
      </c>
      <c r="AU243" s="189" t="s">
        <v>80</v>
      </c>
      <c r="AY243" s="15" t="s">
        <v>157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164</v>
      </c>
      <c r="BK243" s="190">
        <f>ROUND(I243*H243,2)</f>
        <v>0</v>
      </c>
      <c r="BL243" s="15" t="s">
        <v>163</v>
      </c>
      <c r="BM243" s="189" t="s">
        <v>534</v>
      </c>
    </row>
    <row r="244" s="2" customFormat="1" ht="16.5" customHeight="1">
      <c r="A244" s="34"/>
      <c r="B244" s="176"/>
      <c r="C244" s="177" t="s">
        <v>538</v>
      </c>
      <c r="D244" s="177" t="s">
        <v>159</v>
      </c>
      <c r="E244" s="178" t="s">
        <v>2636</v>
      </c>
      <c r="F244" s="179" t="s">
        <v>2637</v>
      </c>
      <c r="G244" s="180" t="s">
        <v>300</v>
      </c>
      <c r="H244" s="181">
        <v>30</v>
      </c>
      <c r="I244" s="182"/>
      <c r="J244" s="183">
        <f>ROUND(I244*H244,2)</f>
        <v>0</v>
      </c>
      <c r="K244" s="184"/>
      <c r="L244" s="35"/>
      <c r="M244" s="185" t="s">
        <v>1</v>
      </c>
      <c r="N244" s="186" t="s">
        <v>38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163</v>
      </c>
      <c r="AT244" s="189" t="s">
        <v>159</v>
      </c>
      <c r="AU244" s="189" t="s">
        <v>80</v>
      </c>
      <c r="AY244" s="15" t="s">
        <v>157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164</v>
      </c>
      <c r="BK244" s="190">
        <f>ROUND(I244*H244,2)</f>
        <v>0</v>
      </c>
      <c r="BL244" s="15" t="s">
        <v>163</v>
      </c>
      <c r="BM244" s="189" t="s">
        <v>537</v>
      </c>
    </row>
    <row r="245" s="2" customFormat="1" ht="16.5" customHeight="1">
      <c r="A245" s="34"/>
      <c r="B245" s="176"/>
      <c r="C245" s="177" t="s">
        <v>352</v>
      </c>
      <c r="D245" s="177" t="s">
        <v>159</v>
      </c>
      <c r="E245" s="178" t="s">
        <v>2638</v>
      </c>
      <c r="F245" s="179" t="s">
        <v>2639</v>
      </c>
      <c r="G245" s="180" t="s">
        <v>300</v>
      </c>
      <c r="H245" s="181">
        <v>32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38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163</v>
      </c>
      <c r="AT245" s="189" t="s">
        <v>159</v>
      </c>
      <c r="AU245" s="189" t="s">
        <v>80</v>
      </c>
      <c r="AY245" s="15" t="s">
        <v>157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164</v>
      </c>
      <c r="BK245" s="190">
        <f>ROUND(I245*H245,2)</f>
        <v>0</v>
      </c>
      <c r="BL245" s="15" t="s">
        <v>163</v>
      </c>
      <c r="BM245" s="189" t="s">
        <v>541</v>
      </c>
    </row>
    <row r="246" s="2" customFormat="1" ht="16.5" customHeight="1">
      <c r="A246" s="34"/>
      <c r="B246" s="176"/>
      <c r="C246" s="177" t="s">
        <v>545</v>
      </c>
      <c r="D246" s="177" t="s">
        <v>159</v>
      </c>
      <c r="E246" s="178" t="s">
        <v>2640</v>
      </c>
      <c r="F246" s="179" t="s">
        <v>2641</v>
      </c>
      <c r="G246" s="180" t="s">
        <v>300</v>
      </c>
      <c r="H246" s="181">
        <v>40</v>
      </c>
      <c r="I246" s="182"/>
      <c r="J246" s="183">
        <f>ROUND(I246*H246,2)</f>
        <v>0</v>
      </c>
      <c r="K246" s="184"/>
      <c r="L246" s="35"/>
      <c r="M246" s="185" t="s">
        <v>1</v>
      </c>
      <c r="N246" s="186" t="s">
        <v>38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163</v>
      </c>
      <c r="AT246" s="189" t="s">
        <v>159</v>
      </c>
      <c r="AU246" s="189" t="s">
        <v>80</v>
      </c>
      <c r="AY246" s="15" t="s">
        <v>157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164</v>
      </c>
      <c r="BK246" s="190">
        <f>ROUND(I246*H246,2)</f>
        <v>0</v>
      </c>
      <c r="BL246" s="15" t="s">
        <v>163</v>
      </c>
      <c r="BM246" s="189" t="s">
        <v>544</v>
      </c>
    </row>
    <row r="247" s="2" customFormat="1" ht="16.5" customHeight="1">
      <c r="A247" s="34"/>
      <c r="B247" s="176"/>
      <c r="C247" s="177" t="s">
        <v>355</v>
      </c>
      <c r="D247" s="177" t="s">
        <v>159</v>
      </c>
      <c r="E247" s="178" t="s">
        <v>2642</v>
      </c>
      <c r="F247" s="179" t="s">
        <v>2643</v>
      </c>
      <c r="G247" s="180" t="s">
        <v>300</v>
      </c>
      <c r="H247" s="181">
        <v>2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38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163</v>
      </c>
      <c r="AT247" s="189" t="s">
        <v>159</v>
      </c>
      <c r="AU247" s="189" t="s">
        <v>80</v>
      </c>
      <c r="AY247" s="15" t="s">
        <v>157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164</v>
      </c>
      <c r="BK247" s="190">
        <f>ROUND(I247*H247,2)</f>
        <v>0</v>
      </c>
      <c r="BL247" s="15" t="s">
        <v>163</v>
      </c>
      <c r="BM247" s="189" t="s">
        <v>548</v>
      </c>
    </row>
    <row r="248" s="2" customFormat="1" ht="16.5" customHeight="1">
      <c r="A248" s="34"/>
      <c r="B248" s="176"/>
      <c r="C248" s="177" t="s">
        <v>552</v>
      </c>
      <c r="D248" s="177" t="s">
        <v>159</v>
      </c>
      <c r="E248" s="178" t="s">
        <v>2644</v>
      </c>
      <c r="F248" s="179" t="s">
        <v>2645</v>
      </c>
      <c r="G248" s="180" t="s">
        <v>300</v>
      </c>
      <c r="H248" s="181">
        <v>35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38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163</v>
      </c>
      <c r="AT248" s="189" t="s">
        <v>159</v>
      </c>
      <c r="AU248" s="189" t="s">
        <v>80</v>
      </c>
      <c r="AY248" s="15" t="s">
        <v>157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164</v>
      </c>
      <c r="BK248" s="190">
        <f>ROUND(I248*H248,2)</f>
        <v>0</v>
      </c>
      <c r="BL248" s="15" t="s">
        <v>163</v>
      </c>
      <c r="BM248" s="189" t="s">
        <v>551</v>
      </c>
    </row>
    <row r="249" s="2" customFormat="1" ht="16.5" customHeight="1">
      <c r="A249" s="34"/>
      <c r="B249" s="176"/>
      <c r="C249" s="177" t="s">
        <v>359</v>
      </c>
      <c r="D249" s="177" t="s">
        <v>159</v>
      </c>
      <c r="E249" s="178" t="s">
        <v>2646</v>
      </c>
      <c r="F249" s="179" t="s">
        <v>2647</v>
      </c>
      <c r="G249" s="180" t="s">
        <v>300</v>
      </c>
      <c r="H249" s="181">
        <v>150</v>
      </c>
      <c r="I249" s="182"/>
      <c r="J249" s="183">
        <f>ROUND(I249*H249,2)</f>
        <v>0</v>
      </c>
      <c r="K249" s="184"/>
      <c r="L249" s="35"/>
      <c r="M249" s="185" t="s">
        <v>1</v>
      </c>
      <c r="N249" s="186" t="s">
        <v>38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163</v>
      </c>
      <c r="AT249" s="189" t="s">
        <v>159</v>
      </c>
      <c r="AU249" s="189" t="s">
        <v>80</v>
      </c>
      <c r="AY249" s="15" t="s">
        <v>157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164</v>
      </c>
      <c r="BK249" s="190">
        <f>ROUND(I249*H249,2)</f>
        <v>0</v>
      </c>
      <c r="BL249" s="15" t="s">
        <v>163</v>
      </c>
      <c r="BM249" s="189" t="s">
        <v>555</v>
      </c>
    </row>
    <row r="250" s="2" customFormat="1" ht="16.5" customHeight="1">
      <c r="A250" s="34"/>
      <c r="B250" s="176"/>
      <c r="C250" s="177" t="s">
        <v>559</v>
      </c>
      <c r="D250" s="177" t="s">
        <v>159</v>
      </c>
      <c r="E250" s="178" t="s">
        <v>2648</v>
      </c>
      <c r="F250" s="179" t="s">
        <v>2649</v>
      </c>
      <c r="G250" s="180" t="s">
        <v>300</v>
      </c>
      <c r="H250" s="181">
        <v>60</v>
      </c>
      <c r="I250" s="182"/>
      <c r="J250" s="183">
        <f>ROUND(I250*H250,2)</f>
        <v>0</v>
      </c>
      <c r="K250" s="184"/>
      <c r="L250" s="35"/>
      <c r="M250" s="185" t="s">
        <v>1</v>
      </c>
      <c r="N250" s="186" t="s">
        <v>38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163</v>
      </c>
      <c r="AT250" s="189" t="s">
        <v>159</v>
      </c>
      <c r="AU250" s="189" t="s">
        <v>80</v>
      </c>
      <c r="AY250" s="15" t="s">
        <v>157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164</v>
      </c>
      <c r="BK250" s="190">
        <f>ROUND(I250*H250,2)</f>
        <v>0</v>
      </c>
      <c r="BL250" s="15" t="s">
        <v>163</v>
      </c>
      <c r="BM250" s="189" t="s">
        <v>558</v>
      </c>
    </row>
    <row r="251" s="2" customFormat="1" ht="16.5" customHeight="1">
      <c r="A251" s="34"/>
      <c r="B251" s="176"/>
      <c r="C251" s="177" t="s">
        <v>362</v>
      </c>
      <c r="D251" s="177" t="s">
        <v>159</v>
      </c>
      <c r="E251" s="178" t="s">
        <v>2650</v>
      </c>
      <c r="F251" s="179" t="s">
        <v>2651</v>
      </c>
      <c r="G251" s="180" t="s">
        <v>300</v>
      </c>
      <c r="H251" s="181">
        <v>400</v>
      </c>
      <c r="I251" s="182"/>
      <c r="J251" s="183">
        <f>ROUND(I251*H251,2)</f>
        <v>0</v>
      </c>
      <c r="K251" s="184"/>
      <c r="L251" s="35"/>
      <c r="M251" s="185" t="s">
        <v>1</v>
      </c>
      <c r="N251" s="186" t="s">
        <v>38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163</v>
      </c>
      <c r="AT251" s="189" t="s">
        <v>159</v>
      </c>
      <c r="AU251" s="189" t="s">
        <v>80</v>
      </c>
      <c r="AY251" s="15" t="s">
        <v>157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164</v>
      </c>
      <c r="BK251" s="190">
        <f>ROUND(I251*H251,2)</f>
        <v>0</v>
      </c>
      <c r="BL251" s="15" t="s">
        <v>163</v>
      </c>
      <c r="BM251" s="189" t="s">
        <v>562</v>
      </c>
    </row>
    <row r="252" s="2" customFormat="1" ht="16.5" customHeight="1">
      <c r="A252" s="34"/>
      <c r="B252" s="176"/>
      <c r="C252" s="177" t="s">
        <v>566</v>
      </c>
      <c r="D252" s="177" t="s">
        <v>159</v>
      </c>
      <c r="E252" s="178" t="s">
        <v>2652</v>
      </c>
      <c r="F252" s="179" t="s">
        <v>2653</v>
      </c>
      <c r="G252" s="180" t="s">
        <v>300</v>
      </c>
      <c r="H252" s="181">
        <v>100</v>
      </c>
      <c r="I252" s="182"/>
      <c r="J252" s="183">
        <f>ROUND(I252*H252,2)</f>
        <v>0</v>
      </c>
      <c r="K252" s="184"/>
      <c r="L252" s="35"/>
      <c r="M252" s="185" t="s">
        <v>1</v>
      </c>
      <c r="N252" s="186" t="s">
        <v>38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163</v>
      </c>
      <c r="AT252" s="189" t="s">
        <v>159</v>
      </c>
      <c r="AU252" s="189" t="s">
        <v>80</v>
      </c>
      <c r="AY252" s="15" t="s">
        <v>157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164</v>
      </c>
      <c r="BK252" s="190">
        <f>ROUND(I252*H252,2)</f>
        <v>0</v>
      </c>
      <c r="BL252" s="15" t="s">
        <v>163</v>
      </c>
      <c r="BM252" s="189" t="s">
        <v>565</v>
      </c>
    </row>
    <row r="253" s="2" customFormat="1" ht="16.5" customHeight="1">
      <c r="A253" s="34"/>
      <c r="B253" s="176"/>
      <c r="C253" s="177" t="s">
        <v>366</v>
      </c>
      <c r="D253" s="177" t="s">
        <v>159</v>
      </c>
      <c r="E253" s="178" t="s">
        <v>2654</v>
      </c>
      <c r="F253" s="179" t="s">
        <v>2655</v>
      </c>
      <c r="G253" s="180" t="s">
        <v>300</v>
      </c>
      <c r="H253" s="181">
        <v>4</v>
      </c>
      <c r="I253" s="182"/>
      <c r="J253" s="183">
        <f>ROUND(I253*H253,2)</f>
        <v>0</v>
      </c>
      <c r="K253" s="184"/>
      <c r="L253" s="35"/>
      <c r="M253" s="185" t="s">
        <v>1</v>
      </c>
      <c r="N253" s="186" t="s">
        <v>38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163</v>
      </c>
      <c r="AT253" s="189" t="s">
        <v>159</v>
      </c>
      <c r="AU253" s="189" t="s">
        <v>80</v>
      </c>
      <c r="AY253" s="15" t="s">
        <v>157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164</v>
      </c>
      <c r="BK253" s="190">
        <f>ROUND(I253*H253,2)</f>
        <v>0</v>
      </c>
      <c r="BL253" s="15" t="s">
        <v>163</v>
      </c>
      <c r="BM253" s="189" t="s">
        <v>569</v>
      </c>
    </row>
    <row r="254" s="2" customFormat="1" ht="16.5" customHeight="1">
      <c r="A254" s="34"/>
      <c r="B254" s="176"/>
      <c r="C254" s="177" t="s">
        <v>573</v>
      </c>
      <c r="D254" s="177" t="s">
        <v>159</v>
      </c>
      <c r="E254" s="178" t="s">
        <v>2656</v>
      </c>
      <c r="F254" s="179" t="s">
        <v>2657</v>
      </c>
      <c r="G254" s="180" t="s">
        <v>300</v>
      </c>
      <c r="H254" s="181">
        <v>107</v>
      </c>
      <c r="I254" s="182"/>
      <c r="J254" s="183">
        <f>ROUND(I254*H254,2)</f>
        <v>0</v>
      </c>
      <c r="K254" s="184"/>
      <c r="L254" s="35"/>
      <c r="M254" s="185" t="s">
        <v>1</v>
      </c>
      <c r="N254" s="186" t="s">
        <v>38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163</v>
      </c>
      <c r="AT254" s="189" t="s">
        <v>159</v>
      </c>
      <c r="AU254" s="189" t="s">
        <v>80</v>
      </c>
      <c r="AY254" s="15" t="s">
        <v>157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164</v>
      </c>
      <c r="BK254" s="190">
        <f>ROUND(I254*H254,2)</f>
        <v>0</v>
      </c>
      <c r="BL254" s="15" t="s">
        <v>163</v>
      </c>
      <c r="BM254" s="189" t="s">
        <v>572</v>
      </c>
    </row>
    <row r="255" s="2" customFormat="1" ht="16.5" customHeight="1">
      <c r="A255" s="34"/>
      <c r="B255" s="176"/>
      <c r="C255" s="177" t="s">
        <v>369</v>
      </c>
      <c r="D255" s="177" t="s">
        <v>159</v>
      </c>
      <c r="E255" s="178" t="s">
        <v>2658</v>
      </c>
      <c r="F255" s="179" t="s">
        <v>2659</v>
      </c>
      <c r="G255" s="180" t="s">
        <v>300</v>
      </c>
      <c r="H255" s="181">
        <v>230</v>
      </c>
      <c r="I255" s="182"/>
      <c r="J255" s="183">
        <f>ROUND(I255*H255,2)</f>
        <v>0</v>
      </c>
      <c r="K255" s="184"/>
      <c r="L255" s="35"/>
      <c r="M255" s="185" t="s">
        <v>1</v>
      </c>
      <c r="N255" s="186" t="s">
        <v>38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163</v>
      </c>
      <c r="AT255" s="189" t="s">
        <v>159</v>
      </c>
      <c r="AU255" s="189" t="s">
        <v>80</v>
      </c>
      <c r="AY255" s="15" t="s">
        <v>157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164</v>
      </c>
      <c r="BK255" s="190">
        <f>ROUND(I255*H255,2)</f>
        <v>0</v>
      </c>
      <c r="BL255" s="15" t="s">
        <v>163</v>
      </c>
      <c r="BM255" s="189" t="s">
        <v>576</v>
      </c>
    </row>
    <row r="256" s="2" customFormat="1" ht="16.5" customHeight="1">
      <c r="A256" s="34"/>
      <c r="B256" s="176"/>
      <c r="C256" s="177" t="s">
        <v>580</v>
      </c>
      <c r="D256" s="177" t="s">
        <v>159</v>
      </c>
      <c r="E256" s="178" t="s">
        <v>2660</v>
      </c>
      <c r="F256" s="179" t="s">
        <v>2661</v>
      </c>
      <c r="G256" s="180" t="s">
        <v>300</v>
      </c>
      <c r="H256" s="181">
        <v>2</v>
      </c>
      <c r="I256" s="182"/>
      <c r="J256" s="183">
        <f>ROUND(I256*H256,2)</f>
        <v>0</v>
      </c>
      <c r="K256" s="184"/>
      <c r="L256" s="35"/>
      <c r="M256" s="185" t="s">
        <v>1</v>
      </c>
      <c r="N256" s="186" t="s">
        <v>38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163</v>
      </c>
      <c r="AT256" s="189" t="s">
        <v>159</v>
      </c>
      <c r="AU256" s="189" t="s">
        <v>80</v>
      </c>
      <c r="AY256" s="15" t="s">
        <v>157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164</v>
      </c>
      <c r="BK256" s="190">
        <f>ROUND(I256*H256,2)</f>
        <v>0</v>
      </c>
      <c r="BL256" s="15" t="s">
        <v>163</v>
      </c>
      <c r="BM256" s="189" t="s">
        <v>579</v>
      </c>
    </row>
    <row r="257" s="2" customFormat="1" ht="16.5" customHeight="1">
      <c r="A257" s="34"/>
      <c r="B257" s="176"/>
      <c r="C257" s="177" t="s">
        <v>373</v>
      </c>
      <c r="D257" s="177" t="s">
        <v>159</v>
      </c>
      <c r="E257" s="178" t="s">
        <v>2662</v>
      </c>
      <c r="F257" s="179" t="s">
        <v>2663</v>
      </c>
      <c r="G257" s="180" t="s">
        <v>300</v>
      </c>
      <c r="H257" s="181">
        <v>4</v>
      </c>
      <c r="I257" s="182"/>
      <c r="J257" s="183">
        <f>ROUND(I257*H257,2)</f>
        <v>0</v>
      </c>
      <c r="K257" s="184"/>
      <c r="L257" s="35"/>
      <c r="M257" s="185" t="s">
        <v>1</v>
      </c>
      <c r="N257" s="186" t="s">
        <v>38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163</v>
      </c>
      <c r="AT257" s="189" t="s">
        <v>159</v>
      </c>
      <c r="AU257" s="189" t="s">
        <v>80</v>
      </c>
      <c r="AY257" s="15" t="s">
        <v>157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164</v>
      </c>
      <c r="BK257" s="190">
        <f>ROUND(I257*H257,2)</f>
        <v>0</v>
      </c>
      <c r="BL257" s="15" t="s">
        <v>163</v>
      </c>
      <c r="BM257" s="189" t="s">
        <v>583</v>
      </c>
    </row>
    <row r="258" s="2" customFormat="1" ht="16.5" customHeight="1">
      <c r="A258" s="34"/>
      <c r="B258" s="176"/>
      <c r="C258" s="177" t="s">
        <v>587</v>
      </c>
      <c r="D258" s="177" t="s">
        <v>159</v>
      </c>
      <c r="E258" s="178" t="s">
        <v>2664</v>
      </c>
      <c r="F258" s="179" t="s">
        <v>2665</v>
      </c>
      <c r="G258" s="180" t="s">
        <v>300</v>
      </c>
      <c r="H258" s="181">
        <v>8</v>
      </c>
      <c r="I258" s="182"/>
      <c r="J258" s="183">
        <f>ROUND(I258*H258,2)</f>
        <v>0</v>
      </c>
      <c r="K258" s="184"/>
      <c r="L258" s="35"/>
      <c r="M258" s="185" t="s">
        <v>1</v>
      </c>
      <c r="N258" s="186" t="s">
        <v>38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163</v>
      </c>
      <c r="AT258" s="189" t="s">
        <v>159</v>
      </c>
      <c r="AU258" s="189" t="s">
        <v>80</v>
      </c>
      <c r="AY258" s="15" t="s">
        <v>157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164</v>
      </c>
      <c r="BK258" s="190">
        <f>ROUND(I258*H258,2)</f>
        <v>0</v>
      </c>
      <c r="BL258" s="15" t="s">
        <v>163</v>
      </c>
      <c r="BM258" s="189" t="s">
        <v>586</v>
      </c>
    </row>
    <row r="259" s="2" customFormat="1" ht="21.75" customHeight="1">
      <c r="A259" s="34"/>
      <c r="B259" s="176"/>
      <c r="C259" s="177" t="s">
        <v>376</v>
      </c>
      <c r="D259" s="177" t="s">
        <v>159</v>
      </c>
      <c r="E259" s="178" t="s">
        <v>2666</v>
      </c>
      <c r="F259" s="179" t="s">
        <v>2667</v>
      </c>
      <c r="G259" s="180" t="s">
        <v>300</v>
      </c>
      <c r="H259" s="181">
        <v>45</v>
      </c>
      <c r="I259" s="182"/>
      <c r="J259" s="183">
        <f>ROUND(I259*H259,2)</f>
        <v>0</v>
      </c>
      <c r="K259" s="184"/>
      <c r="L259" s="35"/>
      <c r="M259" s="185" t="s">
        <v>1</v>
      </c>
      <c r="N259" s="186" t="s">
        <v>38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163</v>
      </c>
      <c r="AT259" s="189" t="s">
        <v>159</v>
      </c>
      <c r="AU259" s="189" t="s">
        <v>80</v>
      </c>
      <c r="AY259" s="15" t="s">
        <v>157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164</v>
      </c>
      <c r="BK259" s="190">
        <f>ROUND(I259*H259,2)</f>
        <v>0</v>
      </c>
      <c r="BL259" s="15" t="s">
        <v>163</v>
      </c>
      <c r="BM259" s="189" t="s">
        <v>590</v>
      </c>
    </row>
    <row r="260" s="2" customFormat="1" ht="16.5" customHeight="1">
      <c r="A260" s="34"/>
      <c r="B260" s="176"/>
      <c r="C260" s="177" t="s">
        <v>594</v>
      </c>
      <c r="D260" s="177" t="s">
        <v>159</v>
      </c>
      <c r="E260" s="178" t="s">
        <v>2668</v>
      </c>
      <c r="F260" s="179" t="s">
        <v>2669</v>
      </c>
      <c r="G260" s="180" t="s">
        <v>300</v>
      </c>
      <c r="H260" s="181">
        <v>14</v>
      </c>
      <c r="I260" s="182"/>
      <c r="J260" s="183">
        <f>ROUND(I260*H260,2)</f>
        <v>0</v>
      </c>
      <c r="K260" s="184"/>
      <c r="L260" s="35"/>
      <c r="M260" s="185" t="s">
        <v>1</v>
      </c>
      <c r="N260" s="186" t="s">
        <v>38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163</v>
      </c>
      <c r="AT260" s="189" t="s">
        <v>159</v>
      </c>
      <c r="AU260" s="189" t="s">
        <v>80</v>
      </c>
      <c r="AY260" s="15" t="s">
        <v>157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164</v>
      </c>
      <c r="BK260" s="190">
        <f>ROUND(I260*H260,2)</f>
        <v>0</v>
      </c>
      <c r="BL260" s="15" t="s">
        <v>163</v>
      </c>
      <c r="BM260" s="189" t="s">
        <v>593</v>
      </c>
    </row>
    <row r="261" s="2" customFormat="1" ht="16.5" customHeight="1">
      <c r="A261" s="34"/>
      <c r="B261" s="176"/>
      <c r="C261" s="177" t="s">
        <v>380</v>
      </c>
      <c r="D261" s="177" t="s">
        <v>159</v>
      </c>
      <c r="E261" s="178" t="s">
        <v>2670</v>
      </c>
      <c r="F261" s="179" t="s">
        <v>2671</v>
      </c>
      <c r="G261" s="180" t="s">
        <v>300</v>
      </c>
      <c r="H261" s="181">
        <v>20</v>
      </c>
      <c r="I261" s="182"/>
      <c r="J261" s="183">
        <f>ROUND(I261*H261,2)</f>
        <v>0</v>
      </c>
      <c r="K261" s="184"/>
      <c r="L261" s="35"/>
      <c r="M261" s="185" t="s">
        <v>1</v>
      </c>
      <c r="N261" s="186" t="s">
        <v>38</v>
      </c>
      <c r="O261" s="78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163</v>
      </c>
      <c r="AT261" s="189" t="s">
        <v>159</v>
      </c>
      <c r="AU261" s="189" t="s">
        <v>80</v>
      </c>
      <c r="AY261" s="15" t="s">
        <v>157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164</v>
      </c>
      <c r="BK261" s="190">
        <f>ROUND(I261*H261,2)</f>
        <v>0</v>
      </c>
      <c r="BL261" s="15" t="s">
        <v>163</v>
      </c>
      <c r="BM261" s="189" t="s">
        <v>598</v>
      </c>
    </row>
    <row r="262" s="2" customFormat="1" ht="16.5" customHeight="1">
      <c r="A262" s="34"/>
      <c r="B262" s="176"/>
      <c r="C262" s="177" t="s">
        <v>602</v>
      </c>
      <c r="D262" s="177" t="s">
        <v>159</v>
      </c>
      <c r="E262" s="178" t="s">
        <v>2672</v>
      </c>
      <c r="F262" s="179" t="s">
        <v>2673</v>
      </c>
      <c r="G262" s="180" t="s">
        <v>300</v>
      </c>
      <c r="H262" s="181">
        <v>31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38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163</v>
      </c>
      <c r="AT262" s="189" t="s">
        <v>159</v>
      </c>
      <c r="AU262" s="189" t="s">
        <v>80</v>
      </c>
      <c r="AY262" s="15" t="s">
        <v>157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164</v>
      </c>
      <c r="BK262" s="190">
        <f>ROUND(I262*H262,2)</f>
        <v>0</v>
      </c>
      <c r="BL262" s="15" t="s">
        <v>163</v>
      </c>
      <c r="BM262" s="189" t="s">
        <v>601</v>
      </c>
    </row>
    <row r="263" s="2" customFormat="1" ht="16.5" customHeight="1">
      <c r="A263" s="34"/>
      <c r="B263" s="176"/>
      <c r="C263" s="177" t="s">
        <v>383</v>
      </c>
      <c r="D263" s="177" t="s">
        <v>159</v>
      </c>
      <c r="E263" s="178" t="s">
        <v>2674</v>
      </c>
      <c r="F263" s="179" t="s">
        <v>2675</v>
      </c>
      <c r="G263" s="180" t="s">
        <v>300</v>
      </c>
      <c r="H263" s="181">
        <v>204</v>
      </c>
      <c r="I263" s="182"/>
      <c r="J263" s="183">
        <f>ROUND(I263*H263,2)</f>
        <v>0</v>
      </c>
      <c r="K263" s="184"/>
      <c r="L263" s="35"/>
      <c r="M263" s="185" t="s">
        <v>1</v>
      </c>
      <c r="N263" s="186" t="s">
        <v>38</v>
      </c>
      <c r="O263" s="78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163</v>
      </c>
      <c r="AT263" s="189" t="s">
        <v>159</v>
      </c>
      <c r="AU263" s="189" t="s">
        <v>80</v>
      </c>
      <c r="AY263" s="15" t="s">
        <v>157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164</v>
      </c>
      <c r="BK263" s="190">
        <f>ROUND(I263*H263,2)</f>
        <v>0</v>
      </c>
      <c r="BL263" s="15" t="s">
        <v>163</v>
      </c>
      <c r="BM263" s="189" t="s">
        <v>605</v>
      </c>
    </row>
    <row r="264" s="2" customFormat="1" ht="16.5" customHeight="1">
      <c r="A264" s="34"/>
      <c r="B264" s="176"/>
      <c r="C264" s="177" t="s">
        <v>609</v>
      </c>
      <c r="D264" s="177" t="s">
        <v>159</v>
      </c>
      <c r="E264" s="178" t="s">
        <v>2676</v>
      </c>
      <c r="F264" s="179" t="s">
        <v>2677</v>
      </c>
      <c r="G264" s="180" t="s">
        <v>300</v>
      </c>
      <c r="H264" s="181">
        <v>25</v>
      </c>
      <c r="I264" s="182"/>
      <c r="J264" s="183">
        <f>ROUND(I264*H264,2)</f>
        <v>0</v>
      </c>
      <c r="K264" s="184"/>
      <c r="L264" s="35"/>
      <c r="M264" s="185" t="s">
        <v>1</v>
      </c>
      <c r="N264" s="186" t="s">
        <v>38</v>
      </c>
      <c r="O264" s="78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163</v>
      </c>
      <c r="AT264" s="189" t="s">
        <v>159</v>
      </c>
      <c r="AU264" s="189" t="s">
        <v>80</v>
      </c>
      <c r="AY264" s="15" t="s">
        <v>157</v>
      </c>
      <c r="BE264" s="190">
        <f>IF(N264="základná",J264,0)</f>
        <v>0</v>
      </c>
      <c r="BF264" s="190">
        <f>IF(N264="znížená",J264,0)</f>
        <v>0</v>
      </c>
      <c r="BG264" s="190">
        <f>IF(N264="zákl. prenesená",J264,0)</f>
        <v>0</v>
      </c>
      <c r="BH264" s="190">
        <f>IF(N264="zníž. prenesená",J264,0)</f>
        <v>0</v>
      </c>
      <c r="BI264" s="190">
        <f>IF(N264="nulová",J264,0)</f>
        <v>0</v>
      </c>
      <c r="BJ264" s="15" t="s">
        <v>164</v>
      </c>
      <c r="BK264" s="190">
        <f>ROUND(I264*H264,2)</f>
        <v>0</v>
      </c>
      <c r="BL264" s="15" t="s">
        <v>163</v>
      </c>
      <c r="BM264" s="189" t="s">
        <v>608</v>
      </c>
    </row>
    <row r="265" s="2" customFormat="1" ht="21.75" customHeight="1">
      <c r="A265" s="34"/>
      <c r="B265" s="176"/>
      <c r="C265" s="177" t="s">
        <v>387</v>
      </c>
      <c r="D265" s="177" t="s">
        <v>159</v>
      </c>
      <c r="E265" s="178" t="s">
        <v>2678</v>
      </c>
      <c r="F265" s="179" t="s">
        <v>2679</v>
      </c>
      <c r="G265" s="180" t="s">
        <v>300</v>
      </c>
      <c r="H265" s="181">
        <v>12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38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163</v>
      </c>
      <c r="AT265" s="189" t="s">
        <v>159</v>
      </c>
      <c r="AU265" s="189" t="s">
        <v>80</v>
      </c>
      <c r="AY265" s="15" t="s">
        <v>157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164</v>
      </c>
      <c r="BK265" s="190">
        <f>ROUND(I265*H265,2)</f>
        <v>0</v>
      </c>
      <c r="BL265" s="15" t="s">
        <v>163</v>
      </c>
      <c r="BM265" s="189" t="s">
        <v>612</v>
      </c>
    </row>
    <row r="266" s="2" customFormat="1" ht="16.5" customHeight="1">
      <c r="A266" s="34"/>
      <c r="B266" s="176"/>
      <c r="C266" s="177" t="s">
        <v>616</v>
      </c>
      <c r="D266" s="177" t="s">
        <v>159</v>
      </c>
      <c r="E266" s="178" t="s">
        <v>2680</v>
      </c>
      <c r="F266" s="179" t="s">
        <v>2624</v>
      </c>
      <c r="G266" s="180" t="s">
        <v>727</v>
      </c>
      <c r="H266" s="202"/>
      <c r="I266" s="182"/>
      <c r="J266" s="183">
        <f>ROUND(I266*H266,2)</f>
        <v>0</v>
      </c>
      <c r="K266" s="184"/>
      <c r="L266" s="35"/>
      <c r="M266" s="185" t="s">
        <v>1</v>
      </c>
      <c r="N266" s="186" t="s">
        <v>38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163</v>
      </c>
      <c r="AT266" s="189" t="s">
        <v>159</v>
      </c>
      <c r="AU266" s="189" t="s">
        <v>80</v>
      </c>
      <c r="AY266" s="15" t="s">
        <v>157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164</v>
      </c>
      <c r="BK266" s="190">
        <f>ROUND(I266*H266,2)</f>
        <v>0</v>
      </c>
      <c r="BL266" s="15" t="s">
        <v>163</v>
      </c>
      <c r="BM266" s="189" t="s">
        <v>615</v>
      </c>
    </row>
    <row r="267" s="2" customFormat="1" ht="16.5" customHeight="1">
      <c r="A267" s="34"/>
      <c r="B267" s="176"/>
      <c r="C267" s="177" t="s">
        <v>390</v>
      </c>
      <c r="D267" s="177" t="s">
        <v>159</v>
      </c>
      <c r="E267" s="178" t="s">
        <v>2681</v>
      </c>
      <c r="F267" s="179" t="s">
        <v>2625</v>
      </c>
      <c r="G267" s="180" t="s">
        <v>727</v>
      </c>
      <c r="H267" s="202"/>
      <c r="I267" s="182"/>
      <c r="J267" s="183">
        <f>ROUND(I267*H267,2)</f>
        <v>0</v>
      </c>
      <c r="K267" s="184"/>
      <c r="L267" s="35"/>
      <c r="M267" s="185" t="s">
        <v>1</v>
      </c>
      <c r="N267" s="186" t="s">
        <v>38</v>
      </c>
      <c r="O267" s="78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163</v>
      </c>
      <c r="AT267" s="189" t="s">
        <v>159</v>
      </c>
      <c r="AU267" s="189" t="s">
        <v>80</v>
      </c>
      <c r="AY267" s="15" t="s">
        <v>157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5" t="s">
        <v>164</v>
      </c>
      <c r="BK267" s="190">
        <f>ROUND(I267*H267,2)</f>
        <v>0</v>
      </c>
      <c r="BL267" s="15" t="s">
        <v>163</v>
      </c>
      <c r="BM267" s="189" t="s">
        <v>619</v>
      </c>
    </row>
    <row r="268" s="12" customFormat="1" ht="25.92" customHeight="1">
      <c r="A268" s="12"/>
      <c r="B268" s="163"/>
      <c r="C268" s="12"/>
      <c r="D268" s="164" t="s">
        <v>71</v>
      </c>
      <c r="E268" s="165" t="s">
        <v>2682</v>
      </c>
      <c r="F268" s="165" t="s">
        <v>2683</v>
      </c>
      <c r="G268" s="12"/>
      <c r="H268" s="12"/>
      <c r="I268" s="166"/>
      <c r="J268" s="167">
        <f>BK268</f>
        <v>0</v>
      </c>
      <c r="K268" s="12"/>
      <c r="L268" s="163"/>
      <c r="M268" s="168"/>
      <c r="N268" s="169"/>
      <c r="O268" s="169"/>
      <c r="P268" s="170">
        <f>SUM(P269:P291)</f>
        <v>0</v>
      </c>
      <c r="Q268" s="169"/>
      <c r="R268" s="170">
        <f>SUM(R269:R291)</f>
        <v>0</v>
      </c>
      <c r="S268" s="169"/>
      <c r="T268" s="171">
        <f>SUM(T269:T291)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64" t="s">
        <v>80</v>
      </c>
      <c r="AT268" s="172" t="s">
        <v>71</v>
      </c>
      <c r="AU268" s="172" t="s">
        <v>72</v>
      </c>
      <c r="AY268" s="164" t="s">
        <v>157</v>
      </c>
      <c r="BK268" s="173">
        <f>SUM(BK269:BK291)</f>
        <v>0</v>
      </c>
    </row>
    <row r="269" s="2" customFormat="1" ht="16.5" customHeight="1">
      <c r="A269" s="34"/>
      <c r="B269" s="176"/>
      <c r="C269" s="191" t="s">
        <v>623</v>
      </c>
      <c r="D269" s="191" t="s">
        <v>276</v>
      </c>
      <c r="E269" s="192" t="s">
        <v>2684</v>
      </c>
      <c r="F269" s="193" t="s">
        <v>2685</v>
      </c>
      <c r="G269" s="194" t="s">
        <v>300</v>
      </c>
      <c r="H269" s="195">
        <v>54</v>
      </c>
      <c r="I269" s="196"/>
      <c r="J269" s="197">
        <f>ROUND(I269*H269,2)</f>
        <v>0</v>
      </c>
      <c r="K269" s="198"/>
      <c r="L269" s="199"/>
      <c r="M269" s="200" t="s">
        <v>1</v>
      </c>
      <c r="N269" s="201" t="s">
        <v>38</v>
      </c>
      <c r="O269" s="78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174</v>
      </c>
      <c r="AT269" s="189" t="s">
        <v>276</v>
      </c>
      <c r="AU269" s="189" t="s">
        <v>80</v>
      </c>
      <c r="AY269" s="15" t="s">
        <v>157</v>
      </c>
      <c r="BE269" s="190">
        <f>IF(N269="základná",J269,0)</f>
        <v>0</v>
      </c>
      <c r="BF269" s="190">
        <f>IF(N269="znížená",J269,0)</f>
        <v>0</v>
      </c>
      <c r="BG269" s="190">
        <f>IF(N269="zákl. prenesená",J269,0)</f>
        <v>0</v>
      </c>
      <c r="BH269" s="190">
        <f>IF(N269="zníž. prenesená",J269,0)</f>
        <v>0</v>
      </c>
      <c r="BI269" s="190">
        <f>IF(N269="nulová",J269,0)</f>
        <v>0</v>
      </c>
      <c r="BJ269" s="15" t="s">
        <v>164</v>
      </c>
      <c r="BK269" s="190">
        <f>ROUND(I269*H269,2)</f>
        <v>0</v>
      </c>
      <c r="BL269" s="15" t="s">
        <v>163</v>
      </c>
      <c r="BM269" s="189" t="s">
        <v>622</v>
      </c>
    </row>
    <row r="270" s="2" customFormat="1" ht="16.5" customHeight="1">
      <c r="A270" s="34"/>
      <c r="B270" s="176"/>
      <c r="C270" s="191" t="s">
        <v>394</v>
      </c>
      <c r="D270" s="191" t="s">
        <v>276</v>
      </c>
      <c r="E270" s="192" t="s">
        <v>2686</v>
      </c>
      <c r="F270" s="193" t="s">
        <v>2687</v>
      </c>
      <c r="G270" s="194" t="s">
        <v>300</v>
      </c>
      <c r="H270" s="195">
        <v>34</v>
      </c>
      <c r="I270" s="196"/>
      <c r="J270" s="197">
        <f>ROUND(I270*H270,2)</f>
        <v>0</v>
      </c>
      <c r="K270" s="198"/>
      <c r="L270" s="199"/>
      <c r="M270" s="200" t="s">
        <v>1</v>
      </c>
      <c r="N270" s="201" t="s">
        <v>38</v>
      </c>
      <c r="O270" s="78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174</v>
      </c>
      <c r="AT270" s="189" t="s">
        <v>276</v>
      </c>
      <c r="AU270" s="189" t="s">
        <v>80</v>
      </c>
      <c r="AY270" s="15" t="s">
        <v>157</v>
      </c>
      <c r="BE270" s="190">
        <f>IF(N270="základná",J270,0)</f>
        <v>0</v>
      </c>
      <c r="BF270" s="190">
        <f>IF(N270="znížená",J270,0)</f>
        <v>0</v>
      </c>
      <c r="BG270" s="190">
        <f>IF(N270="zákl. prenesená",J270,0)</f>
        <v>0</v>
      </c>
      <c r="BH270" s="190">
        <f>IF(N270="zníž. prenesená",J270,0)</f>
        <v>0</v>
      </c>
      <c r="BI270" s="190">
        <f>IF(N270="nulová",J270,0)</f>
        <v>0</v>
      </c>
      <c r="BJ270" s="15" t="s">
        <v>164</v>
      </c>
      <c r="BK270" s="190">
        <f>ROUND(I270*H270,2)</f>
        <v>0</v>
      </c>
      <c r="BL270" s="15" t="s">
        <v>163</v>
      </c>
      <c r="BM270" s="189" t="s">
        <v>626</v>
      </c>
    </row>
    <row r="271" s="2" customFormat="1" ht="16.5" customHeight="1">
      <c r="A271" s="34"/>
      <c r="B271" s="176"/>
      <c r="C271" s="191" t="s">
        <v>630</v>
      </c>
      <c r="D271" s="191" t="s">
        <v>276</v>
      </c>
      <c r="E271" s="192" t="s">
        <v>2688</v>
      </c>
      <c r="F271" s="193" t="s">
        <v>2689</v>
      </c>
      <c r="G271" s="194" t="s">
        <v>300</v>
      </c>
      <c r="H271" s="195">
        <v>66</v>
      </c>
      <c r="I271" s="196"/>
      <c r="J271" s="197">
        <f>ROUND(I271*H271,2)</f>
        <v>0</v>
      </c>
      <c r="K271" s="198"/>
      <c r="L271" s="199"/>
      <c r="M271" s="200" t="s">
        <v>1</v>
      </c>
      <c r="N271" s="201" t="s">
        <v>38</v>
      </c>
      <c r="O271" s="78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174</v>
      </c>
      <c r="AT271" s="189" t="s">
        <v>276</v>
      </c>
      <c r="AU271" s="189" t="s">
        <v>80</v>
      </c>
      <c r="AY271" s="15" t="s">
        <v>157</v>
      </c>
      <c r="BE271" s="190">
        <f>IF(N271="základná",J271,0)</f>
        <v>0</v>
      </c>
      <c r="BF271" s="190">
        <f>IF(N271="znížená",J271,0)</f>
        <v>0</v>
      </c>
      <c r="BG271" s="190">
        <f>IF(N271="zákl. prenesená",J271,0)</f>
        <v>0</v>
      </c>
      <c r="BH271" s="190">
        <f>IF(N271="zníž. prenesená",J271,0)</f>
        <v>0</v>
      </c>
      <c r="BI271" s="190">
        <f>IF(N271="nulová",J271,0)</f>
        <v>0</v>
      </c>
      <c r="BJ271" s="15" t="s">
        <v>164</v>
      </c>
      <c r="BK271" s="190">
        <f>ROUND(I271*H271,2)</f>
        <v>0</v>
      </c>
      <c r="BL271" s="15" t="s">
        <v>163</v>
      </c>
      <c r="BM271" s="189" t="s">
        <v>629</v>
      </c>
    </row>
    <row r="272" s="2" customFormat="1" ht="16.5" customHeight="1">
      <c r="A272" s="34"/>
      <c r="B272" s="176"/>
      <c r="C272" s="191" t="s">
        <v>397</v>
      </c>
      <c r="D272" s="191" t="s">
        <v>276</v>
      </c>
      <c r="E272" s="192" t="s">
        <v>2690</v>
      </c>
      <c r="F272" s="193" t="s">
        <v>2691</v>
      </c>
      <c r="G272" s="194" t="s">
        <v>300</v>
      </c>
      <c r="H272" s="195">
        <v>4</v>
      </c>
      <c r="I272" s="196"/>
      <c r="J272" s="197">
        <f>ROUND(I272*H272,2)</f>
        <v>0</v>
      </c>
      <c r="K272" s="198"/>
      <c r="L272" s="199"/>
      <c r="M272" s="200" t="s">
        <v>1</v>
      </c>
      <c r="N272" s="201" t="s">
        <v>38</v>
      </c>
      <c r="O272" s="78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174</v>
      </c>
      <c r="AT272" s="189" t="s">
        <v>276</v>
      </c>
      <c r="AU272" s="189" t="s">
        <v>80</v>
      </c>
      <c r="AY272" s="15" t="s">
        <v>157</v>
      </c>
      <c r="BE272" s="190">
        <f>IF(N272="základná",J272,0)</f>
        <v>0</v>
      </c>
      <c r="BF272" s="190">
        <f>IF(N272="znížená",J272,0)</f>
        <v>0</v>
      </c>
      <c r="BG272" s="190">
        <f>IF(N272="zákl. prenesená",J272,0)</f>
        <v>0</v>
      </c>
      <c r="BH272" s="190">
        <f>IF(N272="zníž. prenesená",J272,0)</f>
        <v>0</v>
      </c>
      <c r="BI272" s="190">
        <f>IF(N272="nulová",J272,0)</f>
        <v>0</v>
      </c>
      <c r="BJ272" s="15" t="s">
        <v>164</v>
      </c>
      <c r="BK272" s="190">
        <f>ROUND(I272*H272,2)</f>
        <v>0</v>
      </c>
      <c r="BL272" s="15" t="s">
        <v>163</v>
      </c>
      <c r="BM272" s="189" t="s">
        <v>633</v>
      </c>
    </row>
    <row r="273" s="2" customFormat="1" ht="16.5" customHeight="1">
      <c r="A273" s="34"/>
      <c r="B273" s="176"/>
      <c r="C273" s="191" t="s">
        <v>637</v>
      </c>
      <c r="D273" s="191" t="s">
        <v>276</v>
      </c>
      <c r="E273" s="192" t="s">
        <v>2692</v>
      </c>
      <c r="F273" s="193" t="s">
        <v>2693</v>
      </c>
      <c r="G273" s="194" t="s">
        <v>300</v>
      </c>
      <c r="H273" s="195">
        <v>35</v>
      </c>
      <c r="I273" s="196"/>
      <c r="J273" s="197">
        <f>ROUND(I273*H273,2)</f>
        <v>0</v>
      </c>
      <c r="K273" s="198"/>
      <c r="L273" s="199"/>
      <c r="M273" s="200" t="s">
        <v>1</v>
      </c>
      <c r="N273" s="201" t="s">
        <v>38</v>
      </c>
      <c r="O273" s="78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174</v>
      </c>
      <c r="AT273" s="189" t="s">
        <v>276</v>
      </c>
      <c r="AU273" s="189" t="s">
        <v>80</v>
      </c>
      <c r="AY273" s="15" t="s">
        <v>157</v>
      </c>
      <c r="BE273" s="190">
        <f>IF(N273="základná",J273,0)</f>
        <v>0</v>
      </c>
      <c r="BF273" s="190">
        <f>IF(N273="znížená",J273,0)</f>
        <v>0</v>
      </c>
      <c r="BG273" s="190">
        <f>IF(N273="zákl. prenesená",J273,0)</f>
        <v>0</v>
      </c>
      <c r="BH273" s="190">
        <f>IF(N273="zníž. prenesená",J273,0)</f>
        <v>0</v>
      </c>
      <c r="BI273" s="190">
        <f>IF(N273="nulová",J273,0)</f>
        <v>0</v>
      </c>
      <c r="BJ273" s="15" t="s">
        <v>164</v>
      </c>
      <c r="BK273" s="190">
        <f>ROUND(I273*H273,2)</f>
        <v>0</v>
      </c>
      <c r="BL273" s="15" t="s">
        <v>163</v>
      </c>
      <c r="BM273" s="189" t="s">
        <v>636</v>
      </c>
    </row>
    <row r="274" s="2" customFormat="1" ht="16.5" customHeight="1">
      <c r="A274" s="34"/>
      <c r="B274" s="176"/>
      <c r="C274" s="191" t="s">
        <v>401</v>
      </c>
      <c r="D274" s="191" t="s">
        <v>276</v>
      </c>
      <c r="E274" s="192" t="s">
        <v>2694</v>
      </c>
      <c r="F274" s="193" t="s">
        <v>2695</v>
      </c>
      <c r="G274" s="194" t="s">
        <v>300</v>
      </c>
      <c r="H274" s="195">
        <v>2</v>
      </c>
      <c r="I274" s="196"/>
      <c r="J274" s="197">
        <f>ROUND(I274*H274,2)</f>
        <v>0</v>
      </c>
      <c r="K274" s="198"/>
      <c r="L274" s="199"/>
      <c r="M274" s="200" t="s">
        <v>1</v>
      </c>
      <c r="N274" s="201" t="s">
        <v>38</v>
      </c>
      <c r="O274" s="78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174</v>
      </c>
      <c r="AT274" s="189" t="s">
        <v>276</v>
      </c>
      <c r="AU274" s="189" t="s">
        <v>80</v>
      </c>
      <c r="AY274" s="15" t="s">
        <v>157</v>
      </c>
      <c r="BE274" s="190">
        <f>IF(N274="základná",J274,0)</f>
        <v>0</v>
      </c>
      <c r="BF274" s="190">
        <f>IF(N274="znížená",J274,0)</f>
        <v>0</v>
      </c>
      <c r="BG274" s="190">
        <f>IF(N274="zákl. prenesená",J274,0)</f>
        <v>0</v>
      </c>
      <c r="BH274" s="190">
        <f>IF(N274="zníž. prenesená",J274,0)</f>
        <v>0</v>
      </c>
      <c r="BI274" s="190">
        <f>IF(N274="nulová",J274,0)</f>
        <v>0</v>
      </c>
      <c r="BJ274" s="15" t="s">
        <v>164</v>
      </c>
      <c r="BK274" s="190">
        <f>ROUND(I274*H274,2)</f>
        <v>0</v>
      </c>
      <c r="BL274" s="15" t="s">
        <v>163</v>
      </c>
      <c r="BM274" s="189" t="s">
        <v>640</v>
      </c>
    </row>
    <row r="275" s="2" customFormat="1" ht="16.5" customHeight="1">
      <c r="A275" s="34"/>
      <c r="B275" s="176"/>
      <c r="C275" s="191" t="s">
        <v>644</v>
      </c>
      <c r="D275" s="191" t="s">
        <v>276</v>
      </c>
      <c r="E275" s="192" t="s">
        <v>2696</v>
      </c>
      <c r="F275" s="193" t="s">
        <v>2697</v>
      </c>
      <c r="G275" s="194" t="s">
        <v>300</v>
      </c>
      <c r="H275" s="195">
        <v>12</v>
      </c>
      <c r="I275" s="196"/>
      <c r="J275" s="197">
        <f>ROUND(I275*H275,2)</f>
        <v>0</v>
      </c>
      <c r="K275" s="198"/>
      <c r="L275" s="199"/>
      <c r="M275" s="200" t="s">
        <v>1</v>
      </c>
      <c r="N275" s="201" t="s">
        <v>38</v>
      </c>
      <c r="O275" s="78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174</v>
      </c>
      <c r="AT275" s="189" t="s">
        <v>276</v>
      </c>
      <c r="AU275" s="189" t="s">
        <v>80</v>
      </c>
      <c r="AY275" s="15" t="s">
        <v>157</v>
      </c>
      <c r="BE275" s="190">
        <f>IF(N275="základná",J275,0)</f>
        <v>0</v>
      </c>
      <c r="BF275" s="190">
        <f>IF(N275="znížená",J275,0)</f>
        <v>0</v>
      </c>
      <c r="BG275" s="190">
        <f>IF(N275="zákl. prenesená",J275,0)</f>
        <v>0</v>
      </c>
      <c r="BH275" s="190">
        <f>IF(N275="zníž. prenesená",J275,0)</f>
        <v>0</v>
      </c>
      <c r="BI275" s="190">
        <f>IF(N275="nulová",J275,0)</f>
        <v>0</v>
      </c>
      <c r="BJ275" s="15" t="s">
        <v>164</v>
      </c>
      <c r="BK275" s="190">
        <f>ROUND(I275*H275,2)</f>
        <v>0</v>
      </c>
      <c r="BL275" s="15" t="s">
        <v>163</v>
      </c>
      <c r="BM275" s="189" t="s">
        <v>643</v>
      </c>
    </row>
    <row r="276" s="2" customFormat="1" ht="16.5" customHeight="1">
      <c r="A276" s="34"/>
      <c r="B276" s="176"/>
      <c r="C276" s="191" t="s">
        <v>404</v>
      </c>
      <c r="D276" s="191" t="s">
        <v>276</v>
      </c>
      <c r="E276" s="192" t="s">
        <v>2698</v>
      </c>
      <c r="F276" s="193" t="s">
        <v>2699</v>
      </c>
      <c r="G276" s="194" t="s">
        <v>300</v>
      </c>
      <c r="H276" s="195">
        <v>0</v>
      </c>
      <c r="I276" s="196"/>
      <c r="J276" s="197">
        <f>ROUND(I276*H276,2)</f>
        <v>0</v>
      </c>
      <c r="K276" s="198"/>
      <c r="L276" s="199"/>
      <c r="M276" s="200" t="s">
        <v>1</v>
      </c>
      <c r="N276" s="201" t="s">
        <v>38</v>
      </c>
      <c r="O276" s="78"/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174</v>
      </c>
      <c r="AT276" s="189" t="s">
        <v>276</v>
      </c>
      <c r="AU276" s="189" t="s">
        <v>80</v>
      </c>
      <c r="AY276" s="15" t="s">
        <v>157</v>
      </c>
      <c r="BE276" s="190">
        <f>IF(N276="základná",J276,0)</f>
        <v>0</v>
      </c>
      <c r="BF276" s="190">
        <f>IF(N276="znížená",J276,0)</f>
        <v>0</v>
      </c>
      <c r="BG276" s="190">
        <f>IF(N276="zákl. prenesená",J276,0)</f>
        <v>0</v>
      </c>
      <c r="BH276" s="190">
        <f>IF(N276="zníž. prenesená",J276,0)</f>
        <v>0</v>
      </c>
      <c r="BI276" s="190">
        <f>IF(N276="nulová",J276,0)</f>
        <v>0</v>
      </c>
      <c r="BJ276" s="15" t="s">
        <v>164</v>
      </c>
      <c r="BK276" s="190">
        <f>ROUND(I276*H276,2)</f>
        <v>0</v>
      </c>
      <c r="BL276" s="15" t="s">
        <v>163</v>
      </c>
      <c r="BM276" s="189" t="s">
        <v>647</v>
      </c>
    </row>
    <row r="277" s="2" customFormat="1" ht="16.5" customHeight="1">
      <c r="A277" s="34"/>
      <c r="B277" s="176"/>
      <c r="C277" s="191" t="s">
        <v>651</v>
      </c>
      <c r="D277" s="191" t="s">
        <v>276</v>
      </c>
      <c r="E277" s="192" t="s">
        <v>2700</v>
      </c>
      <c r="F277" s="193" t="s">
        <v>2701</v>
      </c>
      <c r="G277" s="194" t="s">
        <v>300</v>
      </c>
      <c r="H277" s="195">
        <v>340</v>
      </c>
      <c r="I277" s="196"/>
      <c r="J277" s="197">
        <f>ROUND(I277*H277,2)</f>
        <v>0</v>
      </c>
      <c r="K277" s="198"/>
      <c r="L277" s="199"/>
      <c r="M277" s="200" t="s">
        <v>1</v>
      </c>
      <c r="N277" s="201" t="s">
        <v>38</v>
      </c>
      <c r="O277" s="78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174</v>
      </c>
      <c r="AT277" s="189" t="s">
        <v>276</v>
      </c>
      <c r="AU277" s="189" t="s">
        <v>80</v>
      </c>
      <c r="AY277" s="15" t="s">
        <v>157</v>
      </c>
      <c r="BE277" s="190">
        <f>IF(N277="základná",J277,0)</f>
        <v>0</v>
      </c>
      <c r="BF277" s="190">
        <f>IF(N277="znížená",J277,0)</f>
        <v>0</v>
      </c>
      <c r="BG277" s="190">
        <f>IF(N277="zákl. prenesená",J277,0)</f>
        <v>0</v>
      </c>
      <c r="BH277" s="190">
        <f>IF(N277="zníž. prenesená",J277,0)</f>
        <v>0</v>
      </c>
      <c r="BI277" s="190">
        <f>IF(N277="nulová",J277,0)</f>
        <v>0</v>
      </c>
      <c r="BJ277" s="15" t="s">
        <v>164</v>
      </c>
      <c r="BK277" s="190">
        <f>ROUND(I277*H277,2)</f>
        <v>0</v>
      </c>
      <c r="BL277" s="15" t="s">
        <v>163</v>
      </c>
      <c r="BM277" s="189" t="s">
        <v>650</v>
      </c>
    </row>
    <row r="278" s="2" customFormat="1" ht="16.5" customHeight="1">
      <c r="A278" s="34"/>
      <c r="B278" s="176"/>
      <c r="C278" s="191" t="s">
        <v>408</v>
      </c>
      <c r="D278" s="191" t="s">
        <v>276</v>
      </c>
      <c r="E278" s="192" t="s">
        <v>2702</v>
      </c>
      <c r="F278" s="193" t="s">
        <v>2703</v>
      </c>
      <c r="G278" s="194" t="s">
        <v>300</v>
      </c>
      <c r="H278" s="195">
        <v>4</v>
      </c>
      <c r="I278" s="196"/>
      <c r="J278" s="197">
        <f>ROUND(I278*H278,2)</f>
        <v>0</v>
      </c>
      <c r="K278" s="198"/>
      <c r="L278" s="199"/>
      <c r="M278" s="200" t="s">
        <v>1</v>
      </c>
      <c r="N278" s="201" t="s">
        <v>38</v>
      </c>
      <c r="O278" s="78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174</v>
      </c>
      <c r="AT278" s="189" t="s">
        <v>276</v>
      </c>
      <c r="AU278" s="189" t="s">
        <v>80</v>
      </c>
      <c r="AY278" s="15" t="s">
        <v>157</v>
      </c>
      <c r="BE278" s="190">
        <f>IF(N278="základná",J278,0)</f>
        <v>0</v>
      </c>
      <c r="BF278" s="190">
        <f>IF(N278="znížená",J278,0)</f>
        <v>0</v>
      </c>
      <c r="BG278" s="190">
        <f>IF(N278="zákl. prenesená",J278,0)</f>
        <v>0</v>
      </c>
      <c r="BH278" s="190">
        <f>IF(N278="zníž. prenesená",J278,0)</f>
        <v>0</v>
      </c>
      <c r="BI278" s="190">
        <f>IF(N278="nulová",J278,0)</f>
        <v>0</v>
      </c>
      <c r="BJ278" s="15" t="s">
        <v>164</v>
      </c>
      <c r="BK278" s="190">
        <f>ROUND(I278*H278,2)</f>
        <v>0</v>
      </c>
      <c r="BL278" s="15" t="s">
        <v>163</v>
      </c>
      <c r="BM278" s="189" t="s">
        <v>654</v>
      </c>
    </row>
    <row r="279" s="2" customFormat="1" ht="16.5" customHeight="1">
      <c r="A279" s="34"/>
      <c r="B279" s="176"/>
      <c r="C279" s="191" t="s">
        <v>663</v>
      </c>
      <c r="D279" s="191" t="s">
        <v>276</v>
      </c>
      <c r="E279" s="192" t="s">
        <v>2704</v>
      </c>
      <c r="F279" s="193" t="s">
        <v>2705</v>
      </c>
      <c r="G279" s="194" t="s">
        <v>300</v>
      </c>
      <c r="H279" s="195">
        <v>2</v>
      </c>
      <c r="I279" s="196"/>
      <c r="J279" s="197">
        <f>ROUND(I279*H279,2)</f>
        <v>0</v>
      </c>
      <c r="K279" s="198"/>
      <c r="L279" s="199"/>
      <c r="M279" s="200" t="s">
        <v>1</v>
      </c>
      <c r="N279" s="201" t="s">
        <v>38</v>
      </c>
      <c r="O279" s="78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174</v>
      </c>
      <c r="AT279" s="189" t="s">
        <v>276</v>
      </c>
      <c r="AU279" s="189" t="s">
        <v>80</v>
      </c>
      <c r="AY279" s="15" t="s">
        <v>157</v>
      </c>
      <c r="BE279" s="190">
        <f>IF(N279="základná",J279,0)</f>
        <v>0</v>
      </c>
      <c r="BF279" s="190">
        <f>IF(N279="znížená",J279,0)</f>
        <v>0</v>
      </c>
      <c r="BG279" s="190">
        <f>IF(N279="zákl. prenesená",J279,0)</f>
        <v>0</v>
      </c>
      <c r="BH279" s="190">
        <f>IF(N279="zníž. prenesená",J279,0)</f>
        <v>0</v>
      </c>
      <c r="BI279" s="190">
        <f>IF(N279="nulová",J279,0)</f>
        <v>0</v>
      </c>
      <c r="BJ279" s="15" t="s">
        <v>164</v>
      </c>
      <c r="BK279" s="190">
        <f>ROUND(I279*H279,2)</f>
        <v>0</v>
      </c>
      <c r="BL279" s="15" t="s">
        <v>163</v>
      </c>
      <c r="BM279" s="189" t="s">
        <v>657</v>
      </c>
    </row>
    <row r="280" s="2" customFormat="1" ht="16.5" customHeight="1">
      <c r="A280" s="34"/>
      <c r="B280" s="176"/>
      <c r="C280" s="191" t="s">
        <v>411</v>
      </c>
      <c r="D280" s="191" t="s">
        <v>276</v>
      </c>
      <c r="E280" s="192" t="s">
        <v>2706</v>
      </c>
      <c r="F280" s="193" t="s">
        <v>2707</v>
      </c>
      <c r="G280" s="194" t="s">
        <v>300</v>
      </c>
      <c r="H280" s="195">
        <v>8</v>
      </c>
      <c r="I280" s="196"/>
      <c r="J280" s="197">
        <f>ROUND(I280*H280,2)</f>
        <v>0</v>
      </c>
      <c r="K280" s="198"/>
      <c r="L280" s="199"/>
      <c r="M280" s="200" t="s">
        <v>1</v>
      </c>
      <c r="N280" s="201" t="s">
        <v>38</v>
      </c>
      <c r="O280" s="78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174</v>
      </c>
      <c r="AT280" s="189" t="s">
        <v>276</v>
      </c>
      <c r="AU280" s="189" t="s">
        <v>80</v>
      </c>
      <c r="AY280" s="15" t="s">
        <v>157</v>
      </c>
      <c r="BE280" s="190">
        <f>IF(N280="základná",J280,0)</f>
        <v>0</v>
      </c>
      <c r="BF280" s="190">
        <f>IF(N280="znížená",J280,0)</f>
        <v>0</v>
      </c>
      <c r="BG280" s="190">
        <f>IF(N280="zákl. prenesená",J280,0)</f>
        <v>0</v>
      </c>
      <c r="BH280" s="190">
        <f>IF(N280="zníž. prenesená",J280,0)</f>
        <v>0</v>
      </c>
      <c r="BI280" s="190">
        <f>IF(N280="nulová",J280,0)</f>
        <v>0</v>
      </c>
      <c r="BJ280" s="15" t="s">
        <v>164</v>
      </c>
      <c r="BK280" s="190">
        <f>ROUND(I280*H280,2)</f>
        <v>0</v>
      </c>
      <c r="BL280" s="15" t="s">
        <v>163</v>
      </c>
      <c r="BM280" s="189" t="s">
        <v>662</v>
      </c>
    </row>
    <row r="281" s="2" customFormat="1" ht="16.5" customHeight="1">
      <c r="A281" s="34"/>
      <c r="B281" s="176"/>
      <c r="C281" s="191" t="s">
        <v>670</v>
      </c>
      <c r="D281" s="191" t="s">
        <v>276</v>
      </c>
      <c r="E281" s="192" t="s">
        <v>2708</v>
      </c>
      <c r="F281" s="193" t="s">
        <v>2709</v>
      </c>
      <c r="G281" s="194" t="s">
        <v>300</v>
      </c>
      <c r="H281" s="195">
        <v>7</v>
      </c>
      <c r="I281" s="196"/>
      <c r="J281" s="197">
        <f>ROUND(I281*H281,2)</f>
        <v>0</v>
      </c>
      <c r="K281" s="198"/>
      <c r="L281" s="199"/>
      <c r="M281" s="200" t="s">
        <v>1</v>
      </c>
      <c r="N281" s="201" t="s">
        <v>38</v>
      </c>
      <c r="O281" s="78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174</v>
      </c>
      <c r="AT281" s="189" t="s">
        <v>276</v>
      </c>
      <c r="AU281" s="189" t="s">
        <v>80</v>
      </c>
      <c r="AY281" s="15" t="s">
        <v>157</v>
      </c>
      <c r="BE281" s="190">
        <f>IF(N281="základná",J281,0)</f>
        <v>0</v>
      </c>
      <c r="BF281" s="190">
        <f>IF(N281="znížená",J281,0)</f>
        <v>0</v>
      </c>
      <c r="BG281" s="190">
        <f>IF(N281="zákl. prenesená",J281,0)</f>
        <v>0</v>
      </c>
      <c r="BH281" s="190">
        <f>IF(N281="zníž. prenesená",J281,0)</f>
        <v>0</v>
      </c>
      <c r="BI281" s="190">
        <f>IF(N281="nulová",J281,0)</f>
        <v>0</v>
      </c>
      <c r="BJ281" s="15" t="s">
        <v>164</v>
      </c>
      <c r="BK281" s="190">
        <f>ROUND(I281*H281,2)</f>
        <v>0</v>
      </c>
      <c r="BL281" s="15" t="s">
        <v>163</v>
      </c>
      <c r="BM281" s="189" t="s">
        <v>666</v>
      </c>
    </row>
    <row r="282" s="2" customFormat="1" ht="16.5" customHeight="1">
      <c r="A282" s="34"/>
      <c r="B282" s="176"/>
      <c r="C282" s="191" t="s">
        <v>415</v>
      </c>
      <c r="D282" s="191" t="s">
        <v>276</v>
      </c>
      <c r="E282" s="192" t="s">
        <v>2710</v>
      </c>
      <c r="F282" s="193" t="s">
        <v>2711</v>
      </c>
      <c r="G282" s="194" t="s">
        <v>300</v>
      </c>
      <c r="H282" s="195">
        <v>1</v>
      </c>
      <c r="I282" s="196"/>
      <c r="J282" s="197">
        <f>ROUND(I282*H282,2)</f>
        <v>0</v>
      </c>
      <c r="K282" s="198"/>
      <c r="L282" s="199"/>
      <c r="M282" s="200" t="s">
        <v>1</v>
      </c>
      <c r="N282" s="201" t="s">
        <v>38</v>
      </c>
      <c r="O282" s="78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174</v>
      </c>
      <c r="AT282" s="189" t="s">
        <v>276</v>
      </c>
      <c r="AU282" s="189" t="s">
        <v>80</v>
      </c>
      <c r="AY282" s="15" t="s">
        <v>157</v>
      </c>
      <c r="BE282" s="190">
        <f>IF(N282="základná",J282,0)</f>
        <v>0</v>
      </c>
      <c r="BF282" s="190">
        <f>IF(N282="znížená",J282,0)</f>
        <v>0</v>
      </c>
      <c r="BG282" s="190">
        <f>IF(N282="zákl. prenesená",J282,0)</f>
        <v>0</v>
      </c>
      <c r="BH282" s="190">
        <f>IF(N282="zníž. prenesená",J282,0)</f>
        <v>0</v>
      </c>
      <c r="BI282" s="190">
        <f>IF(N282="nulová",J282,0)</f>
        <v>0</v>
      </c>
      <c r="BJ282" s="15" t="s">
        <v>164</v>
      </c>
      <c r="BK282" s="190">
        <f>ROUND(I282*H282,2)</f>
        <v>0</v>
      </c>
      <c r="BL282" s="15" t="s">
        <v>163</v>
      </c>
      <c r="BM282" s="189" t="s">
        <v>669</v>
      </c>
    </row>
    <row r="283" s="2" customFormat="1" ht="16.5" customHeight="1">
      <c r="A283" s="34"/>
      <c r="B283" s="176"/>
      <c r="C283" s="191" t="s">
        <v>677</v>
      </c>
      <c r="D283" s="191" t="s">
        <v>276</v>
      </c>
      <c r="E283" s="192" t="s">
        <v>2712</v>
      </c>
      <c r="F283" s="193" t="s">
        <v>2713</v>
      </c>
      <c r="G283" s="194" t="s">
        <v>300</v>
      </c>
      <c r="H283" s="195">
        <v>4</v>
      </c>
      <c r="I283" s="196"/>
      <c r="J283" s="197">
        <f>ROUND(I283*H283,2)</f>
        <v>0</v>
      </c>
      <c r="K283" s="198"/>
      <c r="L283" s="199"/>
      <c r="M283" s="200" t="s">
        <v>1</v>
      </c>
      <c r="N283" s="201" t="s">
        <v>38</v>
      </c>
      <c r="O283" s="78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174</v>
      </c>
      <c r="AT283" s="189" t="s">
        <v>276</v>
      </c>
      <c r="AU283" s="189" t="s">
        <v>80</v>
      </c>
      <c r="AY283" s="15" t="s">
        <v>157</v>
      </c>
      <c r="BE283" s="190">
        <f>IF(N283="základná",J283,0)</f>
        <v>0</v>
      </c>
      <c r="BF283" s="190">
        <f>IF(N283="znížená",J283,0)</f>
        <v>0</v>
      </c>
      <c r="BG283" s="190">
        <f>IF(N283="zákl. prenesená",J283,0)</f>
        <v>0</v>
      </c>
      <c r="BH283" s="190">
        <f>IF(N283="zníž. prenesená",J283,0)</f>
        <v>0</v>
      </c>
      <c r="BI283" s="190">
        <f>IF(N283="nulová",J283,0)</f>
        <v>0</v>
      </c>
      <c r="BJ283" s="15" t="s">
        <v>164</v>
      </c>
      <c r="BK283" s="190">
        <f>ROUND(I283*H283,2)</f>
        <v>0</v>
      </c>
      <c r="BL283" s="15" t="s">
        <v>163</v>
      </c>
      <c r="BM283" s="189" t="s">
        <v>673</v>
      </c>
    </row>
    <row r="284" s="2" customFormat="1" ht="16.5" customHeight="1">
      <c r="A284" s="34"/>
      <c r="B284" s="176"/>
      <c r="C284" s="191" t="s">
        <v>419</v>
      </c>
      <c r="D284" s="191" t="s">
        <v>276</v>
      </c>
      <c r="E284" s="192" t="s">
        <v>2714</v>
      </c>
      <c r="F284" s="193" t="s">
        <v>2669</v>
      </c>
      <c r="G284" s="194" t="s">
        <v>300</v>
      </c>
      <c r="H284" s="195">
        <v>14</v>
      </c>
      <c r="I284" s="196"/>
      <c r="J284" s="197">
        <f>ROUND(I284*H284,2)</f>
        <v>0</v>
      </c>
      <c r="K284" s="198"/>
      <c r="L284" s="199"/>
      <c r="M284" s="200" t="s">
        <v>1</v>
      </c>
      <c r="N284" s="201" t="s">
        <v>38</v>
      </c>
      <c r="O284" s="78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174</v>
      </c>
      <c r="AT284" s="189" t="s">
        <v>276</v>
      </c>
      <c r="AU284" s="189" t="s">
        <v>80</v>
      </c>
      <c r="AY284" s="15" t="s">
        <v>157</v>
      </c>
      <c r="BE284" s="190">
        <f>IF(N284="základná",J284,0)</f>
        <v>0</v>
      </c>
      <c r="BF284" s="190">
        <f>IF(N284="znížená",J284,0)</f>
        <v>0</v>
      </c>
      <c r="BG284" s="190">
        <f>IF(N284="zákl. prenesená",J284,0)</f>
        <v>0</v>
      </c>
      <c r="BH284" s="190">
        <f>IF(N284="zníž. prenesená",J284,0)</f>
        <v>0</v>
      </c>
      <c r="BI284" s="190">
        <f>IF(N284="nulová",J284,0)</f>
        <v>0</v>
      </c>
      <c r="BJ284" s="15" t="s">
        <v>164</v>
      </c>
      <c r="BK284" s="190">
        <f>ROUND(I284*H284,2)</f>
        <v>0</v>
      </c>
      <c r="BL284" s="15" t="s">
        <v>163</v>
      </c>
      <c r="BM284" s="189" t="s">
        <v>676</v>
      </c>
    </row>
    <row r="285" s="2" customFormat="1" ht="16.5" customHeight="1">
      <c r="A285" s="34"/>
      <c r="B285" s="176"/>
      <c r="C285" s="191" t="s">
        <v>683</v>
      </c>
      <c r="D285" s="191" t="s">
        <v>276</v>
      </c>
      <c r="E285" s="192" t="s">
        <v>2715</v>
      </c>
      <c r="F285" s="193" t="s">
        <v>2671</v>
      </c>
      <c r="G285" s="194" t="s">
        <v>300</v>
      </c>
      <c r="H285" s="195">
        <v>20</v>
      </c>
      <c r="I285" s="196"/>
      <c r="J285" s="197">
        <f>ROUND(I285*H285,2)</f>
        <v>0</v>
      </c>
      <c r="K285" s="198"/>
      <c r="L285" s="199"/>
      <c r="M285" s="200" t="s">
        <v>1</v>
      </c>
      <c r="N285" s="201" t="s">
        <v>38</v>
      </c>
      <c r="O285" s="78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174</v>
      </c>
      <c r="AT285" s="189" t="s">
        <v>276</v>
      </c>
      <c r="AU285" s="189" t="s">
        <v>80</v>
      </c>
      <c r="AY285" s="15" t="s">
        <v>157</v>
      </c>
      <c r="BE285" s="190">
        <f>IF(N285="základná",J285,0)</f>
        <v>0</v>
      </c>
      <c r="BF285" s="190">
        <f>IF(N285="znížená",J285,0)</f>
        <v>0</v>
      </c>
      <c r="BG285" s="190">
        <f>IF(N285="zákl. prenesená",J285,0)</f>
        <v>0</v>
      </c>
      <c r="BH285" s="190">
        <f>IF(N285="zníž. prenesená",J285,0)</f>
        <v>0</v>
      </c>
      <c r="BI285" s="190">
        <f>IF(N285="nulová",J285,0)</f>
        <v>0</v>
      </c>
      <c r="BJ285" s="15" t="s">
        <v>164</v>
      </c>
      <c r="BK285" s="190">
        <f>ROUND(I285*H285,2)</f>
        <v>0</v>
      </c>
      <c r="BL285" s="15" t="s">
        <v>163</v>
      </c>
      <c r="BM285" s="189" t="s">
        <v>658</v>
      </c>
    </row>
    <row r="286" s="2" customFormat="1" ht="16.5" customHeight="1">
      <c r="A286" s="34"/>
      <c r="B286" s="176"/>
      <c r="C286" s="191" t="s">
        <v>423</v>
      </c>
      <c r="D286" s="191" t="s">
        <v>276</v>
      </c>
      <c r="E286" s="192" t="s">
        <v>2716</v>
      </c>
      <c r="F286" s="193" t="s">
        <v>2673</v>
      </c>
      <c r="G286" s="194" t="s">
        <v>300</v>
      </c>
      <c r="H286" s="195">
        <v>31</v>
      </c>
      <c r="I286" s="196"/>
      <c r="J286" s="197">
        <f>ROUND(I286*H286,2)</f>
        <v>0</v>
      </c>
      <c r="K286" s="198"/>
      <c r="L286" s="199"/>
      <c r="M286" s="200" t="s">
        <v>1</v>
      </c>
      <c r="N286" s="201" t="s">
        <v>38</v>
      </c>
      <c r="O286" s="78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174</v>
      </c>
      <c r="AT286" s="189" t="s">
        <v>276</v>
      </c>
      <c r="AU286" s="189" t="s">
        <v>80</v>
      </c>
      <c r="AY286" s="15" t="s">
        <v>157</v>
      </c>
      <c r="BE286" s="190">
        <f>IF(N286="základná",J286,0)</f>
        <v>0</v>
      </c>
      <c r="BF286" s="190">
        <f>IF(N286="znížená",J286,0)</f>
        <v>0</v>
      </c>
      <c r="BG286" s="190">
        <f>IF(N286="zákl. prenesená",J286,0)</f>
        <v>0</v>
      </c>
      <c r="BH286" s="190">
        <f>IF(N286="zníž. prenesená",J286,0)</f>
        <v>0</v>
      </c>
      <c r="BI286" s="190">
        <f>IF(N286="nulová",J286,0)</f>
        <v>0</v>
      </c>
      <c r="BJ286" s="15" t="s">
        <v>164</v>
      </c>
      <c r="BK286" s="190">
        <f>ROUND(I286*H286,2)</f>
        <v>0</v>
      </c>
      <c r="BL286" s="15" t="s">
        <v>163</v>
      </c>
      <c r="BM286" s="189" t="s">
        <v>682</v>
      </c>
    </row>
    <row r="287" s="2" customFormat="1" ht="16.5" customHeight="1">
      <c r="A287" s="34"/>
      <c r="B287" s="176"/>
      <c r="C287" s="191" t="s">
        <v>695</v>
      </c>
      <c r="D287" s="191" t="s">
        <v>276</v>
      </c>
      <c r="E287" s="192" t="s">
        <v>2717</v>
      </c>
      <c r="F287" s="193" t="s">
        <v>2675</v>
      </c>
      <c r="G287" s="194" t="s">
        <v>300</v>
      </c>
      <c r="H287" s="195">
        <v>204</v>
      </c>
      <c r="I287" s="196"/>
      <c r="J287" s="197">
        <f>ROUND(I287*H287,2)</f>
        <v>0</v>
      </c>
      <c r="K287" s="198"/>
      <c r="L287" s="199"/>
      <c r="M287" s="200" t="s">
        <v>1</v>
      </c>
      <c r="N287" s="201" t="s">
        <v>38</v>
      </c>
      <c r="O287" s="78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174</v>
      </c>
      <c r="AT287" s="189" t="s">
        <v>276</v>
      </c>
      <c r="AU287" s="189" t="s">
        <v>80</v>
      </c>
      <c r="AY287" s="15" t="s">
        <v>157</v>
      </c>
      <c r="BE287" s="190">
        <f>IF(N287="základná",J287,0)</f>
        <v>0</v>
      </c>
      <c r="BF287" s="190">
        <f>IF(N287="znížená",J287,0)</f>
        <v>0</v>
      </c>
      <c r="BG287" s="190">
        <f>IF(N287="zákl. prenesená",J287,0)</f>
        <v>0</v>
      </c>
      <c r="BH287" s="190">
        <f>IF(N287="zníž. prenesená",J287,0)</f>
        <v>0</v>
      </c>
      <c r="BI287" s="190">
        <f>IF(N287="nulová",J287,0)</f>
        <v>0</v>
      </c>
      <c r="BJ287" s="15" t="s">
        <v>164</v>
      </c>
      <c r="BK287" s="190">
        <f>ROUND(I287*H287,2)</f>
        <v>0</v>
      </c>
      <c r="BL287" s="15" t="s">
        <v>163</v>
      </c>
      <c r="BM287" s="189" t="s">
        <v>686</v>
      </c>
    </row>
    <row r="288" s="2" customFormat="1" ht="16.5" customHeight="1">
      <c r="A288" s="34"/>
      <c r="B288" s="176"/>
      <c r="C288" s="191" t="s">
        <v>426</v>
      </c>
      <c r="D288" s="191" t="s">
        <v>276</v>
      </c>
      <c r="E288" s="192" t="s">
        <v>2718</v>
      </c>
      <c r="F288" s="193" t="s">
        <v>2677</v>
      </c>
      <c r="G288" s="194" t="s">
        <v>300</v>
      </c>
      <c r="H288" s="195">
        <v>25</v>
      </c>
      <c r="I288" s="196"/>
      <c r="J288" s="197">
        <f>ROUND(I288*H288,2)</f>
        <v>0</v>
      </c>
      <c r="K288" s="198"/>
      <c r="L288" s="199"/>
      <c r="M288" s="200" t="s">
        <v>1</v>
      </c>
      <c r="N288" s="201" t="s">
        <v>38</v>
      </c>
      <c r="O288" s="78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174</v>
      </c>
      <c r="AT288" s="189" t="s">
        <v>276</v>
      </c>
      <c r="AU288" s="189" t="s">
        <v>80</v>
      </c>
      <c r="AY288" s="15" t="s">
        <v>157</v>
      </c>
      <c r="BE288" s="190">
        <f>IF(N288="základná",J288,0)</f>
        <v>0</v>
      </c>
      <c r="BF288" s="190">
        <f>IF(N288="znížená",J288,0)</f>
        <v>0</v>
      </c>
      <c r="BG288" s="190">
        <f>IF(N288="zákl. prenesená",J288,0)</f>
        <v>0</v>
      </c>
      <c r="BH288" s="190">
        <f>IF(N288="zníž. prenesená",J288,0)</f>
        <v>0</v>
      </c>
      <c r="BI288" s="190">
        <f>IF(N288="nulová",J288,0)</f>
        <v>0</v>
      </c>
      <c r="BJ288" s="15" t="s">
        <v>164</v>
      </c>
      <c r="BK288" s="190">
        <f>ROUND(I288*H288,2)</f>
        <v>0</v>
      </c>
      <c r="BL288" s="15" t="s">
        <v>163</v>
      </c>
      <c r="BM288" s="189" t="s">
        <v>690</v>
      </c>
    </row>
    <row r="289" s="2" customFormat="1" ht="21.75" customHeight="1">
      <c r="A289" s="34"/>
      <c r="B289" s="176"/>
      <c r="C289" s="191" t="s">
        <v>702</v>
      </c>
      <c r="D289" s="191" t="s">
        <v>276</v>
      </c>
      <c r="E289" s="192" t="s">
        <v>2719</v>
      </c>
      <c r="F289" s="193" t="s">
        <v>2679</v>
      </c>
      <c r="G289" s="194" t="s">
        <v>300</v>
      </c>
      <c r="H289" s="195">
        <v>12</v>
      </c>
      <c r="I289" s="196"/>
      <c r="J289" s="197">
        <f>ROUND(I289*H289,2)</f>
        <v>0</v>
      </c>
      <c r="K289" s="198"/>
      <c r="L289" s="199"/>
      <c r="M289" s="200" t="s">
        <v>1</v>
      </c>
      <c r="N289" s="201" t="s">
        <v>38</v>
      </c>
      <c r="O289" s="78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174</v>
      </c>
      <c r="AT289" s="189" t="s">
        <v>276</v>
      </c>
      <c r="AU289" s="189" t="s">
        <v>80</v>
      </c>
      <c r="AY289" s="15" t="s">
        <v>157</v>
      </c>
      <c r="BE289" s="190">
        <f>IF(N289="základná",J289,0)</f>
        <v>0</v>
      </c>
      <c r="BF289" s="190">
        <f>IF(N289="znížená",J289,0)</f>
        <v>0</v>
      </c>
      <c r="BG289" s="190">
        <f>IF(N289="zákl. prenesená",J289,0)</f>
        <v>0</v>
      </c>
      <c r="BH289" s="190">
        <f>IF(N289="zníž. prenesená",J289,0)</f>
        <v>0</v>
      </c>
      <c r="BI289" s="190">
        <f>IF(N289="nulová",J289,0)</f>
        <v>0</v>
      </c>
      <c r="BJ289" s="15" t="s">
        <v>164</v>
      </c>
      <c r="BK289" s="190">
        <f>ROUND(I289*H289,2)</f>
        <v>0</v>
      </c>
      <c r="BL289" s="15" t="s">
        <v>163</v>
      </c>
      <c r="BM289" s="189" t="s">
        <v>698</v>
      </c>
    </row>
    <row r="290" s="2" customFormat="1" ht="21.75" customHeight="1">
      <c r="A290" s="34"/>
      <c r="B290" s="176"/>
      <c r="C290" s="191" t="s">
        <v>430</v>
      </c>
      <c r="D290" s="191" t="s">
        <v>276</v>
      </c>
      <c r="E290" s="192" t="s">
        <v>2720</v>
      </c>
      <c r="F290" s="193" t="s">
        <v>2667</v>
      </c>
      <c r="G290" s="194" t="s">
        <v>300</v>
      </c>
      <c r="H290" s="195">
        <v>45</v>
      </c>
      <c r="I290" s="196"/>
      <c r="J290" s="197">
        <f>ROUND(I290*H290,2)</f>
        <v>0</v>
      </c>
      <c r="K290" s="198"/>
      <c r="L290" s="199"/>
      <c r="M290" s="200" t="s">
        <v>1</v>
      </c>
      <c r="N290" s="201" t="s">
        <v>38</v>
      </c>
      <c r="O290" s="78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174</v>
      </c>
      <c r="AT290" s="189" t="s">
        <v>276</v>
      </c>
      <c r="AU290" s="189" t="s">
        <v>80</v>
      </c>
      <c r="AY290" s="15" t="s">
        <v>157</v>
      </c>
      <c r="BE290" s="190">
        <f>IF(N290="základná",J290,0)</f>
        <v>0</v>
      </c>
      <c r="BF290" s="190">
        <f>IF(N290="znížená",J290,0)</f>
        <v>0</v>
      </c>
      <c r="BG290" s="190">
        <f>IF(N290="zákl. prenesená",J290,0)</f>
        <v>0</v>
      </c>
      <c r="BH290" s="190">
        <f>IF(N290="zníž. prenesená",J290,0)</f>
        <v>0</v>
      </c>
      <c r="BI290" s="190">
        <f>IF(N290="nulová",J290,0)</f>
        <v>0</v>
      </c>
      <c r="BJ290" s="15" t="s">
        <v>164</v>
      </c>
      <c r="BK290" s="190">
        <f>ROUND(I290*H290,2)</f>
        <v>0</v>
      </c>
      <c r="BL290" s="15" t="s">
        <v>163</v>
      </c>
      <c r="BM290" s="189" t="s">
        <v>701</v>
      </c>
    </row>
    <row r="291" s="2" customFormat="1" ht="16.5" customHeight="1">
      <c r="A291" s="34"/>
      <c r="B291" s="176"/>
      <c r="C291" s="177" t="s">
        <v>709</v>
      </c>
      <c r="D291" s="177" t="s">
        <v>159</v>
      </c>
      <c r="E291" s="178" t="s">
        <v>2721</v>
      </c>
      <c r="F291" s="179" t="s">
        <v>2624</v>
      </c>
      <c r="G291" s="180" t="s">
        <v>727</v>
      </c>
      <c r="H291" s="202"/>
      <c r="I291" s="182"/>
      <c r="J291" s="183">
        <f>ROUND(I291*H291,2)</f>
        <v>0</v>
      </c>
      <c r="K291" s="184"/>
      <c r="L291" s="35"/>
      <c r="M291" s="185" t="s">
        <v>1</v>
      </c>
      <c r="N291" s="186" t="s">
        <v>38</v>
      </c>
      <c r="O291" s="78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163</v>
      </c>
      <c r="AT291" s="189" t="s">
        <v>159</v>
      </c>
      <c r="AU291" s="189" t="s">
        <v>80</v>
      </c>
      <c r="AY291" s="15" t="s">
        <v>157</v>
      </c>
      <c r="BE291" s="190">
        <f>IF(N291="základná",J291,0)</f>
        <v>0</v>
      </c>
      <c r="BF291" s="190">
        <f>IF(N291="znížená",J291,0)</f>
        <v>0</v>
      </c>
      <c r="BG291" s="190">
        <f>IF(N291="zákl. prenesená",J291,0)</f>
        <v>0</v>
      </c>
      <c r="BH291" s="190">
        <f>IF(N291="zníž. prenesená",J291,0)</f>
        <v>0</v>
      </c>
      <c r="BI291" s="190">
        <f>IF(N291="nulová",J291,0)</f>
        <v>0</v>
      </c>
      <c r="BJ291" s="15" t="s">
        <v>164</v>
      </c>
      <c r="BK291" s="190">
        <f>ROUND(I291*H291,2)</f>
        <v>0</v>
      </c>
      <c r="BL291" s="15" t="s">
        <v>163</v>
      </c>
      <c r="BM291" s="189" t="s">
        <v>705</v>
      </c>
    </row>
    <row r="292" s="12" customFormat="1" ht="25.92" customHeight="1">
      <c r="A292" s="12"/>
      <c r="B292" s="163"/>
      <c r="C292" s="12"/>
      <c r="D292" s="164" t="s">
        <v>71</v>
      </c>
      <c r="E292" s="165" t="s">
        <v>2722</v>
      </c>
      <c r="F292" s="165" t="s">
        <v>2723</v>
      </c>
      <c r="G292" s="12"/>
      <c r="H292" s="12"/>
      <c r="I292" s="166"/>
      <c r="J292" s="167">
        <f>BK292</f>
        <v>0</v>
      </c>
      <c r="K292" s="12"/>
      <c r="L292" s="163"/>
      <c r="M292" s="168"/>
      <c r="N292" s="169"/>
      <c r="O292" s="169"/>
      <c r="P292" s="170">
        <v>0</v>
      </c>
      <c r="Q292" s="169"/>
      <c r="R292" s="170">
        <v>0</v>
      </c>
      <c r="S292" s="169"/>
      <c r="T292" s="171"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4" t="s">
        <v>80</v>
      </c>
      <c r="AT292" s="172" t="s">
        <v>71</v>
      </c>
      <c r="AU292" s="172" t="s">
        <v>72</v>
      </c>
      <c r="AY292" s="164" t="s">
        <v>157</v>
      </c>
      <c r="BK292" s="173">
        <v>0</v>
      </c>
    </row>
    <row r="293" s="12" customFormat="1" ht="25.92" customHeight="1">
      <c r="A293" s="12"/>
      <c r="B293" s="163"/>
      <c r="C293" s="12"/>
      <c r="D293" s="164" t="s">
        <v>71</v>
      </c>
      <c r="E293" s="165" t="s">
        <v>2724</v>
      </c>
      <c r="F293" s="165" t="s">
        <v>2725</v>
      </c>
      <c r="G293" s="12"/>
      <c r="H293" s="12"/>
      <c r="I293" s="166"/>
      <c r="J293" s="167">
        <f>BK293</f>
        <v>0</v>
      </c>
      <c r="K293" s="12"/>
      <c r="L293" s="163"/>
      <c r="M293" s="168"/>
      <c r="N293" s="169"/>
      <c r="O293" s="169"/>
      <c r="P293" s="170">
        <f>SUM(P294:P321)</f>
        <v>0</v>
      </c>
      <c r="Q293" s="169"/>
      <c r="R293" s="170">
        <f>SUM(R294:R321)</f>
        <v>0</v>
      </c>
      <c r="S293" s="169"/>
      <c r="T293" s="171">
        <f>SUM(T294:T321)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64" t="s">
        <v>80</v>
      </c>
      <c r="AT293" s="172" t="s">
        <v>71</v>
      </c>
      <c r="AU293" s="172" t="s">
        <v>72</v>
      </c>
      <c r="AY293" s="164" t="s">
        <v>157</v>
      </c>
      <c r="BK293" s="173">
        <f>SUM(BK294:BK321)</f>
        <v>0</v>
      </c>
    </row>
    <row r="294" s="2" customFormat="1" ht="16.5" customHeight="1">
      <c r="A294" s="34"/>
      <c r="B294" s="176"/>
      <c r="C294" s="177" t="s">
        <v>434</v>
      </c>
      <c r="D294" s="177" t="s">
        <v>159</v>
      </c>
      <c r="E294" s="178" t="s">
        <v>2726</v>
      </c>
      <c r="F294" s="179" t="s">
        <v>2727</v>
      </c>
      <c r="G294" s="180" t="s">
        <v>300</v>
      </c>
      <c r="H294" s="181">
        <v>1</v>
      </c>
      <c r="I294" s="182"/>
      <c r="J294" s="183">
        <f>ROUND(I294*H294,2)</f>
        <v>0</v>
      </c>
      <c r="K294" s="184"/>
      <c r="L294" s="35"/>
      <c r="M294" s="185" t="s">
        <v>1</v>
      </c>
      <c r="N294" s="186" t="s">
        <v>38</v>
      </c>
      <c r="O294" s="78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163</v>
      </c>
      <c r="AT294" s="189" t="s">
        <v>159</v>
      </c>
      <c r="AU294" s="189" t="s">
        <v>80</v>
      </c>
      <c r="AY294" s="15" t="s">
        <v>157</v>
      </c>
      <c r="BE294" s="190">
        <f>IF(N294="základná",J294,0)</f>
        <v>0</v>
      </c>
      <c r="BF294" s="190">
        <f>IF(N294="znížená",J294,0)</f>
        <v>0</v>
      </c>
      <c r="BG294" s="190">
        <f>IF(N294="zákl. prenesená",J294,0)</f>
        <v>0</v>
      </c>
      <c r="BH294" s="190">
        <f>IF(N294="zníž. prenesená",J294,0)</f>
        <v>0</v>
      </c>
      <c r="BI294" s="190">
        <f>IF(N294="nulová",J294,0)</f>
        <v>0</v>
      </c>
      <c r="BJ294" s="15" t="s">
        <v>164</v>
      </c>
      <c r="BK294" s="190">
        <f>ROUND(I294*H294,2)</f>
        <v>0</v>
      </c>
      <c r="BL294" s="15" t="s">
        <v>163</v>
      </c>
      <c r="BM294" s="189" t="s">
        <v>708</v>
      </c>
    </row>
    <row r="295" s="2" customFormat="1" ht="16.5" customHeight="1">
      <c r="A295" s="34"/>
      <c r="B295" s="176"/>
      <c r="C295" s="191" t="s">
        <v>716</v>
      </c>
      <c r="D295" s="191" t="s">
        <v>276</v>
      </c>
      <c r="E295" s="192" t="s">
        <v>2728</v>
      </c>
      <c r="F295" s="193" t="s">
        <v>2729</v>
      </c>
      <c r="G295" s="194" t="s">
        <v>300</v>
      </c>
      <c r="H295" s="195">
        <v>1</v>
      </c>
      <c r="I295" s="196"/>
      <c r="J295" s="197">
        <f>ROUND(I295*H295,2)</f>
        <v>0</v>
      </c>
      <c r="K295" s="198"/>
      <c r="L295" s="199"/>
      <c r="M295" s="200" t="s">
        <v>1</v>
      </c>
      <c r="N295" s="201" t="s">
        <v>38</v>
      </c>
      <c r="O295" s="78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174</v>
      </c>
      <c r="AT295" s="189" t="s">
        <v>276</v>
      </c>
      <c r="AU295" s="189" t="s">
        <v>80</v>
      </c>
      <c r="AY295" s="15" t="s">
        <v>157</v>
      </c>
      <c r="BE295" s="190">
        <f>IF(N295="základná",J295,0)</f>
        <v>0</v>
      </c>
      <c r="BF295" s="190">
        <f>IF(N295="znížená",J295,0)</f>
        <v>0</v>
      </c>
      <c r="BG295" s="190">
        <f>IF(N295="zákl. prenesená",J295,0)</f>
        <v>0</v>
      </c>
      <c r="BH295" s="190">
        <f>IF(N295="zníž. prenesená",J295,0)</f>
        <v>0</v>
      </c>
      <c r="BI295" s="190">
        <f>IF(N295="nulová",J295,0)</f>
        <v>0</v>
      </c>
      <c r="BJ295" s="15" t="s">
        <v>164</v>
      </c>
      <c r="BK295" s="190">
        <f>ROUND(I295*H295,2)</f>
        <v>0</v>
      </c>
      <c r="BL295" s="15" t="s">
        <v>163</v>
      </c>
      <c r="BM295" s="189" t="s">
        <v>712</v>
      </c>
    </row>
    <row r="296" s="2" customFormat="1" ht="21.75" customHeight="1">
      <c r="A296" s="34"/>
      <c r="B296" s="176"/>
      <c r="C296" s="191" t="s">
        <v>438</v>
      </c>
      <c r="D296" s="191" t="s">
        <v>276</v>
      </c>
      <c r="E296" s="192" t="s">
        <v>2730</v>
      </c>
      <c r="F296" s="193" t="s">
        <v>2731</v>
      </c>
      <c r="G296" s="194" t="s">
        <v>300</v>
      </c>
      <c r="H296" s="195">
        <v>1</v>
      </c>
      <c r="I296" s="196"/>
      <c r="J296" s="197">
        <f>ROUND(I296*H296,2)</f>
        <v>0</v>
      </c>
      <c r="K296" s="198"/>
      <c r="L296" s="199"/>
      <c r="M296" s="200" t="s">
        <v>1</v>
      </c>
      <c r="N296" s="201" t="s">
        <v>38</v>
      </c>
      <c r="O296" s="78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174</v>
      </c>
      <c r="AT296" s="189" t="s">
        <v>276</v>
      </c>
      <c r="AU296" s="189" t="s">
        <v>80</v>
      </c>
      <c r="AY296" s="15" t="s">
        <v>157</v>
      </c>
      <c r="BE296" s="190">
        <f>IF(N296="základná",J296,0)</f>
        <v>0</v>
      </c>
      <c r="BF296" s="190">
        <f>IF(N296="znížená",J296,0)</f>
        <v>0</v>
      </c>
      <c r="BG296" s="190">
        <f>IF(N296="zákl. prenesená",J296,0)</f>
        <v>0</v>
      </c>
      <c r="BH296" s="190">
        <f>IF(N296="zníž. prenesená",J296,0)</f>
        <v>0</v>
      </c>
      <c r="BI296" s="190">
        <f>IF(N296="nulová",J296,0)</f>
        <v>0</v>
      </c>
      <c r="BJ296" s="15" t="s">
        <v>164</v>
      </c>
      <c r="BK296" s="190">
        <f>ROUND(I296*H296,2)</f>
        <v>0</v>
      </c>
      <c r="BL296" s="15" t="s">
        <v>163</v>
      </c>
      <c r="BM296" s="189" t="s">
        <v>715</v>
      </c>
    </row>
    <row r="297" s="2" customFormat="1" ht="16.5" customHeight="1">
      <c r="A297" s="34"/>
      <c r="B297" s="176"/>
      <c r="C297" s="191" t="s">
        <v>723</v>
      </c>
      <c r="D297" s="191" t="s">
        <v>276</v>
      </c>
      <c r="E297" s="192" t="s">
        <v>2732</v>
      </c>
      <c r="F297" s="193" t="s">
        <v>2733</v>
      </c>
      <c r="G297" s="194" t="s">
        <v>300</v>
      </c>
      <c r="H297" s="195">
        <v>1</v>
      </c>
      <c r="I297" s="196"/>
      <c r="J297" s="197">
        <f>ROUND(I297*H297,2)</f>
        <v>0</v>
      </c>
      <c r="K297" s="198"/>
      <c r="L297" s="199"/>
      <c r="M297" s="200" t="s">
        <v>1</v>
      </c>
      <c r="N297" s="201" t="s">
        <v>38</v>
      </c>
      <c r="O297" s="78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174</v>
      </c>
      <c r="AT297" s="189" t="s">
        <v>276</v>
      </c>
      <c r="AU297" s="189" t="s">
        <v>80</v>
      </c>
      <c r="AY297" s="15" t="s">
        <v>157</v>
      </c>
      <c r="BE297" s="190">
        <f>IF(N297="základná",J297,0)</f>
        <v>0</v>
      </c>
      <c r="BF297" s="190">
        <f>IF(N297="znížená",J297,0)</f>
        <v>0</v>
      </c>
      <c r="BG297" s="190">
        <f>IF(N297="zákl. prenesená",J297,0)</f>
        <v>0</v>
      </c>
      <c r="BH297" s="190">
        <f>IF(N297="zníž. prenesená",J297,0)</f>
        <v>0</v>
      </c>
      <c r="BI297" s="190">
        <f>IF(N297="nulová",J297,0)</f>
        <v>0</v>
      </c>
      <c r="BJ297" s="15" t="s">
        <v>164</v>
      </c>
      <c r="BK297" s="190">
        <f>ROUND(I297*H297,2)</f>
        <v>0</v>
      </c>
      <c r="BL297" s="15" t="s">
        <v>163</v>
      </c>
      <c r="BM297" s="189" t="s">
        <v>719</v>
      </c>
    </row>
    <row r="298" s="2" customFormat="1" ht="16.5" customHeight="1">
      <c r="A298" s="34"/>
      <c r="B298" s="176"/>
      <c r="C298" s="191" t="s">
        <v>441</v>
      </c>
      <c r="D298" s="191" t="s">
        <v>276</v>
      </c>
      <c r="E298" s="192" t="s">
        <v>2734</v>
      </c>
      <c r="F298" s="193" t="s">
        <v>2735</v>
      </c>
      <c r="G298" s="194" t="s">
        <v>300</v>
      </c>
      <c r="H298" s="195">
        <v>3</v>
      </c>
      <c r="I298" s="196"/>
      <c r="J298" s="197">
        <f>ROUND(I298*H298,2)</f>
        <v>0</v>
      </c>
      <c r="K298" s="198"/>
      <c r="L298" s="199"/>
      <c r="M298" s="200" t="s">
        <v>1</v>
      </c>
      <c r="N298" s="201" t="s">
        <v>38</v>
      </c>
      <c r="O298" s="78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174</v>
      </c>
      <c r="AT298" s="189" t="s">
        <v>276</v>
      </c>
      <c r="AU298" s="189" t="s">
        <v>80</v>
      </c>
      <c r="AY298" s="15" t="s">
        <v>157</v>
      </c>
      <c r="BE298" s="190">
        <f>IF(N298="základná",J298,0)</f>
        <v>0</v>
      </c>
      <c r="BF298" s="190">
        <f>IF(N298="znížená",J298,0)</f>
        <v>0</v>
      </c>
      <c r="BG298" s="190">
        <f>IF(N298="zákl. prenesená",J298,0)</f>
        <v>0</v>
      </c>
      <c r="BH298" s="190">
        <f>IF(N298="zníž. prenesená",J298,0)</f>
        <v>0</v>
      </c>
      <c r="BI298" s="190">
        <f>IF(N298="nulová",J298,0)</f>
        <v>0</v>
      </c>
      <c r="BJ298" s="15" t="s">
        <v>164</v>
      </c>
      <c r="BK298" s="190">
        <f>ROUND(I298*H298,2)</f>
        <v>0</v>
      </c>
      <c r="BL298" s="15" t="s">
        <v>163</v>
      </c>
      <c r="BM298" s="189" t="s">
        <v>722</v>
      </c>
    </row>
    <row r="299" s="2" customFormat="1" ht="16.5" customHeight="1">
      <c r="A299" s="34"/>
      <c r="B299" s="176"/>
      <c r="C299" s="191" t="s">
        <v>731</v>
      </c>
      <c r="D299" s="191" t="s">
        <v>276</v>
      </c>
      <c r="E299" s="192" t="s">
        <v>2736</v>
      </c>
      <c r="F299" s="193" t="s">
        <v>2737</v>
      </c>
      <c r="G299" s="194" t="s">
        <v>300</v>
      </c>
      <c r="H299" s="195">
        <v>1</v>
      </c>
      <c r="I299" s="196"/>
      <c r="J299" s="197">
        <f>ROUND(I299*H299,2)</f>
        <v>0</v>
      </c>
      <c r="K299" s="198"/>
      <c r="L299" s="199"/>
      <c r="M299" s="200" t="s">
        <v>1</v>
      </c>
      <c r="N299" s="201" t="s">
        <v>38</v>
      </c>
      <c r="O299" s="78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174</v>
      </c>
      <c r="AT299" s="189" t="s">
        <v>276</v>
      </c>
      <c r="AU299" s="189" t="s">
        <v>80</v>
      </c>
      <c r="AY299" s="15" t="s">
        <v>157</v>
      </c>
      <c r="BE299" s="190">
        <f>IF(N299="základná",J299,0)</f>
        <v>0</v>
      </c>
      <c r="BF299" s="190">
        <f>IF(N299="znížená",J299,0)</f>
        <v>0</v>
      </c>
      <c r="BG299" s="190">
        <f>IF(N299="zákl. prenesená",J299,0)</f>
        <v>0</v>
      </c>
      <c r="BH299" s="190">
        <f>IF(N299="zníž. prenesená",J299,0)</f>
        <v>0</v>
      </c>
      <c r="BI299" s="190">
        <f>IF(N299="nulová",J299,0)</f>
        <v>0</v>
      </c>
      <c r="BJ299" s="15" t="s">
        <v>164</v>
      </c>
      <c r="BK299" s="190">
        <f>ROUND(I299*H299,2)</f>
        <v>0</v>
      </c>
      <c r="BL299" s="15" t="s">
        <v>163</v>
      </c>
      <c r="BM299" s="189" t="s">
        <v>724</v>
      </c>
    </row>
    <row r="300" s="2" customFormat="1" ht="16.5" customHeight="1">
      <c r="A300" s="34"/>
      <c r="B300" s="176"/>
      <c r="C300" s="191" t="s">
        <v>445</v>
      </c>
      <c r="D300" s="191" t="s">
        <v>276</v>
      </c>
      <c r="E300" s="192" t="s">
        <v>2738</v>
      </c>
      <c r="F300" s="193" t="s">
        <v>2739</v>
      </c>
      <c r="G300" s="194" t="s">
        <v>300</v>
      </c>
      <c r="H300" s="195">
        <v>3</v>
      </c>
      <c r="I300" s="196"/>
      <c r="J300" s="197">
        <f>ROUND(I300*H300,2)</f>
        <v>0</v>
      </c>
      <c r="K300" s="198"/>
      <c r="L300" s="199"/>
      <c r="M300" s="200" t="s">
        <v>1</v>
      </c>
      <c r="N300" s="201" t="s">
        <v>38</v>
      </c>
      <c r="O300" s="78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174</v>
      </c>
      <c r="AT300" s="189" t="s">
        <v>276</v>
      </c>
      <c r="AU300" s="189" t="s">
        <v>80</v>
      </c>
      <c r="AY300" s="15" t="s">
        <v>157</v>
      </c>
      <c r="BE300" s="190">
        <f>IF(N300="základná",J300,0)</f>
        <v>0</v>
      </c>
      <c r="BF300" s="190">
        <f>IF(N300="znížená",J300,0)</f>
        <v>0</v>
      </c>
      <c r="BG300" s="190">
        <f>IF(N300="zákl. prenesená",J300,0)</f>
        <v>0</v>
      </c>
      <c r="BH300" s="190">
        <f>IF(N300="zníž. prenesená",J300,0)</f>
        <v>0</v>
      </c>
      <c r="BI300" s="190">
        <f>IF(N300="nulová",J300,0)</f>
        <v>0</v>
      </c>
      <c r="BJ300" s="15" t="s">
        <v>164</v>
      </c>
      <c r="BK300" s="190">
        <f>ROUND(I300*H300,2)</f>
        <v>0</v>
      </c>
      <c r="BL300" s="15" t="s">
        <v>163</v>
      </c>
      <c r="BM300" s="189" t="s">
        <v>728</v>
      </c>
    </row>
    <row r="301" s="2" customFormat="1" ht="16.5" customHeight="1">
      <c r="A301" s="34"/>
      <c r="B301" s="176"/>
      <c r="C301" s="191" t="s">
        <v>738</v>
      </c>
      <c r="D301" s="191" t="s">
        <v>276</v>
      </c>
      <c r="E301" s="192" t="s">
        <v>2740</v>
      </c>
      <c r="F301" s="193" t="s">
        <v>2741</v>
      </c>
      <c r="G301" s="194" t="s">
        <v>300</v>
      </c>
      <c r="H301" s="195">
        <v>2</v>
      </c>
      <c r="I301" s="196"/>
      <c r="J301" s="197">
        <f>ROUND(I301*H301,2)</f>
        <v>0</v>
      </c>
      <c r="K301" s="198"/>
      <c r="L301" s="199"/>
      <c r="M301" s="200" t="s">
        <v>1</v>
      </c>
      <c r="N301" s="201" t="s">
        <v>38</v>
      </c>
      <c r="O301" s="78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174</v>
      </c>
      <c r="AT301" s="189" t="s">
        <v>276</v>
      </c>
      <c r="AU301" s="189" t="s">
        <v>80</v>
      </c>
      <c r="AY301" s="15" t="s">
        <v>157</v>
      </c>
      <c r="BE301" s="190">
        <f>IF(N301="základná",J301,0)</f>
        <v>0</v>
      </c>
      <c r="BF301" s="190">
        <f>IF(N301="znížená",J301,0)</f>
        <v>0</v>
      </c>
      <c r="BG301" s="190">
        <f>IF(N301="zákl. prenesená",J301,0)</f>
        <v>0</v>
      </c>
      <c r="BH301" s="190">
        <f>IF(N301="zníž. prenesená",J301,0)</f>
        <v>0</v>
      </c>
      <c r="BI301" s="190">
        <f>IF(N301="nulová",J301,0)</f>
        <v>0</v>
      </c>
      <c r="BJ301" s="15" t="s">
        <v>164</v>
      </c>
      <c r="BK301" s="190">
        <f>ROUND(I301*H301,2)</f>
        <v>0</v>
      </c>
      <c r="BL301" s="15" t="s">
        <v>163</v>
      </c>
      <c r="BM301" s="189" t="s">
        <v>734</v>
      </c>
    </row>
    <row r="302" s="2" customFormat="1" ht="16.5" customHeight="1">
      <c r="A302" s="34"/>
      <c r="B302" s="176"/>
      <c r="C302" s="191" t="s">
        <v>448</v>
      </c>
      <c r="D302" s="191" t="s">
        <v>276</v>
      </c>
      <c r="E302" s="192" t="s">
        <v>2742</v>
      </c>
      <c r="F302" s="193" t="s">
        <v>2743</v>
      </c>
      <c r="G302" s="194" t="s">
        <v>300</v>
      </c>
      <c r="H302" s="195">
        <v>10</v>
      </c>
      <c r="I302" s="196"/>
      <c r="J302" s="197">
        <f>ROUND(I302*H302,2)</f>
        <v>0</v>
      </c>
      <c r="K302" s="198"/>
      <c r="L302" s="199"/>
      <c r="M302" s="200" t="s">
        <v>1</v>
      </c>
      <c r="N302" s="201" t="s">
        <v>38</v>
      </c>
      <c r="O302" s="78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174</v>
      </c>
      <c r="AT302" s="189" t="s">
        <v>276</v>
      </c>
      <c r="AU302" s="189" t="s">
        <v>80</v>
      </c>
      <c r="AY302" s="15" t="s">
        <v>157</v>
      </c>
      <c r="BE302" s="190">
        <f>IF(N302="základná",J302,0)</f>
        <v>0</v>
      </c>
      <c r="BF302" s="190">
        <f>IF(N302="znížená",J302,0)</f>
        <v>0</v>
      </c>
      <c r="BG302" s="190">
        <f>IF(N302="zákl. prenesená",J302,0)</f>
        <v>0</v>
      </c>
      <c r="BH302" s="190">
        <f>IF(N302="zníž. prenesená",J302,0)</f>
        <v>0</v>
      </c>
      <c r="BI302" s="190">
        <f>IF(N302="nulová",J302,0)</f>
        <v>0</v>
      </c>
      <c r="BJ302" s="15" t="s">
        <v>164</v>
      </c>
      <c r="BK302" s="190">
        <f>ROUND(I302*H302,2)</f>
        <v>0</v>
      </c>
      <c r="BL302" s="15" t="s">
        <v>163</v>
      </c>
      <c r="BM302" s="189" t="s">
        <v>737</v>
      </c>
    </row>
    <row r="303" s="2" customFormat="1" ht="16.5" customHeight="1">
      <c r="A303" s="34"/>
      <c r="B303" s="176"/>
      <c r="C303" s="191" t="s">
        <v>745</v>
      </c>
      <c r="D303" s="191" t="s">
        <v>276</v>
      </c>
      <c r="E303" s="192" t="s">
        <v>2744</v>
      </c>
      <c r="F303" s="193" t="s">
        <v>2745</v>
      </c>
      <c r="G303" s="194" t="s">
        <v>300</v>
      </c>
      <c r="H303" s="195">
        <v>5</v>
      </c>
      <c r="I303" s="196"/>
      <c r="J303" s="197">
        <f>ROUND(I303*H303,2)</f>
        <v>0</v>
      </c>
      <c r="K303" s="198"/>
      <c r="L303" s="199"/>
      <c r="M303" s="200" t="s">
        <v>1</v>
      </c>
      <c r="N303" s="201" t="s">
        <v>38</v>
      </c>
      <c r="O303" s="78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174</v>
      </c>
      <c r="AT303" s="189" t="s">
        <v>276</v>
      </c>
      <c r="AU303" s="189" t="s">
        <v>80</v>
      </c>
      <c r="AY303" s="15" t="s">
        <v>157</v>
      </c>
      <c r="BE303" s="190">
        <f>IF(N303="základná",J303,0)</f>
        <v>0</v>
      </c>
      <c r="BF303" s="190">
        <f>IF(N303="znížená",J303,0)</f>
        <v>0</v>
      </c>
      <c r="BG303" s="190">
        <f>IF(N303="zákl. prenesená",J303,0)</f>
        <v>0</v>
      </c>
      <c r="BH303" s="190">
        <f>IF(N303="zníž. prenesená",J303,0)</f>
        <v>0</v>
      </c>
      <c r="BI303" s="190">
        <f>IF(N303="nulová",J303,0)</f>
        <v>0</v>
      </c>
      <c r="BJ303" s="15" t="s">
        <v>164</v>
      </c>
      <c r="BK303" s="190">
        <f>ROUND(I303*H303,2)</f>
        <v>0</v>
      </c>
      <c r="BL303" s="15" t="s">
        <v>163</v>
      </c>
      <c r="BM303" s="189" t="s">
        <v>741</v>
      </c>
    </row>
    <row r="304" s="2" customFormat="1" ht="16.5" customHeight="1">
      <c r="A304" s="34"/>
      <c r="B304" s="176"/>
      <c r="C304" s="191" t="s">
        <v>452</v>
      </c>
      <c r="D304" s="191" t="s">
        <v>276</v>
      </c>
      <c r="E304" s="192" t="s">
        <v>2746</v>
      </c>
      <c r="F304" s="193" t="s">
        <v>2747</v>
      </c>
      <c r="G304" s="194" t="s">
        <v>300</v>
      </c>
      <c r="H304" s="195">
        <v>5</v>
      </c>
      <c r="I304" s="196"/>
      <c r="J304" s="197">
        <f>ROUND(I304*H304,2)</f>
        <v>0</v>
      </c>
      <c r="K304" s="198"/>
      <c r="L304" s="199"/>
      <c r="M304" s="200" t="s">
        <v>1</v>
      </c>
      <c r="N304" s="201" t="s">
        <v>38</v>
      </c>
      <c r="O304" s="78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174</v>
      </c>
      <c r="AT304" s="189" t="s">
        <v>276</v>
      </c>
      <c r="AU304" s="189" t="s">
        <v>80</v>
      </c>
      <c r="AY304" s="15" t="s">
        <v>157</v>
      </c>
      <c r="BE304" s="190">
        <f>IF(N304="základná",J304,0)</f>
        <v>0</v>
      </c>
      <c r="BF304" s="190">
        <f>IF(N304="znížená",J304,0)</f>
        <v>0</v>
      </c>
      <c r="BG304" s="190">
        <f>IF(N304="zákl. prenesená",J304,0)</f>
        <v>0</v>
      </c>
      <c r="BH304" s="190">
        <f>IF(N304="zníž. prenesená",J304,0)</f>
        <v>0</v>
      </c>
      <c r="BI304" s="190">
        <f>IF(N304="nulová",J304,0)</f>
        <v>0</v>
      </c>
      <c r="BJ304" s="15" t="s">
        <v>164</v>
      </c>
      <c r="BK304" s="190">
        <f>ROUND(I304*H304,2)</f>
        <v>0</v>
      </c>
      <c r="BL304" s="15" t="s">
        <v>163</v>
      </c>
      <c r="BM304" s="189" t="s">
        <v>744</v>
      </c>
    </row>
    <row r="305" s="2" customFormat="1" ht="16.5" customHeight="1">
      <c r="A305" s="34"/>
      <c r="B305" s="176"/>
      <c r="C305" s="191" t="s">
        <v>752</v>
      </c>
      <c r="D305" s="191" t="s">
        <v>276</v>
      </c>
      <c r="E305" s="192" t="s">
        <v>2748</v>
      </c>
      <c r="F305" s="193" t="s">
        <v>2749</v>
      </c>
      <c r="G305" s="194" t="s">
        <v>300</v>
      </c>
      <c r="H305" s="195">
        <v>2</v>
      </c>
      <c r="I305" s="196"/>
      <c r="J305" s="197">
        <f>ROUND(I305*H305,2)</f>
        <v>0</v>
      </c>
      <c r="K305" s="198"/>
      <c r="L305" s="199"/>
      <c r="M305" s="200" t="s">
        <v>1</v>
      </c>
      <c r="N305" s="201" t="s">
        <v>38</v>
      </c>
      <c r="O305" s="78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174</v>
      </c>
      <c r="AT305" s="189" t="s">
        <v>276</v>
      </c>
      <c r="AU305" s="189" t="s">
        <v>80</v>
      </c>
      <c r="AY305" s="15" t="s">
        <v>157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5" t="s">
        <v>164</v>
      </c>
      <c r="BK305" s="190">
        <f>ROUND(I305*H305,2)</f>
        <v>0</v>
      </c>
      <c r="BL305" s="15" t="s">
        <v>163</v>
      </c>
      <c r="BM305" s="189" t="s">
        <v>748</v>
      </c>
    </row>
    <row r="306" s="2" customFormat="1" ht="16.5" customHeight="1">
      <c r="A306" s="34"/>
      <c r="B306" s="176"/>
      <c r="C306" s="191" t="s">
        <v>455</v>
      </c>
      <c r="D306" s="191" t="s">
        <v>276</v>
      </c>
      <c r="E306" s="192" t="s">
        <v>2750</v>
      </c>
      <c r="F306" s="193" t="s">
        <v>2751</v>
      </c>
      <c r="G306" s="194" t="s">
        <v>300</v>
      </c>
      <c r="H306" s="195">
        <v>1</v>
      </c>
      <c r="I306" s="196"/>
      <c r="J306" s="197">
        <f>ROUND(I306*H306,2)</f>
        <v>0</v>
      </c>
      <c r="K306" s="198"/>
      <c r="L306" s="199"/>
      <c r="M306" s="200" t="s">
        <v>1</v>
      </c>
      <c r="N306" s="201" t="s">
        <v>38</v>
      </c>
      <c r="O306" s="78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174</v>
      </c>
      <c r="AT306" s="189" t="s">
        <v>276</v>
      </c>
      <c r="AU306" s="189" t="s">
        <v>80</v>
      </c>
      <c r="AY306" s="15" t="s">
        <v>157</v>
      </c>
      <c r="BE306" s="190">
        <f>IF(N306="základná",J306,0)</f>
        <v>0</v>
      </c>
      <c r="BF306" s="190">
        <f>IF(N306="znížená",J306,0)</f>
        <v>0</v>
      </c>
      <c r="BG306" s="190">
        <f>IF(N306="zákl. prenesená",J306,0)</f>
        <v>0</v>
      </c>
      <c r="BH306" s="190">
        <f>IF(N306="zníž. prenesená",J306,0)</f>
        <v>0</v>
      </c>
      <c r="BI306" s="190">
        <f>IF(N306="nulová",J306,0)</f>
        <v>0</v>
      </c>
      <c r="BJ306" s="15" t="s">
        <v>164</v>
      </c>
      <c r="BK306" s="190">
        <f>ROUND(I306*H306,2)</f>
        <v>0</v>
      </c>
      <c r="BL306" s="15" t="s">
        <v>163</v>
      </c>
      <c r="BM306" s="189" t="s">
        <v>751</v>
      </c>
    </row>
    <row r="307" s="2" customFormat="1" ht="16.5" customHeight="1">
      <c r="A307" s="34"/>
      <c r="B307" s="176"/>
      <c r="C307" s="191" t="s">
        <v>757</v>
      </c>
      <c r="D307" s="191" t="s">
        <v>276</v>
      </c>
      <c r="E307" s="192" t="s">
        <v>2752</v>
      </c>
      <c r="F307" s="193" t="s">
        <v>2753</v>
      </c>
      <c r="G307" s="194" t="s">
        <v>300</v>
      </c>
      <c r="H307" s="195">
        <v>1</v>
      </c>
      <c r="I307" s="196"/>
      <c r="J307" s="197">
        <f>ROUND(I307*H307,2)</f>
        <v>0</v>
      </c>
      <c r="K307" s="198"/>
      <c r="L307" s="199"/>
      <c r="M307" s="200" t="s">
        <v>1</v>
      </c>
      <c r="N307" s="201" t="s">
        <v>38</v>
      </c>
      <c r="O307" s="78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174</v>
      </c>
      <c r="AT307" s="189" t="s">
        <v>276</v>
      </c>
      <c r="AU307" s="189" t="s">
        <v>80</v>
      </c>
      <c r="AY307" s="15" t="s">
        <v>157</v>
      </c>
      <c r="BE307" s="190">
        <f>IF(N307="základná",J307,0)</f>
        <v>0</v>
      </c>
      <c r="BF307" s="190">
        <f>IF(N307="znížená",J307,0)</f>
        <v>0</v>
      </c>
      <c r="BG307" s="190">
        <f>IF(N307="zákl. prenesená",J307,0)</f>
        <v>0</v>
      </c>
      <c r="BH307" s="190">
        <f>IF(N307="zníž. prenesená",J307,0)</f>
        <v>0</v>
      </c>
      <c r="BI307" s="190">
        <f>IF(N307="nulová",J307,0)</f>
        <v>0</v>
      </c>
      <c r="BJ307" s="15" t="s">
        <v>164</v>
      </c>
      <c r="BK307" s="190">
        <f>ROUND(I307*H307,2)</f>
        <v>0</v>
      </c>
      <c r="BL307" s="15" t="s">
        <v>163</v>
      </c>
      <c r="BM307" s="189" t="s">
        <v>755</v>
      </c>
    </row>
    <row r="308" s="2" customFormat="1" ht="16.5" customHeight="1">
      <c r="A308" s="34"/>
      <c r="B308" s="176"/>
      <c r="C308" s="191" t="s">
        <v>459</v>
      </c>
      <c r="D308" s="191" t="s">
        <v>276</v>
      </c>
      <c r="E308" s="192" t="s">
        <v>2754</v>
      </c>
      <c r="F308" s="193" t="s">
        <v>2755</v>
      </c>
      <c r="G308" s="194" t="s">
        <v>300</v>
      </c>
      <c r="H308" s="195">
        <v>1</v>
      </c>
      <c r="I308" s="196"/>
      <c r="J308" s="197">
        <f>ROUND(I308*H308,2)</f>
        <v>0</v>
      </c>
      <c r="K308" s="198"/>
      <c r="L308" s="199"/>
      <c r="M308" s="200" t="s">
        <v>1</v>
      </c>
      <c r="N308" s="201" t="s">
        <v>38</v>
      </c>
      <c r="O308" s="78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174</v>
      </c>
      <c r="AT308" s="189" t="s">
        <v>276</v>
      </c>
      <c r="AU308" s="189" t="s">
        <v>80</v>
      </c>
      <c r="AY308" s="15" t="s">
        <v>157</v>
      </c>
      <c r="BE308" s="190">
        <f>IF(N308="základná",J308,0)</f>
        <v>0</v>
      </c>
      <c r="BF308" s="190">
        <f>IF(N308="znížená",J308,0)</f>
        <v>0</v>
      </c>
      <c r="BG308" s="190">
        <f>IF(N308="zákl. prenesená",J308,0)</f>
        <v>0</v>
      </c>
      <c r="BH308" s="190">
        <f>IF(N308="zníž. prenesená",J308,0)</f>
        <v>0</v>
      </c>
      <c r="BI308" s="190">
        <f>IF(N308="nulová",J308,0)</f>
        <v>0</v>
      </c>
      <c r="BJ308" s="15" t="s">
        <v>164</v>
      </c>
      <c r="BK308" s="190">
        <f>ROUND(I308*H308,2)</f>
        <v>0</v>
      </c>
      <c r="BL308" s="15" t="s">
        <v>163</v>
      </c>
      <c r="BM308" s="189" t="s">
        <v>756</v>
      </c>
    </row>
    <row r="309" s="2" customFormat="1" ht="16.5" customHeight="1">
      <c r="A309" s="34"/>
      <c r="B309" s="176"/>
      <c r="C309" s="191" t="s">
        <v>764</v>
      </c>
      <c r="D309" s="191" t="s">
        <v>276</v>
      </c>
      <c r="E309" s="192" t="s">
        <v>2756</v>
      </c>
      <c r="F309" s="193" t="s">
        <v>2757</v>
      </c>
      <c r="G309" s="194" t="s">
        <v>300</v>
      </c>
      <c r="H309" s="195">
        <v>2</v>
      </c>
      <c r="I309" s="196"/>
      <c r="J309" s="197">
        <f>ROUND(I309*H309,2)</f>
        <v>0</v>
      </c>
      <c r="K309" s="198"/>
      <c r="L309" s="199"/>
      <c r="M309" s="200" t="s">
        <v>1</v>
      </c>
      <c r="N309" s="201" t="s">
        <v>38</v>
      </c>
      <c r="O309" s="78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174</v>
      </c>
      <c r="AT309" s="189" t="s">
        <v>276</v>
      </c>
      <c r="AU309" s="189" t="s">
        <v>80</v>
      </c>
      <c r="AY309" s="15" t="s">
        <v>157</v>
      </c>
      <c r="BE309" s="190">
        <f>IF(N309="základná",J309,0)</f>
        <v>0</v>
      </c>
      <c r="BF309" s="190">
        <f>IF(N309="znížená",J309,0)</f>
        <v>0</v>
      </c>
      <c r="BG309" s="190">
        <f>IF(N309="zákl. prenesená",J309,0)</f>
        <v>0</v>
      </c>
      <c r="BH309" s="190">
        <f>IF(N309="zníž. prenesená",J309,0)</f>
        <v>0</v>
      </c>
      <c r="BI309" s="190">
        <f>IF(N309="nulová",J309,0)</f>
        <v>0</v>
      </c>
      <c r="BJ309" s="15" t="s">
        <v>164</v>
      </c>
      <c r="BK309" s="190">
        <f>ROUND(I309*H309,2)</f>
        <v>0</v>
      </c>
      <c r="BL309" s="15" t="s">
        <v>163</v>
      </c>
      <c r="BM309" s="189" t="s">
        <v>760</v>
      </c>
    </row>
    <row r="310" s="2" customFormat="1" ht="16.5" customHeight="1">
      <c r="A310" s="34"/>
      <c r="B310" s="176"/>
      <c r="C310" s="191" t="s">
        <v>462</v>
      </c>
      <c r="D310" s="191" t="s">
        <v>276</v>
      </c>
      <c r="E310" s="192" t="s">
        <v>2758</v>
      </c>
      <c r="F310" s="193" t="s">
        <v>2759</v>
      </c>
      <c r="G310" s="194" t="s">
        <v>300</v>
      </c>
      <c r="H310" s="195">
        <v>51</v>
      </c>
      <c r="I310" s="196"/>
      <c r="J310" s="197">
        <f>ROUND(I310*H310,2)</f>
        <v>0</v>
      </c>
      <c r="K310" s="198"/>
      <c r="L310" s="199"/>
      <c r="M310" s="200" t="s">
        <v>1</v>
      </c>
      <c r="N310" s="201" t="s">
        <v>38</v>
      </c>
      <c r="O310" s="78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174</v>
      </c>
      <c r="AT310" s="189" t="s">
        <v>276</v>
      </c>
      <c r="AU310" s="189" t="s">
        <v>80</v>
      </c>
      <c r="AY310" s="15" t="s">
        <v>157</v>
      </c>
      <c r="BE310" s="190">
        <f>IF(N310="základná",J310,0)</f>
        <v>0</v>
      </c>
      <c r="BF310" s="190">
        <f>IF(N310="znížená",J310,0)</f>
        <v>0</v>
      </c>
      <c r="BG310" s="190">
        <f>IF(N310="zákl. prenesená",J310,0)</f>
        <v>0</v>
      </c>
      <c r="BH310" s="190">
        <f>IF(N310="zníž. prenesená",J310,0)</f>
        <v>0</v>
      </c>
      <c r="BI310" s="190">
        <f>IF(N310="nulová",J310,0)</f>
        <v>0</v>
      </c>
      <c r="BJ310" s="15" t="s">
        <v>164</v>
      </c>
      <c r="BK310" s="190">
        <f>ROUND(I310*H310,2)</f>
        <v>0</v>
      </c>
      <c r="BL310" s="15" t="s">
        <v>163</v>
      </c>
      <c r="BM310" s="189" t="s">
        <v>763</v>
      </c>
    </row>
    <row r="311" s="2" customFormat="1" ht="16.5" customHeight="1">
      <c r="A311" s="34"/>
      <c r="B311" s="176"/>
      <c r="C311" s="191" t="s">
        <v>773</v>
      </c>
      <c r="D311" s="191" t="s">
        <v>276</v>
      </c>
      <c r="E311" s="192" t="s">
        <v>2760</v>
      </c>
      <c r="F311" s="193" t="s">
        <v>2761</v>
      </c>
      <c r="G311" s="194" t="s">
        <v>300</v>
      </c>
      <c r="H311" s="195">
        <v>50</v>
      </c>
      <c r="I311" s="196"/>
      <c r="J311" s="197">
        <f>ROUND(I311*H311,2)</f>
        <v>0</v>
      </c>
      <c r="K311" s="198"/>
      <c r="L311" s="199"/>
      <c r="M311" s="200" t="s">
        <v>1</v>
      </c>
      <c r="N311" s="201" t="s">
        <v>38</v>
      </c>
      <c r="O311" s="78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174</v>
      </c>
      <c r="AT311" s="189" t="s">
        <v>276</v>
      </c>
      <c r="AU311" s="189" t="s">
        <v>80</v>
      </c>
      <c r="AY311" s="15" t="s">
        <v>157</v>
      </c>
      <c r="BE311" s="190">
        <f>IF(N311="základná",J311,0)</f>
        <v>0</v>
      </c>
      <c r="BF311" s="190">
        <f>IF(N311="znížená",J311,0)</f>
        <v>0</v>
      </c>
      <c r="BG311" s="190">
        <f>IF(N311="zákl. prenesená",J311,0)</f>
        <v>0</v>
      </c>
      <c r="BH311" s="190">
        <f>IF(N311="zníž. prenesená",J311,0)</f>
        <v>0</v>
      </c>
      <c r="BI311" s="190">
        <f>IF(N311="nulová",J311,0)</f>
        <v>0</v>
      </c>
      <c r="BJ311" s="15" t="s">
        <v>164</v>
      </c>
      <c r="BK311" s="190">
        <f>ROUND(I311*H311,2)</f>
        <v>0</v>
      </c>
      <c r="BL311" s="15" t="s">
        <v>163</v>
      </c>
      <c r="BM311" s="189" t="s">
        <v>767</v>
      </c>
    </row>
    <row r="312" s="2" customFormat="1" ht="16.5" customHeight="1">
      <c r="A312" s="34"/>
      <c r="B312" s="176"/>
      <c r="C312" s="191" t="s">
        <v>466</v>
      </c>
      <c r="D312" s="191" t="s">
        <v>276</v>
      </c>
      <c r="E312" s="192" t="s">
        <v>2762</v>
      </c>
      <c r="F312" s="193" t="s">
        <v>2763</v>
      </c>
      <c r="G312" s="194" t="s">
        <v>300</v>
      </c>
      <c r="H312" s="195">
        <v>4</v>
      </c>
      <c r="I312" s="196"/>
      <c r="J312" s="197">
        <f>ROUND(I312*H312,2)</f>
        <v>0</v>
      </c>
      <c r="K312" s="198"/>
      <c r="L312" s="199"/>
      <c r="M312" s="200" t="s">
        <v>1</v>
      </c>
      <c r="N312" s="201" t="s">
        <v>38</v>
      </c>
      <c r="O312" s="78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174</v>
      </c>
      <c r="AT312" s="189" t="s">
        <v>276</v>
      </c>
      <c r="AU312" s="189" t="s">
        <v>80</v>
      </c>
      <c r="AY312" s="15" t="s">
        <v>157</v>
      </c>
      <c r="BE312" s="190">
        <f>IF(N312="základná",J312,0)</f>
        <v>0</v>
      </c>
      <c r="BF312" s="190">
        <f>IF(N312="znížená",J312,0)</f>
        <v>0</v>
      </c>
      <c r="BG312" s="190">
        <f>IF(N312="zákl. prenesená",J312,0)</f>
        <v>0</v>
      </c>
      <c r="BH312" s="190">
        <f>IF(N312="zníž. prenesená",J312,0)</f>
        <v>0</v>
      </c>
      <c r="BI312" s="190">
        <f>IF(N312="nulová",J312,0)</f>
        <v>0</v>
      </c>
      <c r="BJ312" s="15" t="s">
        <v>164</v>
      </c>
      <c r="BK312" s="190">
        <f>ROUND(I312*H312,2)</f>
        <v>0</v>
      </c>
      <c r="BL312" s="15" t="s">
        <v>163</v>
      </c>
      <c r="BM312" s="189" t="s">
        <v>772</v>
      </c>
    </row>
    <row r="313" s="2" customFormat="1" ht="16.5" customHeight="1">
      <c r="A313" s="34"/>
      <c r="B313" s="176"/>
      <c r="C313" s="191" t="s">
        <v>780</v>
      </c>
      <c r="D313" s="191" t="s">
        <v>276</v>
      </c>
      <c r="E313" s="192" t="s">
        <v>2764</v>
      </c>
      <c r="F313" s="193" t="s">
        <v>2765</v>
      </c>
      <c r="G313" s="194" t="s">
        <v>300</v>
      </c>
      <c r="H313" s="195">
        <v>4</v>
      </c>
      <c r="I313" s="196"/>
      <c r="J313" s="197">
        <f>ROUND(I313*H313,2)</f>
        <v>0</v>
      </c>
      <c r="K313" s="198"/>
      <c r="L313" s="199"/>
      <c r="M313" s="200" t="s">
        <v>1</v>
      </c>
      <c r="N313" s="201" t="s">
        <v>38</v>
      </c>
      <c r="O313" s="78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174</v>
      </c>
      <c r="AT313" s="189" t="s">
        <v>276</v>
      </c>
      <c r="AU313" s="189" t="s">
        <v>80</v>
      </c>
      <c r="AY313" s="15" t="s">
        <v>157</v>
      </c>
      <c r="BE313" s="190">
        <f>IF(N313="základná",J313,0)</f>
        <v>0</v>
      </c>
      <c r="BF313" s="190">
        <f>IF(N313="znížená",J313,0)</f>
        <v>0</v>
      </c>
      <c r="BG313" s="190">
        <f>IF(N313="zákl. prenesená",J313,0)</f>
        <v>0</v>
      </c>
      <c r="BH313" s="190">
        <f>IF(N313="zníž. prenesená",J313,0)</f>
        <v>0</v>
      </c>
      <c r="BI313" s="190">
        <f>IF(N313="nulová",J313,0)</f>
        <v>0</v>
      </c>
      <c r="BJ313" s="15" t="s">
        <v>164</v>
      </c>
      <c r="BK313" s="190">
        <f>ROUND(I313*H313,2)</f>
        <v>0</v>
      </c>
      <c r="BL313" s="15" t="s">
        <v>163</v>
      </c>
      <c r="BM313" s="189" t="s">
        <v>776</v>
      </c>
    </row>
    <row r="314" s="2" customFormat="1" ht="16.5" customHeight="1">
      <c r="A314" s="34"/>
      <c r="B314" s="176"/>
      <c r="C314" s="191" t="s">
        <v>469</v>
      </c>
      <c r="D314" s="191" t="s">
        <v>276</v>
      </c>
      <c r="E314" s="192" t="s">
        <v>2766</v>
      </c>
      <c r="F314" s="193" t="s">
        <v>2767</v>
      </c>
      <c r="G314" s="194" t="s">
        <v>300</v>
      </c>
      <c r="H314" s="195">
        <v>5</v>
      </c>
      <c r="I314" s="196"/>
      <c r="J314" s="197">
        <f>ROUND(I314*H314,2)</f>
        <v>0</v>
      </c>
      <c r="K314" s="198"/>
      <c r="L314" s="199"/>
      <c r="M314" s="200" t="s">
        <v>1</v>
      </c>
      <c r="N314" s="201" t="s">
        <v>38</v>
      </c>
      <c r="O314" s="78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174</v>
      </c>
      <c r="AT314" s="189" t="s">
        <v>276</v>
      </c>
      <c r="AU314" s="189" t="s">
        <v>80</v>
      </c>
      <c r="AY314" s="15" t="s">
        <v>157</v>
      </c>
      <c r="BE314" s="190">
        <f>IF(N314="základná",J314,0)</f>
        <v>0</v>
      </c>
      <c r="BF314" s="190">
        <f>IF(N314="znížená",J314,0)</f>
        <v>0</v>
      </c>
      <c r="BG314" s="190">
        <f>IF(N314="zákl. prenesená",J314,0)</f>
        <v>0</v>
      </c>
      <c r="BH314" s="190">
        <f>IF(N314="zníž. prenesená",J314,0)</f>
        <v>0</v>
      </c>
      <c r="BI314" s="190">
        <f>IF(N314="nulová",J314,0)</f>
        <v>0</v>
      </c>
      <c r="BJ314" s="15" t="s">
        <v>164</v>
      </c>
      <c r="BK314" s="190">
        <f>ROUND(I314*H314,2)</f>
        <v>0</v>
      </c>
      <c r="BL314" s="15" t="s">
        <v>163</v>
      </c>
      <c r="BM314" s="189" t="s">
        <v>779</v>
      </c>
    </row>
    <row r="315" s="2" customFormat="1" ht="16.5" customHeight="1">
      <c r="A315" s="34"/>
      <c r="B315" s="176"/>
      <c r="C315" s="191" t="s">
        <v>787</v>
      </c>
      <c r="D315" s="191" t="s">
        <v>276</v>
      </c>
      <c r="E315" s="192" t="s">
        <v>2768</v>
      </c>
      <c r="F315" s="193" t="s">
        <v>2769</v>
      </c>
      <c r="G315" s="194" t="s">
        <v>300</v>
      </c>
      <c r="H315" s="195">
        <v>20</v>
      </c>
      <c r="I315" s="196"/>
      <c r="J315" s="197">
        <f>ROUND(I315*H315,2)</f>
        <v>0</v>
      </c>
      <c r="K315" s="198"/>
      <c r="L315" s="199"/>
      <c r="M315" s="200" t="s">
        <v>1</v>
      </c>
      <c r="N315" s="201" t="s">
        <v>38</v>
      </c>
      <c r="O315" s="78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174</v>
      </c>
      <c r="AT315" s="189" t="s">
        <v>276</v>
      </c>
      <c r="AU315" s="189" t="s">
        <v>80</v>
      </c>
      <c r="AY315" s="15" t="s">
        <v>157</v>
      </c>
      <c r="BE315" s="190">
        <f>IF(N315="základná",J315,0)</f>
        <v>0</v>
      </c>
      <c r="BF315" s="190">
        <f>IF(N315="znížená",J315,0)</f>
        <v>0</v>
      </c>
      <c r="BG315" s="190">
        <f>IF(N315="zákl. prenesená",J315,0)</f>
        <v>0</v>
      </c>
      <c r="BH315" s="190">
        <f>IF(N315="zníž. prenesená",J315,0)</f>
        <v>0</v>
      </c>
      <c r="BI315" s="190">
        <f>IF(N315="nulová",J315,0)</f>
        <v>0</v>
      </c>
      <c r="BJ315" s="15" t="s">
        <v>164</v>
      </c>
      <c r="BK315" s="190">
        <f>ROUND(I315*H315,2)</f>
        <v>0</v>
      </c>
      <c r="BL315" s="15" t="s">
        <v>163</v>
      </c>
      <c r="BM315" s="189" t="s">
        <v>783</v>
      </c>
    </row>
    <row r="316" s="2" customFormat="1" ht="16.5" customHeight="1">
      <c r="A316" s="34"/>
      <c r="B316" s="176"/>
      <c r="C316" s="191" t="s">
        <v>473</v>
      </c>
      <c r="D316" s="191" t="s">
        <v>276</v>
      </c>
      <c r="E316" s="192" t="s">
        <v>2770</v>
      </c>
      <c r="F316" s="193" t="s">
        <v>2771</v>
      </c>
      <c r="G316" s="194" t="s">
        <v>300</v>
      </c>
      <c r="H316" s="195">
        <v>20</v>
      </c>
      <c r="I316" s="196"/>
      <c r="J316" s="197">
        <f>ROUND(I316*H316,2)</f>
        <v>0</v>
      </c>
      <c r="K316" s="198"/>
      <c r="L316" s="199"/>
      <c r="M316" s="200" t="s">
        <v>1</v>
      </c>
      <c r="N316" s="201" t="s">
        <v>38</v>
      </c>
      <c r="O316" s="78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174</v>
      </c>
      <c r="AT316" s="189" t="s">
        <v>276</v>
      </c>
      <c r="AU316" s="189" t="s">
        <v>80</v>
      </c>
      <c r="AY316" s="15" t="s">
        <v>157</v>
      </c>
      <c r="BE316" s="190">
        <f>IF(N316="základná",J316,0)</f>
        <v>0</v>
      </c>
      <c r="BF316" s="190">
        <f>IF(N316="znížená",J316,0)</f>
        <v>0</v>
      </c>
      <c r="BG316" s="190">
        <f>IF(N316="zákl. prenesená",J316,0)</f>
        <v>0</v>
      </c>
      <c r="BH316" s="190">
        <f>IF(N316="zníž. prenesená",J316,0)</f>
        <v>0</v>
      </c>
      <c r="BI316" s="190">
        <f>IF(N316="nulová",J316,0)</f>
        <v>0</v>
      </c>
      <c r="BJ316" s="15" t="s">
        <v>164</v>
      </c>
      <c r="BK316" s="190">
        <f>ROUND(I316*H316,2)</f>
        <v>0</v>
      </c>
      <c r="BL316" s="15" t="s">
        <v>163</v>
      </c>
      <c r="BM316" s="189" t="s">
        <v>786</v>
      </c>
    </row>
    <row r="317" s="2" customFormat="1" ht="16.5" customHeight="1">
      <c r="A317" s="34"/>
      <c r="B317" s="176"/>
      <c r="C317" s="191" t="s">
        <v>792</v>
      </c>
      <c r="D317" s="191" t="s">
        <v>276</v>
      </c>
      <c r="E317" s="192" t="s">
        <v>2772</v>
      </c>
      <c r="F317" s="193" t="s">
        <v>2773</v>
      </c>
      <c r="G317" s="194" t="s">
        <v>300</v>
      </c>
      <c r="H317" s="195">
        <v>15</v>
      </c>
      <c r="I317" s="196"/>
      <c r="J317" s="197">
        <f>ROUND(I317*H317,2)</f>
        <v>0</v>
      </c>
      <c r="K317" s="198"/>
      <c r="L317" s="199"/>
      <c r="M317" s="200" t="s">
        <v>1</v>
      </c>
      <c r="N317" s="201" t="s">
        <v>38</v>
      </c>
      <c r="O317" s="78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174</v>
      </c>
      <c r="AT317" s="189" t="s">
        <v>276</v>
      </c>
      <c r="AU317" s="189" t="s">
        <v>80</v>
      </c>
      <c r="AY317" s="15" t="s">
        <v>157</v>
      </c>
      <c r="BE317" s="190">
        <f>IF(N317="základná",J317,0)</f>
        <v>0</v>
      </c>
      <c r="BF317" s="190">
        <f>IF(N317="znížená",J317,0)</f>
        <v>0</v>
      </c>
      <c r="BG317" s="190">
        <f>IF(N317="zákl. prenesená",J317,0)</f>
        <v>0</v>
      </c>
      <c r="BH317" s="190">
        <f>IF(N317="zníž. prenesená",J317,0)</f>
        <v>0</v>
      </c>
      <c r="BI317" s="190">
        <f>IF(N317="nulová",J317,0)</f>
        <v>0</v>
      </c>
      <c r="BJ317" s="15" t="s">
        <v>164</v>
      </c>
      <c r="BK317" s="190">
        <f>ROUND(I317*H317,2)</f>
        <v>0</v>
      </c>
      <c r="BL317" s="15" t="s">
        <v>163</v>
      </c>
      <c r="BM317" s="189" t="s">
        <v>788</v>
      </c>
    </row>
    <row r="318" s="2" customFormat="1" ht="16.5" customHeight="1">
      <c r="A318" s="34"/>
      <c r="B318" s="176"/>
      <c r="C318" s="191" t="s">
        <v>476</v>
      </c>
      <c r="D318" s="191" t="s">
        <v>276</v>
      </c>
      <c r="E318" s="192" t="s">
        <v>2774</v>
      </c>
      <c r="F318" s="193" t="s">
        <v>2775</v>
      </c>
      <c r="G318" s="194" t="s">
        <v>300</v>
      </c>
      <c r="H318" s="195">
        <v>4</v>
      </c>
      <c r="I318" s="196"/>
      <c r="J318" s="197">
        <f>ROUND(I318*H318,2)</f>
        <v>0</v>
      </c>
      <c r="K318" s="198"/>
      <c r="L318" s="199"/>
      <c r="M318" s="200" t="s">
        <v>1</v>
      </c>
      <c r="N318" s="201" t="s">
        <v>38</v>
      </c>
      <c r="O318" s="78"/>
      <c r="P318" s="187">
        <f>O318*H318</f>
        <v>0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174</v>
      </c>
      <c r="AT318" s="189" t="s">
        <v>276</v>
      </c>
      <c r="AU318" s="189" t="s">
        <v>80</v>
      </c>
      <c r="AY318" s="15" t="s">
        <v>157</v>
      </c>
      <c r="BE318" s="190">
        <f>IF(N318="základná",J318,0)</f>
        <v>0</v>
      </c>
      <c r="BF318" s="190">
        <f>IF(N318="znížená",J318,0)</f>
        <v>0</v>
      </c>
      <c r="BG318" s="190">
        <f>IF(N318="zákl. prenesená",J318,0)</f>
        <v>0</v>
      </c>
      <c r="BH318" s="190">
        <f>IF(N318="zníž. prenesená",J318,0)</f>
        <v>0</v>
      </c>
      <c r="BI318" s="190">
        <f>IF(N318="nulová",J318,0)</f>
        <v>0</v>
      </c>
      <c r="BJ318" s="15" t="s">
        <v>164</v>
      </c>
      <c r="BK318" s="190">
        <f>ROUND(I318*H318,2)</f>
        <v>0</v>
      </c>
      <c r="BL318" s="15" t="s">
        <v>163</v>
      </c>
      <c r="BM318" s="189" t="s">
        <v>791</v>
      </c>
    </row>
    <row r="319" s="2" customFormat="1" ht="16.5" customHeight="1">
      <c r="A319" s="34"/>
      <c r="B319" s="176"/>
      <c r="C319" s="191" t="s">
        <v>799</v>
      </c>
      <c r="D319" s="191" t="s">
        <v>276</v>
      </c>
      <c r="E319" s="192" t="s">
        <v>2776</v>
      </c>
      <c r="F319" s="193" t="s">
        <v>2777</v>
      </c>
      <c r="G319" s="194" t="s">
        <v>300</v>
      </c>
      <c r="H319" s="195">
        <v>6</v>
      </c>
      <c r="I319" s="196"/>
      <c r="J319" s="197">
        <f>ROUND(I319*H319,2)</f>
        <v>0</v>
      </c>
      <c r="K319" s="198"/>
      <c r="L319" s="199"/>
      <c r="M319" s="200" t="s">
        <v>1</v>
      </c>
      <c r="N319" s="201" t="s">
        <v>38</v>
      </c>
      <c r="O319" s="78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174</v>
      </c>
      <c r="AT319" s="189" t="s">
        <v>276</v>
      </c>
      <c r="AU319" s="189" t="s">
        <v>80</v>
      </c>
      <c r="AY319" s="15" t="s">
        <v>157</v>
      </c>
      <c r="BE319" s="190">
        <f>IF(N319="základná",J319,0)</f>
        <v>0</v>
      </c>
      <c r="BF319" s="190">
        <f>IF(N319="znížená",J319,0)</f>
        <v>0</v>
      </c>
      <c r="BG319" s="190">
        <f>IF(N319="zákl. prenesená",J319,0)</f>
        <v>0</v>
      </c>
      <c r="BH319" s="190">
        <f>IF(N319="zníž. prenesená",J319,0)</f>
        <v>0</v>
      </c>
      <c r="BI319" s="190">
        <f>IF(N319="nulová",J319,0)</f>
        <v>0</v>
      </c>
      <c r="BJ319" s="15" t="s">
        <v>164</v>
      </c>
      <c r="BK319" s="190">
        <f>ROUND(I319*H319,2)</f>
        <v>0</v>
      </c>
      <c r="BL319" s="15" t="s">
        <v>163</v>
      </c>
      <c r="BM319" s="189" t="s">
        <v>795</v>
      </c>
    </row>
    <row r="320" s="2" customFormat="1" ht="16.5" customHeight="1">
      <c r="A320" s="34"/>
      <c r="B320" s="176"/>
      <c r="C320" s="191" t="s">
        <v>480</v>
      </c>
      <c r="D320" s="191" t="s">
        <v>276</v>
      </c>
      <c r="E320" s="192" t="s">
        <v>2778</v>
      </c>
      <c r="F320" s="193" t="s">
        <v>2779</v>
      </c>
      <c r="G320" s="194" t="s">
        <v>300</v>
      </c>
      <c r="H320" s="195">
        <v>1</v>
      </c>
      <c r="I320" s="196"/>
      <c r="J320" s="197">
        <f>ROUND(I320*H320,2)</f>
        <v>0</v>
      </c>
      <c r="K320" s="198"/>
      <c r="L320" s="199"/>
      <c r="M320" s="200" t="s">
        <v>1</v>
      </c>
      <c r="N320" s="201" t="s">
        <v>38</v>
      </c>
      <c r="O320" s="78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174</v>
      </c>
      <c r="AT320" s="189" t="s">
        <v>276</v>
      </c>
      <c r="AU320" s="189" t="s">
        <v>80</v>
      </c>
      <c r="AY320" s="15" t="s">
        <v>157</v>
      </c>
      <c r="BE320" s="190">
        <f>IF(N320="základná",J320,0)</f>
        <v>0</v>
      </c>
      <c r="BF320" s="190">
        <f>IF(N320="znížená",J320,0)</f>
        <v>0</v>
      </c>
      <c r="BG320" s="190">
        <f>IF(N320="zákl. prenesená",J320,0)</f>
        <v>0</v>
      </c>
      <c r="BH320" s="190">
        <f>IF(N320="zníž. prenesená",J320,0)</f>
        <v>0</v>
      </c>
      <c r="BI320" s="190">
        <f>IF(N320="nulová",J320,0)</f>
        <v>0</v>
      </c>
      <c r="BJ320" s="15" t="s">
        <v>164</v>
      </c>
      <c r="BK320" s="190">
        <f>ROUND(I320*H320,2)</f>
        <v>0</v>
      </c>
      <c r="BL320" s="15" t="s">
        <v>163</v>
      </c>
      <c r="BM320" s="189" t="s">
        <v>798</v>
      </c>
    </row>
    <row r="321" s="2" customFormat="1" ht="16.5" customHeight="1">
      <c r="A321" s="34"/>
      <c r="B321" s="176"/>
      <c r="C321" s="191" t="s">
        <v>806</v>
      </c>
      <c r="D321" s="191" t="s">
        <v>276</v>
      </c>
      <c r="E321" s="192" t="s">
        <v>2780</v>
      </c>
      <c r="F321" s="193" t="s">
        <v>2781</v>
      </c>
      <c r="G321" s="194" t="s">
        <v>300</v>
      </c>
      <c r="H321" s="195">
        <v>40</v>
      </c>
      <c r="I321" s="196"/>
      <c r="J321" s="197">
        <f>ROUND(I321*H321,2)</f>
        <v>0</v>
      </c>
      <c r="K321" s="198"/>
      <c r="L321" s="199"/>
      <c r="M321" s="200" t="s">
        <v>1</v>
      </c>
      <c r="N321" s="201" t="s">
        <v>38</v>
      </c>
      <c r="O321" s="78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174</v>
      </c>
      <c r="AT321" s="189" t="s">
        <v>276</v>
      </c>
      <c r="AU321" s="189" t="s">
        <v>80</v>
      </c>
      <c r="AY321" s="15" t="s">
        <v>157</v>
      </c>
      <c r="BE321" s="190">
        <f>IF(N321="základná",J321,0)</f>
        <v>0</v>
      </c>
      <c r="BF321" s="190">
        <f>IF(N321="znížená",J321,0)</f>
        <v>0</v>
      </c>
      <c r="BG321" s="190">
        <f>IF(N321="zákl. prenesená",J321,0)</f>
        <v>0</v>
      </c>
      <c r="BH321" s="190">
        <f>IF(N321="zníž. prenesená",J321,0)</f>
        <v>0</v>
      </c>
      <c r="BI321" s="190">
        <f>IF(N321="nulová",J321,0)</f>
        <v>0</v>
      </c>
      <c r="BJ321" s="15" t="s">
        <v>164</v>
      </c>
      <c r="BK321" s="190">
        <f>ROUND(I321*H321,2)</f>
        <v>0</v>
      </c>
      <c r="BL321" s="15" t="s">
        <v>163</v>
      </c>
      <c r="BM321" s="189" t="s">
        <v>802</v>
      </c>
    </row>
    <row r="322" s="12" customFormat="1" ht="25.92" customHeight="1">
      <c r="A322" s="12"/>
      <c r="B322" s="163"/>
      <c r="C322" s="12"/>
      <c r="D322" s="164" t="s">
        <v>71</v>
      </c>
      <c r="E322" s="165" t="s">
        <v>2782</v>
      </c>
      <c r="F322" s="165" t="s">
        <v>2783</v>
      </c>
      <c r="G322" s="12"/>
      <c r="H322" s="12"/>
      <c r="I322" s="166"/>
      <c r="J322" s="167">
        <f>BK322</f>
        <v>0</v>
      </c>
      <c r="K322" s="12"/>
      <c r="L322" s="163"/>
      <c r="M322" s="168"/>
      <c r="N322" s="169"/>
      <c r="O322" s="169"/>
      <c r="P322" s="170">
        <f>SUM(P323:P345)</f>
        <v>0</v>
      </c>
      <c r="Q322" s="169"/>
      <c r="R322" s="170">
        <f>SUM(R323:R345)</f>
        <v>0</v>
      </c>
      <c r="S322" s="169"/>
      <c r="T322" s="171">
        <f>SUM(T323:T345)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4" t="s">
        <v>80</v>
      </c>
      <c r="AT322" s="172" t="s">
        <v>71</v>
      </c>
      <c r="AU322" s="172" t="s">
        <v>72</v>
      </c>
      <c r="AY322" s="164" t="s">
        <v>157</v>
      </c>
      <c r="BK322" s="173">
        <f>SUM(BK323:BK345)</f>
        <v>0</v>
      </c>
    </row>
    <row r="323" s="2" customFormat="1" ht="16.5" customHeight="1">
      <c r="A323" s="34"/>
      <c r="B323" s="176"/>
      <c r="C323" s="177" t="s">
        <v>483</v>
      </c>
      <c r="D323" s="177" t="s">
        <v>159</v>
      </c>
      <c r="E323" s="178" t="s">
        <v>2784</v>
      </c>
      <c r="F323" s="179" t="s">
        <v>2785</v>
      </c>
      <c r="G323" s="180" t="s">
        <v>2786</v>
      </c>
      <c r="H323" s="181">
        <v>1</v>
      </c>
      <c r="I323" s="182"/>
      <c r="J323" s="183">
        <f>ROUND(I323*H323,2)</f>
        <v>0</v>
      </c>
      <c r="K323" s="184"/>
      <c r="L323" s="35"/>
      <c r="M323" s="185" t="s">
        <v>1</v>
      </c>
      <c r="N323" s="186" t="s">
        <v>38</v>
      </c>
      <c r="O323" s="78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163</v>
      </c>
      <c r="AT323" s="189" t="s">
        <v>159</v>
      </c>
      <c r="AU323" s="189" t="s">
        <v>80</v>
      </c>
      <c r="AY323" s="15" t="s">
        <v>157</v>
      </c>
      <c r="BE323" s="190">
        <f>IF(N323="základná",J323,0)</f>
        <v>0</v>
      </c>
      <c r="BF323" s="190">
        <f>IF(N323="znížená",J323,0)</f>
        <v>0</v>
      </c>
      <c r="BG323" s="190">
        <f>IF(N323="zákl. prenesená",J323,0)</f>
        <v>0</v>
      </c>
      <c r="BH323" s="190">
        <f>IF(N323="zníž. prenesená",J323,0)</f>
        <v>0</v>
      </c>
      <c r="BI323" s="190">
        <f>IF(N323="nulová",J323,0)</f>
        <v>0</v>
      </c>
      <c r="BJ323" s="15" t="s">
        <v>164</v>
      </c>
      <c r="BK323" s="190">
        <f>ROUND(I323*H323,2)</f>
        <v>0</v>
      </c>
      <c r="BL323" s="15" t="s">
        <v>163</v>
      </c>
      <c r="BM323" s="189" t="s">
        <v>805</v>
      </c>
    </row>
    <row r="324" s="2" customFormat="1" ht="16.5" customHeight="1">
      <c r="A324" s="34"/>
      <c r="B324" s="176"/>
      <c r="C324" s="191" t="s">
        <v>813</v>
      </c>
      <c r="D324" s="191" t="s">
        <v>276</v>
      </c>
      <c r="E324" s="192" t="s">
        <v>2787</v>
      </c>
      <c r="F324" s="193" t="s">
        <v>2788</v>
      </c>
      <c r="G324" s="194" t="s">
        <v>300</v>
      </c>
      <c r="H324" s="195">
        <v>1</v>
      </c>
      <c r="I324" s="196"/>
      <c r="J324" s="197">
        <f>ROUND(I324*H324,2)</f>
        <v>0</v>
      </c>
      <c r="K324" s="198"/>
      <c r="L324" s="199"/>
      <c r="M324" s="200" t="s">
        <v>1</v>
      </c>
      <c r="N324" s="201" t="s">
        <v>38</v>
      </c>
      <c r="O324" s="78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174</v>
      </c>
      <c r="AT324" s="189" t="s">
        <v>276</v>
      </c>
      <c r="AU324" s="189" t="s">
        <v>80</v>
      </c>
      <c r="AY324" s="15" t="s">
        <v>157</v>
      </c>
      <c r="BE324" s="190">
        <f>IF(N324="základná",J324,0)</f>
        <v>0</v>
      </c>
      <c r="BF324" s="190">
        <f>IF(N324="znížená",J324,0)</f>
        <v>0</v>
      </c>
      <c r="BG324" s="190">
        <f>IF(N324="zákl. prenesená",J324,0)</f>
        <v>0</v>
      </c>
      <c r="BH324" s="190">
        <f>IF(N324="zníž. prenesená",J324,0)</f>
        <v>0</v>
      </c>
      <c r="BI324" s="190">
        <f>IF(N324="nulová",J324,0)</f>
        <v>0</v>
      </c>
      <c r="BJ324" s="15" t="s">
        <v>164</v>
      </c>
      <c r="BK324" s="190">
        <f>ROUND(I324*H324,2)</f>
        <v>0</v>
      </c>
      <c r="BL324" s="15" t="s">
        <v>163</v>
      </c>
      <c r="BM324" s="189" t="s">
        <v>809</v>
      </c>
    </row>
    <row r="325" s="2" customFormat="1" ht="16.5" customHeight="1">
      <c r="A325" s="34"/>
      <c r="B325" s="176"/>
      <c r="C325" s="191" t="s">
        <v>487</v>
      </c>
      <c r="D325" s="191" t="s">
        <v>276</v>
      </c>
      <c r="E325" s="192" t="s">
        <v>2789</v>
      </c>
      <c r="F325" s="193" t="s">
        <v>2790</v>
      </c>
      <c r="G325" s="194" t="s">
        <v>300</v>
      </c>
      <c r="H325" s="195">
        <v>1</v>
      </c>
      <c r="I325" s="196"/>
      <c r="J325" s="197">
        <f>ROUND(I325*H325,2)</f>
        <v>0</v>
      </c>
      <c r="K325" s="198"/>
      <c r="L325" s="199"/>
      <c r="M325" s="200" t="s">
        <v>1</v>
      </c>
      <c r="N325" s="201" t="s">
        <v>38</v>
      </c>
      <c r="O325" s="78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174</v>
      </c>
      <c r="AT325" s="189" t="s">
        <v>276</v>
      </c>
      <c r="AU325" s="189" t="s">
        <v>80</v>
      </c>
      <c r="AY325" s="15" t="s">
        <v>157</v>
      </c>
      <c r="BE325" s="190">
        <f>IF(N325="základná",J325,0)</f>
        <v>0</v>
      </c>
      <c r="BF325" s="190">
        <f>IF(N325="znížená",J325,0)</f>
        <v>0</v>
      </c>
      <c r="BG325" s="190">
        <f>IF(N325="zákl. prenesená",J325,0)</f>
        <v>0</v>
      </c>
      <c r="BH325" s="190">
        <f>IF(N325="zníž. prenesená",J325,0)</f>
        <v>0</v>
      </c>
      <c r="BI325" s="190">
        <f>IF(N325="nulová",J325,0)</f>
        <v>0</v>
      </c>
      <c r="BJ325" s="15" t="s">
        <v>164</v>
      </c>
      <c r="BK325" s="190">
        <f>ROUND(I325*H325,2)</f>
        <v>0</v>
      </c>
      <c r="BL325" s="15" t="s">
        <v>163</v>
      </c>
      <c r="BM325" s="189" t="s">
        <v>812</v>
      </c>
    </row>
    <row r="326" s="2" customFormat="1" ht="16.5" customHeight="1">
      <c r="A326" s="34"/>
      <c r="B326" s="176"/>
      <c r="C326" s="191" t="s">
        <v>820</v>
      </c>
      <c r="D326" s="191" t="s">
        <v>276</v>
      </c>
      <c r="E326" s="192" t="s">
        <v>2791</v>
      </c>
      <c r="F326" s="193" t="s">
        <v>2792</v>
      </c>
      <c r="G326" s="194" t="s">
        <v>300</v>
      </c>
      <c r="H326" s="195">
        <v>1</v>
      </c>
      <c r="I326" s="196"/>
      <c r="J326" s="197">
        <f>ROUND(I326*H326,2)</f>
        <v>0</v>
      </c>
      <c r="K326" s="198"/>
      <c r="L326" s="199"/>
      <c r="M326" s="200" t="s">
        <v>1</v>
      </c>
      <c r="N326" s="201" t="s">
        <v>38</v>
      </c>
      <c r="O326" s="78"/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174</v>
      </c>
      <c r="AT326" s="189" t="s">
        <v>276</v>
      </c>
      <c r="AU326" s="189" t="s">
        <v>80</v>
      </c>
      <c r="AY326" s="15" t="s">
        <v>157</v>
      </c>
      <c r="BE326" s="190">
        <f>IF(N326="základná",J326,0)</f>
        <v>0</v>
      </c>
      <c r="BF326" s="190">
        <f>IF(N326="znížená",J326,0)</f>
        <v>0</v>
      </c>
      <c r="BG326" s="190">
        <f>IF(N326="zákl. prenesená",J326,0)</f>
        <v>0</v>
      </c>
      <c r="BH326" s="190">
        <f>IF(N326="zníž. prenesená",J326,0)</f>
        <v>0</v>
      </c>
      <c r="BI326" s="190">
        <f>IF(N326="nulová",J326,0)</f>
        <v>0</v>
      </c>
      <c r="BJ326" s="15" t="s">
        <v>164</v>
      </c>
      <c r="BK326" s="190">
        <f>ROUND(I326*H326,2)</f>
        <v>0</v>
      </c>
      <c r="BL326" s="15" t="s">
        <v>163</v>
      </c>
      <c r="BM326" s="189" t="s">
        <v>816</v>
      </c>
    </row>
    <row r="327" s="2" customFormat="1" ht="16.5" customHeight="1">
      <c r="A327" s="34"/>
      <c r="B327" s="176"/>
      <c r="C327" s="191" t="s">
        <v>490</v>
      </c>
      <c r="D327" s="191" t="s">
        <v>276</v>
      </c>
      <c r="E327" s="192" t="s">
        <v>2793</v>
      </c>
      <c r="F327" s="193" t="s">
        <v>2794</v>
      </c>
      <c r="G327" s="194" t="s">
        <v>300</v>
      </c>
      <c r="H327" s="195">
        <v>16</v>
      </c>
      <c r="I327" s="196"/>
      <c r="J327" s="197">
        <f>ROUND(I327*H327,2)</f>
        <v>0</v>
      </c>
      <c r="K327" s="198"/>
      <c r="L327" s="199"/>
      <c r="M327" s="200" t="s">
        <v>1</v>
      </c>
      <c r="N327" s="201" t="s">
        <v>38</v>
      </c>
      <c r="O327" s="78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174</v>
      </c>
      <c r="AT327" s="189" t="s">
        <v>276</v>
      </c>
      <c r="AU327" s="189" t="s">
        <v>80</v>
      </c>
      <c r="AY327" s="15" t="s">
        <v>157</v>
      </c>
      <c r="BE327" s="190">
        <f>IF(N327="základná",J327,0)</f>
        <v>0</v>
      </c>
      <c r="BF327" s="190">
        <f>IF(N327="znížená",J327,0)</f>
        <v>0</v>
      </c>
      <c r="BG327" s="190">
        <f>IF(N327="zákl. prenesená",J327,0)</f>
        <v>0</v>
      </c>
      <c r="BH327" s="190">
        <f>IF(N327="zníž. prenesená",J327,0)</f>
        <v>0</v>
      </c>
      <c r="BI327" s="190">
        <f>IF(N327="nulová",J327,0)</f>
        <v>0</v>
      </c>
      <c r="BJ327" s="15" t="s">
        <v>164</v>
      </c>
      <c r="BK327" s="190">
        <f>ROUND(I327*H327,2)</f>
        <v>0</v>
      </c>
      <c r="BL327" s="15" t="s">
        <v>163</v>
      </c>
      <c r="BM327" s="189" t="s">
        <v>819</v>
      </c>
    </row>
    <row r="328" s="2" customFormat="1" ht="16.5" customHeight="1">
      <c r="A328" s="34"/>
      <c r="B328" s="176"/>
      <c r="C328" s="191" t="s">
        <v>825</v>
      </c>
      <c r="D328" s="191" t="s">
        <v>276</v>
      </c>
      <c r="E328" s="192" t="s">
        <v>2795</v>
      </c>
      <c r="F328" s="193" t="s">
        <v>2796</v>
      </c>
      <c r="G328" s="194" t="s">
        <v>300</v>
      </c>
      <c r="H328" s="195">
        <v>8</v>
      </c>
      <c r="I328" s="196"/>
      <c r="J328" s="197">
        <f>ROUND(I328*H328,2)</f>
        <v>0</v>
      </c>
      <c r="K328" s="198"/>
      <c r="L328" s="199"/>
      <c r="M328" s="200" t="s">
        <v>1</v>
      </c>
      <c r="N328" s="201" t="s">
        <v>38</v>
      </c>
      <c r="O328" s="78"/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9" t="s">
        <v>174</v>
      </c>
      <c r="AT328" s="189" t="s">
        <v>276</v>
      </c>
      <c r="AU328" s="189" t="s">
        <v>80</v>
      </c>
      <c r="AY328" s="15" t="s">
        <v>157</v>
      </c>
      <c r="BE328" s="190">
        <f>IF(N328="základná",J328,0)</f>
        <v>0</v>
      </c>
      <c r="BF328" s="190">
        <f>IF(N328="znížená",J328,0)</f>
        <v>0</v>
      </c>
      <c r="BG328" s="190">
        <f>IF(N328="zákl. prenesená",J328,0)</f>
        <v>0</v>
      </c>
      <c r="BH328" s="190">
        <f>IF(N328="zníž. prenesená",J328,0)</f>
        <v>0</v>
      </c>
      <c r="BI328" s="190">
        <f>IF(N328="nulová",J328,0)</f>
        <v>0</v>
      </c>
      <c r="BJ328" s="15" t="s">
        <v>164</v>
      </c>
      <c r="BK328" s="190">
        <f>ROUND(I328*H328,2)</f>
        <v>0</v>
      </c>
      <c r="BL328" s="15" t="s">
        <v>163</v>
      </c>
      <c r="BM328" s="189" t="s">
        <v>821</v>
      </c>
    </row>
    <row r="329" s="2" customFormat="1" ht="16.5" customHeight="1">
      <c r="A329" s="34"/>
      <c r="B329" s="176"/>
      <c r="C329" s="191" t="s">
        <v>494</v>
      </c>
      <c r="D329" s="191" t="s">
        <v>276</v>
      </c>
      <c r="E329" s="192" t="s">
        <v>2797</v>
      </c>
      <c r="F329" s="193" t="s">
        <v>2798</v>
      </c>
      <c r="G329" s="194" t="s">
        <v>300</v>
      </c>
      <c r="H329" s="195">
        <v>1</v>
      </c>
      <c r="I329" s="196"/>
      <c r="J329" s="197">
        <f>ROUND(I329*H329,2)</f>
        <v>0</v>
      </c>
      <c r="K329" s="198"/>
      <c r="L329" s="199"/>
      <c r="M329" s="200" t="s">
        <v>1</v>
      </c>
      <c r="N329" s="201" t="s">
        <v>38</v>
      </c>
      <c r="O329" s="78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174</v>
      </c>
      <c r="AT329" s="189" t="s">
        <v>276</v>
      </c>
      <c r="AU329" s="189" t="s">
        <v>80</v>
      </c>
      <c r="AY329" s="15" t="s">
        <v>157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5" t="s">
        <v>164</v>
      </c>
      <c r="BK329" s="190">
        <f>ROUND(I329*H329,2)</f>
        <v>0</v>
      </c>
      <c r="BL329" s="15" t="s">
        <v>163</v>
      </c>
      <c r="BM329" s="189" t="s">
        <v>824</v>
      </c>
    </row>
    <row r="330" s="2" customFormat="1" ht="16.5" customHeight="1">
      <c r="A330" s="34"/>
      <c r="B330" s="176"/>
      <c r="C330" s="191" t="s">
        <v>832</v>
      </c>
      <c r="D330" s="191" t="s">
        <v>276</v>
      </c>
      <c r="E330" s="192" t="s">
        <v>2799</v>
      </c>
      <c r="F330" s="193" t="s">
        <v>2800</v>
      </c>
      <c r="G330" s="194" t="s">
        <v>300</v>
      </c>
      <c r="H330" s="195">
        <v>3</v>
      </c>
      <c r="I330" s="196"/>
      <c r="J330" s="197">
        <f>ROUND(I330*H330,2)</f>
        <v>0</v>
      </c>
      <c r="K330" s="198"/>
      <c r="L330" s="199"/>
      <c r="M330" s="200" t="s">
        <v>1</v>
      </c>
      <c r="N330" s="201" t="s">
        <v>38</v>
      </c>
      <c r="O330" s="78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174</v>
      </c>
      <c r="AT330" s="189" t="s">
        <v>276</v>
      </c>
      <c r="AU330" s="189" t="s">
        <v>80</v>
      </c>
      <c r="AY330" s="15" t="s">
        <v>157</v>
      </c>
      <c r="BE330" s="190">
        <f>IF(N330="základná",J330,0)</f>
        <v>0</v>
      </c>
      <c r="BF330" s="190">
        <f>IF(N330="znížená",J330,0)</f>
        <v>0</v>
      </c>
      <c r="BG330" s="190">
        <f>IF(N330="zákl. prenesená",J330,0)</f>
        <v>0</v>
      </c>
      <c r="BH330" s="190">
        <f>IF(N330="zníž. prenesená",J330,0)</f>
        <v>0</v>
      </c>
      <c r="BI330" s="190">
        <f>IF(N330="nulová",J330,0)</f>
        <v>0</v>
      </c>
      <c r="BJ330" s="15" t="s">
        <v>164</v>
      </c>
      <c r="BK330" s="190">
        <f>ROUND(I330*H330,2)</f>
        <v>0</v>
      </c>
      <c r="BL330" s="15" t="s">
        <v>163</v>
      </c>
      <c r="BM330" s="189" t="s">
        <v>828</v>
      </c>
    </row>
    <row r="331" s="2" customFormat="1" ht="16.5" customHeight="1">
      <c r="A331" s="34"/>
      <c r="B331" s="176"/>
      <c r="C331" s="191" t="s">
        <v>498</v>
      </c>
      <c r="D331" s="191" t="s">
        <v>276</v>
      </c>
      <c r="E331" s="192" t="s">
        <v>2801</v>
      </c>
      <c r="F331" s="193" t="s">
        <v>2802</v>
      </c>
      <c r="G331" s="194" t="s">
        <v>300</v>
      </c>
      <c r="H331" s="195">
        <v>1</v>
      </c>
      <c r="I331" s="196"/>
      <c r="J331" s="197">
        <f>ROUND(I331*H331,2)</f>
        <v>0</v>
      </c>
      <c r="K331" s="198"/>
      <c r="L331" s="199"/>
      <c r="M331" s="200" t="s">
        <v>1</v>
      </c>
      <c r="N331" s="201" t="s">
        <v>38</v>
      </c>
      <c r="O331" s="78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174</v>
      </c>
      <c r="AT331" s="189" t="s">
        <v>276</v>
      </c>
      <c r="AU331" s="189" t="s">
        <v>80</v>
      </c>
      <c r="AY331" s="15" t="s">
        <v>157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5" t="s">
        <v>164</v>
      </c>
      <c r="BK331" s="190">
        <f>ROUND(I331*H331,2)</f>
        <v>0</v>
      </c>
      <c r="BL331" s="15" t="s">
        <v>163</v>
      </c>
      <c r="BM331" s="189" t="s">
        <v>831</v>
      </c>
    </row>
    <row r="332" s="2" customFormat="1" ht="16.5" customHeight="1">
      <c r="A332" s="34"/>
      <c r="B332" s="176"/>
      <c r="C332" s="191" t="s">
        <v>839</v>
      </c>
      <c r="D332" s="191" t="s">
        <v>276</v>
      </c>
      <c r="E332" s="192" t="s">
        <v>2803</v>
      </c>
      <c r="F332" s="193" t="s">
        <v>2804</v>
      </c>
      <c r="G332" s="194" t="s">
        <v>300</v>
      </c>
      <c r="H332" s="195">
        <v>1</v>
      </c>
      <c r="I332" s="196"/>
      <c r="J332" s="197">
        <f>ROUND(I332*H332,2)</f>
        <v>0</v>
      </c>
      <c r="K332" s="198"/>
      <c r="L332" s="199"/>
      <c r="M332" s="200" t="s">
        <v>1</v>
      </c>
      <c r="N332" s="201" t="s">
        <v>38</v>
      </c>
      <c r="O332" s="78"/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174</v>
      </c>
      <c r="AT332" s="189" t="s">
        <v>276</v>
      </c>
      <c r="AU332" s="189" t="s">
        <v>80</v>
      </c>
      <c r="AY332" s="15" t="s">
        <v>157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5" t="s">
        <v>164</v>
      </c>
      <c r="BK332" s="190">
        <f>ROUND(I332*H332,2)</f>
        <v>0</v>
      </c>
      <c r="BL332" s="15" t="s">
        <v>163</v>
      </c>
      <c r="BM332" s="189" t="s">
        <v>835</v>
      </c>
    </row>
    <row r="333" s="2" customFormat="1" ht="16.5" customHeight="1">
      <c r="A333" s="34"/>
      <c r="B333" s="176"/>
      <c r="C333" s="191" t="s">
        <v>501</v>
      </c>
      <c r="D333" s="191" t="s">
        <v>276</v>
      </c>
      <c r="E333" s="192" t="s">
        <v>2805</v>
      </c>
      <c r="F333" s="193" t="s">
        <v>2753</v>
      </c>
      <c r="G333" s="194" t="s">
        <v>300</v>
      </c>
      <c r="H333" s="195">
        <v>1</v>
      </c>
      <c r="I333" s="196"/>
      <c r="J333" s="197">
        <f>ROUND(I333*H333,2)</f>
        <v>0</v>
      </c>
      <c r="K333" s="198"/>
      <c r="L333" s="199"/>
      <c r="M333" s="200" t="s">
        <v>1</v>
      </c>
      <c r="N333" s="201" t="s">
        <v>38</v>
      </c>
      <c r="O333" s="78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174</v>
      </c>
      <c r="AT333" s="189" t="s">
        <v>276</v>
      </c>
      <c r="AU333" s="189" t="s">
        <v>80</v>
      </c>
      <c r="AY333" s="15" t="s">
        <v>157</v>
      </c>
      <c r="BE333" s="190">
        <f>IF(N333="základná",J333,0)</f>
        <v>0</v>
      </c>
      <c r="BF333" s="190">
        <f>IF(N333="znížená",J333,0)</f>
        <v>0</v>
      </c>
      <c r="BG333" s="190">
        <f>IF(N333="zákl. prenesená",J333,0)</f>
        <v>0</v>
      </c>
      <c r="BH333" s="190">
        <f>IF(N333="zníž. prenesená",J333,0)</f>
        <v>0</v>
      </c>
      <c r="BI333" s="190">
        <f>IF(N333="nulová",J333,0)</f>
        <v>0</v>
      </c>
      <c r="BJ333" s="15" t="s">
        <v>164</v>
      </c>
      <c r="BK333" s="190">
        <f>ROUND(I333*H333,2)</f>
        <v>0</v>
      </c>
      <c r="BL333" s="15" t="s">
        <v>163</v>
      </c>
      <c r="BM333" s="189" t="s">
        <v>838</v>
      </c>
    </row>
    <row r="334" s="2" customFormat="1" ht="16.5" customHeight="1">
      <c r="A334" s="34"/>
      <c r="B334" s="176"/>
      <c r="C334" s="191" t="s">
        <v>844</v>
      </c>
      <c r="D334" s="191" t="s">
        <v>276</v>
      </c>
      <c r="E334" s="192" t="s">
        <v>2806</v>
      </c>
      <c r="F334" s="193" t="s">
        <v>2781</v>
      </c>
      <c r="G334" s="194" t="s">
        <v>300</v>
      </c>
      <c r="H334" s="195">
        <v>30</v>
      </c>
      <c r="I334" s="196"/>
      <c r="J334" s="197">
        <f>ROUND(I334*H334,2)</f>
        <v>0</v>
      </c>
      <c r="K334" s="198"/>
      <c r="L334" s="199"/>
      <c r="M334" s="200" t="s">
        <v>1</v>
      </c>
      <c r="N334" s="201" t="s">
        <v>38</v>
      </c>
      <c r="O334" s="78"/>
      <c r="P334" s="187">
        <f>O334*H334</f>
        <v>0</v>
      </c>
      <c r="Q334" s="187">
        <v>0</v>
      </c>
      <c r="R334" s="187">
        <f>Q334*H334</f>
        <v>0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174</v>
      </c>
      <c r="AT334" s="189" t="s">
        <v>276</v>
      </c>
      <c r="AU334" s="189" t="s">
        <v>80</v>
      </c>
      <c r="AY334" s="15" t="s">
        <v>157</v>
      </c>
      <c r="BE334" s="190">
        <f>IF(N334="základná",J334,0)</f>
        <v>0</v>
      </c>
      <c r="BF334" s="190">
        <f>IF(N334="znížená",J334,0)</f>
        <v>0</v>
      </c>
      <c r="BG334" s="190">
        <f>IF(N334="zákl. prenesená",J334,0)</f>
        <v>0</v>
      </c>
      <c r="BH334" s="190">
        <f>IF(N334="zníž. prenesená",J334,0)</f>
        <v>0</v>
      </c>
      <c r="BI334" s="190">
        <f>IF(N334="nulová",J334,0)</f>
        <v>0</v>
      </c>
      <c r="BJ334" s="15" t="s">
        <v>164</v>
      </c>
      <c r="BK334" s="190">
        <f>ROUND(I334*H334,2)</f>
        <v>0</v>
      </c>
      <c r="BL334" s="15" t="s">
        <v>163</v>
      </c>
      <c r="BM334" s="189" t="s">
        <v>840</v>
      </c>
    </row>
    <row r="335" s="2" customFormat="1" ht="16.5" customHeight="1">
      <c r="A335" s="34"/>
      <c r="B335" s="176"/>
      <c r="C335" s="191" t="s">
        <v>505</v>
      </c>
      <c r="D335" s="191" t="s">
        <v>276</v>
      </c>
      <c r="E335" s="192" t="s">
        <v>2807</v>
      </c>
      <c r="F335" s="193" t="s">
        <v>2808</v>
      </c>
      <c r="G335" s="194" t="s">
        <v>300</v>
      </c>
      <c r="H335" s="195">
        <v>60</v>
      </c>
      <c r="I335" s="196"/>
      <c r="J335" s="197">
        <f>ROUND(I335*H335,2)</f>
        <v>0</v>
      </c>
      <c r="K335" s="198"/>
      <c r="L335" s="199"/>
      <c r="M335" s="200" t="s">
        <v>1</v>
      </c>
      <c r="N335" s="201" t="s">
        <v>38</v>
      </c>
      <c r="O335" s="78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174</v>
      </c>
      <c r="AT335" s="189" t="s">
        <v>276</v>
      </c>
      <c r="AU335" s="189" t="s">
        <v>80</v>
      </c>
      <c r="AY335" s="15" t="s">
        <v>157</v>
      </c>
      <c r="BE335" s="190">
        <f>IF(N335="základná",J335,0)</f>
        <v>0</v>
      </c>
      <c r="BF335" s="190">
        <f>IF(N335="znížená",J335,0)</f>
        <v>0</v>
      </c>
      <c r="BG335" s="190">
        <f>IF(N335="zákl. prenesená",J335,0)</f>
        <v>0</v>
      </c>
      <c r="BH335" s="190">
        <f>IF(N335="zníž. prenesená",J335,0)</f>
        <v>0</v>
      </c>
      <c r="BI335" s="190">
        <f>IF(N335="nulová",J335,0)</f>
        <v>0</v>
      </c>
      <c r="BJ335" s="15" t="s">
        <v>164</v>
      </c>
      <c r="BK335" s="190">
        <f>ROUND(I335*H335,2)</f>
        <v>0</v>
      </c>
      <c r="BL335" s="15" t="s">
        <v>163</v>
      </c>
      <c r="BM335" s="189" t="s">
        <v>843</v>
      </c>
    </row>
    <row r="336" s="2" customFormat="1" ht="16.5" customHeight="1">
      <c r="A336" s="34"/>
      <c r="B336" s="176"/>
      <c r="C336" s="191" t="s">
        <v>853</v>
      </c>
      <c r="D336" s="191" t="s">
        <v>276</v>
      </c>
      <c r="E336" s="192" t="s">
        <v>2809</v>
      </c>
      <c r="F336" s="193" t="s">
        <v>2810</v>
      </c>
      <c r="G336" s="194" t="s">
        <v>300</v>
      </c>
      <c r="H336" s="195">
        <v>15</v>
      </c>
      <c r="I336" s="196"/>
      <c r="J336" s="197">
        <f>ROUND(I336*H336,2)</f>
        <v>0</v>
      </c>
      <c r="K336" s="198"/>
      <c r="L336" s="199"/>
      <c r="M336" s="200" t="s">
        <v>1</v>
      </c>
      <c r="N336" s="201" t="s">
        <v>38</v>
      </c>
      <c r="O336" s="78"/>
      <c r="P336" s="187">
        <f>O336*H336</f>
        <v>0</v>
      </c>
      <c r="Q336" s="187">
        <v>0</v>
      </c>
      <c r="R336" s="187">
        <f>Q336*H336</f>
        <v>0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174</v>
      </c>
      <c r="AT336" s="189" t="s">
        <v>276</v>
      </c>
      <c r="AU336" s="189" t="s">
        <v>80</v>
      </c>
      <c r="AY336" s="15" t="s">
        <v>157</v>
      </c>
      <c r="BE336" s="190">
        <f>IF(N336="základná",J336,0)</f>
        <v>0</v>
      </c>
      <c r="BF336" s="190">
        <f>IF(N336="znížená",J336,0)</f>
        <v>0</v>
      </c>
      <c r="BG336" s="190">
        <f>IF(N336="zákl. prenesená",J336,0)</f>
        <v>0</v>
      </c>
      <c r="BH336" s="190">
        <f>IF(N336="zníž. prenesená",J336,0)</f>
        <v>0</v>
      </c>
      <c r="BI336" s="190">
        <f>IF(N336="nulová",J336,0)</f>
        <v>0</v>
      </c>
      <c r="BJ336" s="15" t="s">
        <v>164</v>
      </c>
      <c r="BK336" s="190">
        <f>ROUND(I336*H336,2)</f>
        <v>0</v>
      </c>
      <c r="BL336" s="15" t="s">
        <v>163</v>
      </c>
      <c r="BM336" s="189" t="s">
        <v>847</v>
      </c>
    </row>
    <row r="337" s="2" customFormat="1" ht="16.5" customHeight="1">
      <c r="A337" s="34"/>
      <c r="B337" s="176"/>
      <c r="C337" s="191" t="s">
        <v>508</v>
      </c>
      <c r="D337" s="191" t="s">
        <v>276</v>
      </c>
      <c r="E337" s="192" t="s">
        <v>2811</v>
      </c>
      <c r="F337" s="193" t="s">
        <v>2812</v>
      </c>
      <c r="G337" s="194" t="s">
        <v>300</v>
      </c>
      <c r="H337" s="195">
        <v>5</v>
      </c>
      <c r="I337" s="196"/>
      <c r="J337" s="197">
        <f>ROUND(I337*H337,2)</f>
        <v>0</v>
      </c>
      <c r="K337" s="198"/>
      <c r="L337" s="199"/>
      <c r="M337" s="200" t="s">
        <v>1</v>
      </c>
      <c r="N337" s="201" t="s">
        <v>38</v>
      </c>
      <c r="O337" s="78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174</v>
      </c>
      <c r="AT337" s="189" t="s">
        <v>276</v>
      </c>
      <c r="AU337" s="189" t="s">
        <v>80</v>
      </c>
      <c r="AY337" s="15" t="s">
        <v>157</v>
      </c>
      <c r="BE337" s="190">
        <f>IF(N337="základná",J337,0)</f>
        <v>0</v>
      </c>
      <c r="BF337" s="190">
        <f>IF(N337="znížená",J337,0)</f>
        <v>0</v>
      </c>
      <c r="BG337" s="190">
        <f>IF(N337="zákl. prenesená",J337,0)</f>
        <v>0</v>
      </c>
      <c r="BH337" s="190">
        <f>IF(N337="zníž. prenesená",J337,0)</f>
        <v>0</v>
      </c>
      <c r="BI337" s="190">
        <f>IF(N337="nulová",J337,0)</f>
        <v>0</v>
      </c>
      <c r="BJ337" s="15" t="s">
        <v>164</v>
      </c>
      <c r="BK337" s="190">
        <f>ROUND(I337*H337,2)</f>
        <v>0</v>
      </c>
      <c r="BL337" s="15" t="s">
        <v>163</v>
      </c>
      <c r="BM337" s="189" t="s">
        <v>850</v>
      </c>
    </row>
    <row r="338" s="2" customFormat="1" ht="16.5" customHeight="1">
      <c r="A338" s="34"/>
      <c r="B338" s="176"/>
      <c r="C338" s="191" t="s">
        <v>864</v>
      </c>
      <c r="D338" s="191" t="s">
        <v>276</v>
      </c>
      <c r="E338" s="192" t="s">
        <v>2776</v>
      </c>
      <c r="F338" s="193" t="s">
        <v>2777</v>
      </c>
      <c r="G338" s="194" t="s">
        <v>300</v>
      </c>
      <c r="H338" s="195">
        <v>4</v>
      </c>
      <c r="I338" s="196"/>
      <c r="J338" s="197">
        <f>ROUND(I338*H338,2)</f>
        <v>0</v>
      </c>
      <c r="K338" s="198"/>
      <c r="L338" s="199"/>
      <c r="M338" s="200" t="s">
        <v>1</v>
      </c>
      <c r="N338" s="201" t="s">
        <v>38</v>
      </c>
      <c r="O338" s="78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174</v>
      </c>
      <c r="AT338" s="189" t="s">
        <v>276</v>
      </c>
      <c r="AU338" s="189" t="s">
        <v>80</v>
      </c>
      <c r="AY338" s="15" t="s">
        <v>157</v>
      </c>
      <c r="BE338" s="190">
        <f>IF(N338="základná",J338,0)</f>
        <v>0</v>
      </c>
      <c r="BF338" s="190">
        <f>IF(N338="znížená",J338,0)</f>
        <v>0</v>
      </c>
      <c r="BG338" s="190">
        <f>IF(N338="zákl. prenesená",J338,0)</f>
        <v>0</v>
      </c>
      <c r="BH338" s="190">
        <f>IF(N338="zníž. prenesená",J338,0)</f>
        <v>0</v>
      </c>
      <c r="BI338" s="190">
        <f>IF(N338="nulová",J338,0)</f>
        <v>0</v>
      </c>
      <c r="BJ338" s="15" t="s">
        <v>164</v>
      </c>
      <c r="BK338" s="190">
        <f>ROUND(I338*H338,2)</f>
        <v>0</v>
      </c>
      <c r="BL338" s="15" t="s">
        <v>163</v>
      </c>
      <c r="BM338" s="189" t="s">
        <v>857</v>
      </c>
    </row>
    <row r="339" s="2" customFormat="1" ht="16.5" customHeight="1">
      <c r="A339" s="34"/>
      <c r="B339" s="176"/>
      <c r="C339" s="191" t="s">
        <v>512</v>
      </c>
      <c r="D339" s="191" t="s">
        <v>276</v>
      </c>
      <c r="E339" s="192" t="s">
        <v>2774</v>
      </c>
      <c r="F339" s="193" t="s">
        <v>2775</v>
      </c>
      <c r="G339" s="194" t="s">
        <v>300</v>
      </c>
      <c r="H339" s="195">
        <v>4</v>
      </c>
      <c r="I339" s="196"/>
      <c r="J339" s="197">
        <f>ROUND(I339*H339,2)</f>
        <v>0</v>
      </c>
      <c r="K339" s="198"/>
      <c r="L339" s="199"/>
      <c r="M339" s="200" t="s">
        <v>1</v>
      </c>
      <c r="N339" s="201" t="s">
        <v>38</v>
      </c>
      <c r="O339" s="78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174</v>
      </c>
      <c r="AT339" s="189" t="s">
        <v>276</v>
      </c>
      <c r="AU339" s="189" t="s">
        <v>80</v>
      </c>
      <c r="AY339" s="15" t="s">
        <v>157</v>
      </c>
      <c r="BE339" s="190">
        <f>IF(N339="základná",J339,0)</f>
        <v>0</v>
      </c>
      <c r="BF339" s="190">
        <f>IF(N339="znížená",J339,0)</f>
        <v>0</v>
      </c>
      <c r="BG339" s="190">
        <f>IF(N339="zákl. prenesená",J339,0)</f>
        <v>0</v>
      </c>
      <c r="BH339" s="190">
        <f>IF(N339="zníž. prenesená",J339,0)</f>
        <v>0</v>
      </c>
      <c r="BI339" s="190">
        <f>IF(N339="nulová",J339,0)</f>
        <v>0</v>
      </c>
      <c r="BJ339" s="15" t="s">
        <v>164</v>
      </c>
      <c r="BK339" s="190">
        <f>ROUND(I339*H339,2)</f>
        <v>0</v>
      </c>
      <c r="BL339" s="15" t="s">
        <v>163</v>
      </c>
      <c r="BM339" s="189" t="s">
        <v>861</v>
      </c>
    </row>
    <row r="340" s="2" customFormat="1" ht="16.5" customHeight="1">
      <c r="A340" s="34"/>
      <c r="B340" s="176"/>
      <c r="C340" s="191" t="s">
        <v>871</v>
      </c>
      <c r="D340" s="191" t="s">
        <v>276</v>
      </c>
      <c r="E340" s="192" t="s">
        <v>2778</v>
      </c>
      <c r="F340" s="193" t="s">
        <v>2779</v>
      </c>
      <c r="G340" s="194" t="s">
        <v>300</v>
      </c>
      <c r="H340" s="195">
        <v>1</v>
      </c>
      <c r="I340" s="196"/>
      <c r="J340" s="197">
        <f>ROUND(I340*H340,2)</f>
        <v>0</v>
      </c>
      <c r="K340" s="198"/>
      <c r="L340" s="199"/>
      <c r="M340" s="200" t="s">
        <v>1</v>
      </c>
      <c r="N340" s="201" t="s">
        <v>38</v>
      </c>
      <c r="O340" s="78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174</v>
      </c>
      <c r="AT340" s="189" t="s">
        <v>276</v>
      </c>
      <c r="AU340" s="189" t="s">
        <v>80</v>
      </c>
      <c r="AY340" s="15" t="s">
        <v>157</v>
      </c>
      <c r="BE340" s="190">
        <f>IF(N340="základná",J340,0)</f>
        <v>0</v>
      </c>
      <c r="BF340" s="190">
        <f>IF(N340="znížená",J340,0)</f>
        <v>0</v>
      </c>
      <c r="BG340" s="190">
        <f>IF(N340="zákl. prenesená",J340,0)</f>
        <v>0</v>
      </c>
      <c r="BH340" s="190">
        <f>IF(N340="zníž. prenesená",J340,0)</f>
        <v>0</v>
      </c>
      <c r="BI340" s="190">
        <f>IF(N340="nulová",J340,0)</f>
        <v>0</v>
      </c>
      <c r="BJ340" s="15" t="s">
        <v>164</v>
      </c>
      <c r="BK340" s="190">
        <f>ROUND(I340*H340,2)</f>
        <v>0</v>
      </c>
      <c r="BL340" s="15" t="s">
        <v>163</v>
      </c>
      <c r="BM340" s="189" t="s">
        <v>867</v>
      </c>
    </row>
    <row r="341" s="2" customFormat="1" ht="16.5" customHeight="1">
      <c r="A341" s="34"/>
      <c r="B341" s="176"/>
      <c r="C341" s="191" t="s">
        <v>515</v>
      </c>
      <c r="D341" s="191" t="s">
        <v>276</v>
      </c>
      <c r="E341" s="192" t="s">
        <v>2813</v>
      </c>
      <c r="F341" s="193" t="s">
        <v>2814</v>
      </c>
      <c r="G341" s="194" t="s">
        <v>300</v>
      </c>
      <c r="H341" s="195">
        <v>24</v>
      </c>
      <c r="I341" s="196"/>
      <c r="J341" s="197">
        <f>ROUND(I341*H341,2)</f>
        <v>0</v>
      </c>
      <c r="K341" s="198"/>
      <c r="L341" s="199"/>
      <c r="M341" s="200" t="s">
        <v>1</v>
      </c>
      <c r="N341" s="201" t="s">
        <v>38</v>
      </c>
      <c r="O341" s="78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174</v>
      </c>
      <c r="AT341" s="189" t="s">
        <v>276</v>
      </c>
      <c r="AU341" s="189" t="s">
        <v>80</v>
      </c>
      <c r="AY341" s="15" t="s">
        <v>157</v>
      </c>
      <c r="BE341" s="190">
        <f>IF(N341="základná",J341,0)</f>
        <v>0</v>
      </c>
      <c r="BF341" s="190">
        <f>IF(N341="znížená",J341,0)</f>
        <v>0</v>
      </c>
      <c r="BG341" s="190">
        <f>IF(N341="zákl. prenesená",J341,0)</f>
        <v>0</v>
      </c>
      <c r="BH341" s="190">
        <f>IF(N341="zníž. prenesená",J341,0)</f>
        <v>0</v>
      </c>
      <c r="BI341" s="190">
        <f>IF(N341="nulová",J341,0)</f>
        <v>0</v>
      </c>
      <c r="BJ341" s="15" t="s">
        <v>164</v>
      </c>
      <c r="BK341" s="190">
        <f>ROUND(I341*H341,2)</f>
        <v>0</v>
      </c>
      <c r="BL341" s="15" t="s">
        <v>163</v>
      </c>
      <c r="BM341" s="189" t="s">
        <v>870</v>
      </c>
    </row>
    <row r="342" s="2" customFormat="1" ht="16.5" customHeight="1">
      <c r="A342" s="34"/>
      <c r="B342" s="176"/>
      <c r="C342" s="191" t="s">
        <v>878</v>
      </c>
      <c r="D342" s="191" t="s">
        <v>276</v>
      </c>
      <c r="E342" s="192" t="s">
        <v>2815</v>
      </c>
      <c r="F342" s="193" t="s">
        <v>2816</v>
      </c>
      <c r="G342" s="194" t="s">
        <v>300</v>
      </c>
      <c r="H342" s="195">
        <v>1</v>
      </c>
      <c r="I342" s="196"/>
      <c r="J342" s="197">
        <f>ROUND(I342*H342,2)</f>
        <v>0</v>
      </c>
      <c r="K342" s="198"/>
      <c r="L342" s="199"/>
      <c r="M342" s="200" t="s">
        <v>1</v>
      </c>
      <c r="N342" s="201" t="s">
        <v>38</v>
      </c>
      <c r="O342" s="78"/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174</v>
      </c>
      <c r="AT342" s="189" t="s">
        <v>276</v>
      </c>
      <c r="AU342" s="189" t="s">
        <v>80</v>
      </c>
      <c r="AY342" s="15" t="s">
        <v>157</v>
      </c>
      <c r="BE342" s="190">
        <f>IF(N342="základná",J342,0)</f>
        <v>0</v>
      </c>
      <c r="BF342" s="190">
        <f>IF(N342="znížená",J342,0)</f>
        <v>0</v>
      </c>
      <c r="BG342" s="190">
        <f>IF(N342="zákl. prenesená",J342,0)</f>
        <v>0</v>
      </c>
      <c r="BH342" s="190">
        <f>IF(N342="zníž. prenesená",J342,0)</f>
        <v>0</v>
      </c>
      <c r="BI342" s="190">
        <f>IF(N342="nulová",J342,0)</f>
        <v>0</v>
      </c>
      <c r="BJ342" s="15" t="s">
        <v>164</v>
      </c>
      <c r="BK342" s="190">
        <f>ROUND(I342*H342,2)</f>
        <v>0</v>
      </c>
      <c r="BL342" s="15" t="s">
        <v>163</v>
      </c>
      <c r="BM342" s="189" t="s">
        <v>874</v>
      </c>
    </row>
    <row r="343" s="2" customFormat="1" ht="16.5" customHeight="1">
      <c r="A343" s="34"/>
      <c r="B343" s="176"/>
      <c r="C343" s="191" t="s">
        <v>519</v>
      </c>
      <c r="D343" s="191" t="s">
        <v>276</v>
      </c>
      <c r="E343" s="192" t="s">
        <v>2817</v>
      </c>
      <c r="F343" s="193" t="s">
        <v>2818</v>
      </c>
      <c r="G343" s="194" t="s">
        <v>300</v>
      </c>
      <c r="H343" s="195">
        <v>1</v>
      </c>
      <c r="I343" s="196"/>
      <c r="J343" s="197">
        <f>ROUND(I343*H343,2)</f>
        <v>0</v>
      </c>
      <c r="K343" s="198"/>
      <c r="L343" s="199"/>
      <c r="M343" s="200" t="s">
        <v>1</v>
      </c>
      <c r="N343" s="201" t="s">
        <v>38</v>
      </c>
      <c r="O343" s="78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174</v>
      </c>
      <c r="AT343" s="189" t="s">
        <v>276</v>
      </c>
      <c r="AU343" s="189" t="s">
        <v>80</v>
      </c>
      <c r="AY343" s="15" t="s">
        <v>157</v>
      </c>
      <c r="BE343" s="190">
        <f>IF(N343="základná",J343,0)</f>
        <v>0</v>
      </c>
      <c r="BF343" s="190">
        <f>IF(N343="znížená",J343,0)</f>
        <v>0</v>
      </c>
      <c r="BG343" s="190">
        <f>IF(N343="zákl. prenesená",J343,0)</f>
        <v>0</v>
      </c>
      <c r="BH343" s="190">
        <f>IF(N343="zníž. prenesená",J343,0)</f>
        <v>0</v>
      </c>
      <c r="BI343" s="190">
        <f>IF(N343="nulová",J343,0)</f>
        <v>0</v>
      </c>
      <c r="BJ343" s="15" t="s">
        <v>164</v>
      </c>
      <c r="BK343" s="190">
        <f>ROUND(I343*H343,2)</f>
        <v>0</v>
      </c>
      <c r="BL343" s="15" t="s">
        <v>163</v>
      </c>
      <c r="BM343" s="189" t="s">
        <v>877</v>
      </c>
    </row>
    <row r="344" s="2" customFormat="1" ht="16.5" customHeight="1">
      <c r="A344" s="34"/>
      <c r="B344" s="176"/>
      <c r="C344" s="191" t="s">
        <v>883</v>
      </c>
      <c r="D344" s="191" t="s">
        <v>276</v>
      </c>
      <c r="E344" s="192" t="s">
        <v>2819</v>
      </c>
      <c r="F344" s="193" t="s">
        <v>2820</v>
      </c>
      <c r="G344" s="194" t="s">
        <v>300</v>
      </c>
      <c r="H344" s="195">
        <v>1</v>
      </c>
      <c r="I344" s="196"/>
      <c r="J344" s="197">
        <f>ROUND(I344*H344,2)</f>
        <v>0</v>
      </c>
      <c r="K344" s="198"/>
      <c r="L344" s="199"/>
      <c r="M344" s="200" t="s">
        <v>1</v>
      </c>
      <c r="N344" s="201" t="s">
        <v>38</v>
      </c>
      <c r="O344" s="78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174</v>
      </c>
      <c r="AT344" s="189" t="s">
        <v>276</v>
      </c>
      <c r="AU344" s="189" t="s">
        <v>80</v>
      </c>
      <c r="AY344" s="15" t="s">
        <v>157</v>
      </c>
      <c r="BE344" s="190">
        <f>IF(N344="základná",J344,0)</f>
        <v>0</v>
      </c>
      <c r="BF344" s="190">
        <f>IF(N344="znížená",J344,0)</f>
        <v>0</v>
      </c>
      <c r="BG344" s="190">
        <f>IF(N344="zákl. prenesená",J344,0)</f>
        <v>0</v>
      </c>
      <c r="BH344" s="190">
        <f>IF(N344="zníž. prenesená",J344,0)</f>
        <v>0</v>
      </c>
      <c r="BI344" s="190">
        <f>IF(N344="nulová",J344,0)</f>
        <v>0</v>
      </c>
      <c r="BJ344" s="15" t="s">
        <v>164</v>
      </c>
      <c r="BK344" s="190">
        <f>ROUND(I344*H344,2)</f>
        <v>0</v>
      </c>
      <c r="BL344" s="15" t="s">
        <v>163</v>
      </c>
      <c r="BM344" s="189" t="s">
        <v>881</v>
      </c>
    </row>
    <row r="345" s="2" customFormat="1" ht="16.5" customHeight="1">
      <c r="A345" s="34"/>
      <c r="B345" s="176"/>
      <c r="C345" s="191" t="s">
        <v>523</v>
      </c>
      <c r="D345" s="191" t="s">
        <v>276</v>
      </c>
      <c r="E345" s="192" t="s">
        <v>2821</v>
      </c>
      <c r="F345" s="193" t="s">
        <v>2822</v>
      </c>
      <c r="G345" s="194" t="s">
        <v>300</v>
      </c>
      <c r="H345" s="195">
        <v>2</v>
      </c>
      <c r="I345" s="196"/>
      <c r="J345" s="197">
        <f>ROUND(I345*H345,2)</f>
        <v>0</v>
      </c>
      <c r="K345" s="198"/>
      <c r="L345" s="199"/>
      <c r="M345" s="200" t="s">
        <v>1</v>
      </c>
      <c r="N345" s="201" t="s">
        <v>38</v>
      </c>
      <c r="O345" s="78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174</v>
      </c>
      <c r="AT345" s="189" t="s">
        <v>276</v>
      </c>
      <c r="AU345" s="189" t="s">
        <v>80</v>
      </c>
      <c r="AY345" s="15" t="s">
        <v>157</v>
      </c>
      <c r="BE345" s="190">
        <f>IF(N345="základná",J345,0)</f>
        <v>0</v>
      </c>
      <c r="BF345" s="190">
        <f>IF(N345="znížená",J345,0)</f>
        <v>0</v>
      </c>
      <c r="BG345" s="190">
        <f>IF(N345="zákl. prenesená",J345,0)</f>
        <v>0</v>
      </c>
      <c r="BH345" s="190">
        <f>IF(N345="zníž. prenesená",J345,0)</f>
        <v>0</v>
      </c>
      <c r="BI345" s="190">
        <f>IF(N345="nulová",J345,0)</f>
        <v>0</v>
      </c>
      <c r="BJ345" s="15" t="s">
        <v>164</v>
      </c>
      <c r="BK345" s="190">
        <f>ROUND(I345*H345,2)</f>
        <v>0</v>
      </c>
      <c r="BL345" s="15" t="s">
        <v>163</v>
      </c>
      <c r="BM345" s="189" t="s">
        <v>882</v>
      </c>
    </row>
    <row r="346" s="12" customFormat="1" ht="25.92" customHeight="1">
      <c r="A346" s="12"/>
      <c r="B346" s="163"/>
      <c r="C346" s="12"/>
      <c r="D346" s="164" t="s">
        <v>71</v>
      </c>
      <c r="E346" s="165" t="s">
        <v>2823</v>
      </c>
      <c r="F346" s="165" t="s">
        <v>2824</v>
      </c>
      <c r="G346" s="12"/>
      <c r="H346" s="12"/>
      <c r="I346" s="166"/>
      <c r="J346" s="167">
        <f>BK346</f>
        <v>0</v>
      </c>
      <c r="K346" s="12"/>
      <c r="L346" s="163"/>
      <c r="M346" s="168"/>
      <c r="N346" s="169"/>
      <c r="O346" s="169"/>
      <c r="P346" s="170">
        <f>SUM(P347:P366)</f>
        <v>0</v>
      </c>
      <c r="Q346" s="169"/>
      <c r="R346" s="170">
        <f>SUM(R347:R366)</f>
        <v>0</v>
      </c>
      <c r="S346" s="169"/>
      <c r="T346" s="171">
        <f>SUM(T347:T366)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64" t="s">
        <v>80</v>
      </c>
      <c r="AT346" s="172" t="s">
        <v>71</v>
      </c>
      <c r="AU346" s="172" t="s">
        <v>72</v>
      </c>
      <c r="AY346" s="164" t="s">
        <v>157</v>
      </c>
      <c r="BK346" s="173">
        <f>SUM(BK347:BK366)</f>
        <v>0</v>
      </c>
    </row>
    <row r="347" s="2" customFormat="1" ht="16.5" customHeight="1">
      <c r="A347" s="34"/>
      <c r="B347" s="176"/>
      <c r="C347" s="177" t="s">
        <v>890</v>
      </c>
      <c r="D347" s="177" t="s">
        <v>159</v>
      </c>
      <c r="E347" s="178" t="s">
        <v>2825</v>
      </c>
      <c r="F347" s="179" t="s">
        <v>2826</v>
      </c>
      <c r="G347" s="180" t="s">
        <v>300</v>
      </c>
      <c r="H347" s="181">
        <v>1</v>
      </c>
      <c r="I347" s="182"/>
      <c r="J347" s="183">
        <f>ROUND(I347*H347,2)</f>
        <v>0</v>
      </c>
      <c r="K347" s="184"/>
      <c r="L347" s="35"/>
      <c r="M347" s="185" t="s">
        <v>1</v>
      </c>
      <c r="N347" s="186" t="s">
        <v>38</v>
      </c>
      <c r="O347" s="78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163</v>
      </c>
      <c r="AT347" s="189" t="s">
        <v>159</v>
      </c>
      <c r="AU347" s="189" t="s">
        <v>80</v>
      </c>
      <c r="AY347" s="15" t="s">
        <v>157</v>
      </c>
      <c r="BE347" s="190">
        <f>IF(N347="základná",J347,0)</f>
        <v>0</v>
      </c>
      <c r="BF347" s="190">
        <f>IF(N347="znížená",J347,0)</f>
        <v>0</v>
      </c>
      <c r="BG347" s="190">
        <f>IF(N347="zákl. prenesená",J347,0)</f>
        <v>0</v>
      </c>
      <c r="BH347" s="190">
        <f>IF(N347="zníž. prenesená",J347,0)</f>
        <v>0</v>
      </c>
      <c r="BI347" s="190">
        <f>IF(N347="nulová",J347,0)</f>
        <v>0</v>
      </c>
      <c r="BJ347" s="15" t="s">
        <v>164</v>
      </c>
      <c r="BK347" s="190">
        <f>ROUND(I347*H347,2)</f>
        <v>0</v>
      </c>
      <c r="BL347" s="15" t="s">
        <v>163</v>
      </c>
      <c r="BM347" s="189" t="s">
        <v>886</v>
      </c>
    </row>
    <row r="348" s="2" customFormat="1" ht="16.5" customHeight="1">
      <c r="A348" s="34"/>
      <c r="B348" s="176"/>
      <c r="C348" s="191" t="s">
        <v>527</v>
      </c>
      <c r="D348" s="191" t="s">
        <v>276</v>
      </c>
      <c r="E348" s="192" t="s">
        <v>2787</v>
      </c>
      <c r="F348" s="193" t="s">
        <v>2788</v>
      </c>
      <c r="G348" s="194" t="s">
        <v>300</v>
      </c>
      <c r="H348" s="195">
        <v>1</v>
      </c>
      <c r="I348" s="196"/>
      <c r="J348" s="197">
        <f>ROUND(I348*H348,2)</f>
        <v>0</v>
      </c>
      <c r="K348" s="198"/>
      <c r="L348" s="199"/>
      <c r="M348" s="200" t="s">
        <v>1</v>
      </c>
      <c r="N348" s="201" t="s">
        <v>38</v>
      </c>
      <c r="O348" s="78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174</v>
      </c>
      <c r="AT348" s="189" t="s">
        <v>276</v>
      </c>
      <c r="AU348" s="189" t="s">
        <v>80</v>
      </c>
      <c r="AY348" s="15" t="s">
        <v>157</v>
      </c>
      <c r="BE348" s="190">
        <f>IF(N348="základná",J348,0)</f>
        <v>0</v>
      </c>
      <c r="BF348" s="190">
        <f>IF(N348="znížená",J348,0)</f>
        <v>0</v>
      </c>
      <c r="BG348" s="190">
        <f>IF(N348="zákl. prenesená",J348,0)</f>
        <v>0</v>
      </c>
      <c r="BH348" s="190">
        <f>IF(N348="zníž. prenesená",J348,0)</f>
        <v>0</v>
      </c>
      <c r="BI348" s="190">
        <f>IF(N348="nulová",J348,0)</f>
        <v>0</v>
      </c>
      <c r="BJ348" s="15" t="s">
        <v>164</v>
      </c>
      <c r="BK348" s="190">
        <f>ROUND(I348*H348,2)</f>
        <v>0</v>
      </c>
      <c r="BL348" s="15" t="s">
        <v>163</v>
      </c>
      <c r="BM348" s="189" t="s">
        <v>889</v>
      </c>
    </row>
    <row r="349" s="2" customFormat="1" ht="16.5" customHeight="1">
      <c r="A349" s="34"/>
      <c r="B349" s="176"/>
      <c r="C349" s="191" t="s">
        <v>897</v>
      </c>
      <c r="D349" s="191" t="s">
        <v>276</v>
      </c>
      <c r="E349" s="192" t="s">
        <v>2789</v>
      </c>
      <c r="F349" s="193" t="s">
        <v>2790</v>
      </c>
      <c r="G349" s="194" t="s">
        <v>300</v>
      </c>
      <c r="H349" s="195">
        <v>1</v>
      </c>
      <c r="I349" s="196"/>
      <c r="J349" s="197">
        <f>ROUND(I349*H349,2)</f>
        <v>0</v>
      </c>
      <c r="K349" s="198"/>
      <c r="L349" s="199"/>
      <c r="M349" s="200" t="s">
        <v>1</v>
      </c>
      <c r="N349" s="201" t="s">
        <v>38</v>
      </c>
      <c r="O349" s="78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174</v>
      </c>
      <c r="AT349" s="189" t="s">
        <v>276</v>
      </c>
      <c r="AU349" s="189" t="s">
        <v>80</v>
      </c>
      <c r="AY349" s="15" t="s">
        <v>157</v>
      </c>
      <c r="BE349" s="190">
        <f>IF(N349="základná",J349,0)</f>
        <v>0</v>
      </c>
      <c r="BF349" s="190">
        <f>IF(N349="znížená",J349,0)</f>
        <v>0</v>
      </c>
      <c r="BG349" s="190">
        <f>IF(N349="zákl. prenesená",J349,0)</f>
        <v>0</v>
      </c>
      <c r="BH349" s="190">
        <f>IF(N349="zníž. prenesená",J349,0)</f>
        <v>0</v>
      </c>
      <c r="BI349" s="190">
        <f>IF(N349="nulová",J349,0)</f>
        <v>0</v>
      </c>
      <c r="BJ349" s="15" t="s">
        <v>164</v>
      </c>
      <c r="BK349" s="190">
        <f>ROUND(I349*H349,2)</f>
        <v>0</v>
      </c>
      <c r="BL349" s="15" t="s">
        <v>163</v>
      </c>
      <c r="BM349" s="189" t="s">
        <v>893</v>
      </c>
    </row>
    <row r="350" s="2" customFormat="1" ht="16.5" customHeight="1">
      <c r="A350" s="34"/>
      <c r="B350" s="176"/>
      <c r="C350" s="191" t="s">
        <v>530</v>
      </c>
      <c r="D350" s="191" t="s">
        <v>276</v>
      </c>
      <c r="E350" s="192" t="s">
        <v>2791</v>
      </c>
      <c r="F350" s="193" t="s">
        <v>2792</v>
      </c>
      <c r="G350" s="194" t="s">
        <v>300</v>
      </c>
      <c r="H350" s="195">
        <v>1</v>
      </c>
      <c r="I350" s="196"/>
      <c r="J350" s="197">
        <f>ROUND(I350*H350,2)</f>
        <v>0</v>
      </c>
      <c r="K350" s="198"/>
      <c r="L350" s="199"/>
      <c r="M350" s="200" t="s">
        <v>1</v>
      </c>
      <c r="N350" s="201" t="s">
        <v>38</v>
      </c>
      <c r="O350" s="78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174</v>
      </c>
      <c r="AT350" s="189" t="s">
        <v>276</v>
      </c>
      <c r="AU350" s="189" t="s">
        <v>80</v>
      </c>
      <c r="AY350" s="15" t="s">
        <v>157</v>
      </c>
      <c r="BE350" s="190">
        <f>IF(N350="základná",J350,0)</f>
        <v>0</v>
      </c>
      <c r="BF350" s="190">
        <f>IF(N350="znížená",J350,0)</f>
        <v>0</v>
      </c>
      <c r="BG350" s="190">
        <f>IF(N350="zákl. prenesená",J350,0)</f>
        <v>0</v>
      </c>
      <c r="BH350" s="190">
        <f>IF(N350="zníž. prenesená",J350,0)</f>
        <v>0</v>
      </c>
      <c r="BI350" s="190">
        <f>IF(N350="nulová",J350,0)</f>
        <v>0</v>
      </c>
      <c r="BJ350" s="15" t="s">
        <v>164</v>
      </c>
      <c r="BK350" s="190">
        <f>ROUND(I350*H350,2)</f>
        <v>0</v>
      </c>
      <c r="BL350" s="15" t="s">
        <v>163</v>
      </c>
      <c r="BM350" s="189" t="s">
        <v>896</v>
      </c>
    </row>
    <row r="351" s="2" customFormat="1" ht="16.5" customHeight="1">
      <c r="A351" s="34"/>
      <c r="B351" s="176"/>
      <c r="C351" s="191" t="s">
        <v>904</v>
      </c>
      <c r="D351" s="191" t="s">
        <v>276</v>
      </c>
      <c r="E351" s="192" t="s">
        <v>2793</v>
      </c>
      <c r="F351" s="193" t="s">
        <v>2794</v>
      </c>
      <c r="G351" s="194" t="s">
        <v>300</v>
      </c>
      <c r="H351" s="195">
        <v>16</v>
      </c>
      <c r="I351" s="196"/>
      <c r="J351" s="197">
        <f>ROUND(I351*H351,2)</f>
        <v>0</v>
      </c>
      <c r="K351" s="198"/>
      <c r="L351" s="199"/>
      <c r="M351" s="200" t="s">
        <v>1</v>
      </c>
      <c r="N351" s="201" t="s">
        <v>38</v>
      </c>
      <c r="O351" s="78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174</v>
      </c>
      <c r="AT351" s="189" t="s">
        <v>276</v>
      </c>
      <c r="AU351" s="189" t="s">
        <v>80</v>
      </c>
      <c r="AY351" s="15" t="s">
        <v>157</v>
      </c>
      <c r="BE351" s="190">
        <f>IF(N351="základná",J351,0)</f>
        <v>0</v>
      </c>
      <c r="BF351" s="190">
        <f>IF(N351="znížená",J351,0)</f>
        <v>0</v>
      </c>
      <c r="BG351" s="190">
        <f>IF(N351="zákl. prenesená",J351,0)</f>
        <v>0</v>
      </c>
      <c r="BH351" s="190">
        <f>IF(N351="zníž. prenesená",J351,0)</f>
        <v>0</v>
      </c>
      <c r="BI351" s="190">
        <f>IF(N351="nulová",J351,0)</f>
        <v>0</v>
      </c>
      <c r="BJ351" s="15" t="s">
        <v>164</v>
      </c>
      <c r="BK351" s="190">
        <f>ROUND(I351*H351,2)</f>
        <v>0</v>
      </c>
      <c r="BL351" s="15" t="s">
        <v>163</v>
      </c>
      <c r="BM351" s="189" t="s">
        <v>900</v>
      </c>
    </row>
    <row r="352" s="2" customFormat="1" ht="16.5" customHeight="1">
      <c r="A352" s="34"/>
      <c r="B352" s="176"/>
      <c r="C352" s="191" t="s">
        <v>534</v>
      </c>
      <c r="D352" s="191" t="s">
        <v>276</v>
      </c>
      <c r="E352" s="192" t="s">
        <v>2795</v>
      </c>
      <c r="F352" s="193" t="s">
        <v>2796</v>
      </c>
      <c r="G352" s="194" t="s">
        <v>300</v>
      </c>
      <c r="H352" s="195">
        <v>8</v>
      </c>
      <c r="I352" s="196"/>
      <c r="J352" s="197">
        <f>ROUND(I352*H352,2)</f>
        <v>0</v>
      </c>
      <c r="K352" s="198"/>
      <c r="L352" s="199"/>
      <c r="M352" s="200" t="s">
        <v>1</v>
      </c>
      <c r="N352" s="201" t="s">
        <v>38</v>
      </c>
      <c r="O352" s="78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174</v>
      </c>
      <c r="AT352" s="189" t="s">
        <v>276</v>
      </c>
      <c r="AU352" s="189" t="s">
        <v>80</v>
      </c>
      <c r="AY352" s="15" t="s">
        <v>157</v>
      </c>
      <c r="BE352" s="190">
        <f>IF(N352="základná",J352,0)</f>
        <v>0</v>
      </c>
      <c r="BF352" s="190">
        <f>IF(N352="znížená",J352,0)</f>
        <v>0</v>
      </c>
      <c r="BG352" s="190">
        <f>IF(N352="zákl. prenesená",J352,0)</f>
        <v>0</v>
      </c>
      <c r="BH352" s="190">
        <f>IF(N352="zníž. prenesená",J352,0)</f>
        <v>0</v>
      </c>
      <c r="BI352" s="190">
        <f>IF(N352="nulová",J352,0)</f>
        <v>0</v>
      </c>
      <c r="BJ352" s="15" t="s">
        <v>164</v>
      </c>
      <c r="BK352" s="190">
        <f>ROUND(I352*H352,2)</f>
        <v>0</v>
      </c>
      <c r="BL352" s="15" t="s">
        <v>163</v>
      </c>
      <c r="BM352" s="189" t="s">
        <v>903</v>
      </c>
    </row>
    <row r="353" s="2" customFormat="1" ht="16.5" customHeight="1">
      <c r="A353" s="34"/>
      <c r="B353" s="176"/>
      <c r="C353" s="191" t="s">
        <v>913</v>
      </c>
      <c r="D353" s="191" t="s">
        <v>276</v>
      </c>
      <c r="E353" s="192" t="s">
        <v>2797</v>
      </c>
      <c r="F353" s="193" t="s">
        <v>2798</v>
      </c>
      <c r="G353" s="194" t="s">
        <v>300</v>
      </c>
      <c r="H353" s="195">
        <v>1</v>
      </c>
      <c r="I353" s="196"/>
      <c r="J353" s="197">
        <f>ROUND(I353*H353,2)</f>
        <v>0</v>
      </c>
      <c r="K353" s="198"/>
      <c r="L353" s="199"/>
      <c r="M353" s="200" t="s">
        <v>1</v>
      </c>
      <c r="N353" s="201" t="s">
        <v>38</v>
      </c>
      <c r="O353" s="78"/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174</v>
      </c>
      <c r="AT353" s="189" t="s">
        <v>276</v>
      </c>
      <c r="AU353" s="189" t="s">
        <v>80</v>
      </c>
      <c r="AY353" s="15" t="s">
        <v>157</v>
      </c>
      <c r="BE353" s="190">
        <f>IF(N353="základná",J353,0)</f>
        <v>0</v>
      </c>
      <c r="BF353" s="190">
        <f>IF(N353="znížená",J353,0)</f>
        <v>0</v>
      </c>
      <c r="BG353" s="190">
        <f>IF(N353="zákl. prenesená",J353,0)</f>
        <v>0</v>
      </c>
      <c r="BH353" s="190">
        <f>IF(N353="zníž. prenesená",J353,0)</f>
        <v>0</v>
      </c>
      <c r="BI353" s="190">
        <f>IF(N353="nulová",J353,0)</f>
        <v>0</v>
      </c>
      <c r="BJ353" s="15" t="s">
        <v>164</v>
      </c>
      <c r="BK353" s="190">
        <f>ROUND(I353*H353,2)</f>
        <v>0</v>
      </c>
      <c r="BL353" s="15" t="s">
        <v>163</v>
      </c>
      <c r="BM353" s="189" t="s">
        <v>907</v>
      </c>
    </row>
    <row r="354" s="2" customFormat="1" ht="16.5" customHeight="1">
      <c r="A354" s="34"/>
      <c r="B354" s="176"/>
      <c r="C354" s="191" t="s">
        <v>537</v>
      </c>
      <c r="D354" s="191" t="s">
        <v>276</v>
      </c>
      <c r="E354" s="192" t="s">
        <v>2799</v>
      </c>
      <c r="F354" s="193" t="s">
        <v>2800</v>
      </c>
      <c r="G354" s="194" t="s">
        <v>300</v>
      </c>
      <c r="H354" s="195">
        <v>1</v>
      </c>
      <c r="I354" s="196"/>
      <c r="J354" s="197">
        <f>ROUND(I354*H354,2)</f>
        <v>0</v>
      </c>
      <c r="K354" s="198"/>
      <c r="L354" s="199"/>
      <c r="M354" s="200" t="s">
        <v>1</v>
      </c>
      <c r="N354" s="201" t="s">
        <v>38</v>
      </c>
      <c r="O354" s="78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174</v>
      </c>
      <c r="AT354" s="189" t="s">
        <v>276</v>
      </c>
      <c r="AU354" s="189" t="s">
        <v>80</v>
      </c>
      <c r="AY354" s="15" t="s">
        <v>157</v>
      </c>
      <c r="BE354" s="190">
        <f>IF(N354="základná",J354,0)</f>
        <v>0</v>
      </c>
      <c r="BF354" s="190">
        <f>IF(N354="znížená",J354,0)</f>
        <v>0</v>
      </c>
      <c r="BG354" s="190">
        <f>IF(N354="zákl. prenesená",J354,0)</f>
        <v>0</v>
      </c>
      <c r="BH354" s="190">
        <f>IF(N354="zníž. prenesená",J354,0)</f>
        <v>0</v>
      </c>
      <c r="BI354" s="190">
        <f>IF(N354="nulová",J354,0)</f>
        <v>0</v>
      </c>
      <c r="BJ354" s="15" t="s">
        <v>164</v>
      </c>
      <c r="BK354" s="190">
        <f>ROUND(I354*H354,2)</f>
        <v>0</v>
      </c>
      <c r="BL354" s="15" t="s">
        <v>163</v>
      </c>
      <c r="BM354" s="189" t="s">
        <v>912</v>
      </c>
    </row>
    <row r="355" s="2" customFormat="1" ht="16.5" customHeight="1">
      <c r="A355" s="34"/>
      <c r="B355" s="176"/>
      <c r="C355" s="191" t="s">
        <v>922</v>
      </c>
      <c r="D355" s="191" t="s">
        <v>276</v>
      </c>
      <c r="E355" s="192" t="s">
        <v>2806</v>
      </c>
      <c r="F355" s="193" t="s">
        <v>2781</v>
      </c>
      <c r="G355" s="194" t="s">
        <v>300</v>
      </c>
      <c r="H355" s="195">
        <v>30</v>
      </c>
      <c r="I355" s="196"/>
      <c r="J355" s="197">
        <f>ROUND(I355*H355,2)</f>
        <v>0</v>
      </c>
      <c r="K355" s="198"/>
      <c r="L355" s="199"/>
      <c r="M355" s="200" t="s">
        <v>1</v>
      </c>
      <c r="N355" s="201" t="s">
        <v>38</v>
      </c>
      <c r="O355" s="78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174</v>
      </c>
      <c r="AT355" s="189" t="s">
        <v>276</v>
      </c>
      <c r="AU355" s="189" t="s">
        <v>80</v>
      </c>
      <c r="AY355" s="15" t="s">
        <v>157</v>
      </c>
      <c r="BE355" s="190">
        <f>IF(N355="základná",J355,0)</f>
        <v>0</v>
      </c>
      <c r="BF355" s="190">
        <f>IF(N355="znížená",J355,0)</f>
        <v>0</v>
      </c>
      <c r="BG355" s="190">
        <f>IF(N355="zákl. prenesená",J355,0)</f>
        <v>0</v>
      </c>
      <c r="BH355" s="190">
        <f>IF(N355="zníž. prenesená",J355,0)</f>
        <v>0</v>
      </c>
      <c r="BI355" s="190">
        <f>IF(N355="nulová",J355,0)</f>
        <v>0</v>
      </c>
      <c r="BJ355" s="15" t="s">
        <v>164</v>
      </c>
      <c r="BK355" s="190">
        <f>ROUND(I355*H355,2)</f>
        <v>0</v>
      </c>
      <c r="BL355" s="15" t="s">
        <v>163</v>
      </c>
      <c r="BM355" s="189" t="s">
        <v>916</v>
      </c>
    </row>
    <row r="356" s="2" customFormat="1" ht="16.5" customHeight="1">
      <c r="A356" s="34"/>
      <c r="B356" s="176"/>
      <c r="C356" s="191" t="s">
        <v>541</v>
      </c>
      <c r="D356" s="191" t="s">
        <v>276</v>
      </c>
      <c r="E356" s="192" t="s">
        <v>2807</v>
      </c>
      <c r="F356" s="193" t="s">
        <v>2808</v>
      </c>
      <c r="G356" s="194" t="s">
        <v>300</v>
      </c>
      <c r="H356" s="195">
        <v>60</v>
      </c>
      <c r="I356" s="196"/>
      <c r="J356" s="197">
        <f>ROUND(I356*H356,2)</f>
        <v>0</v>
      </c>
      <c r="K356" s="198"/>
      <c r="L356" s="199"/>
      <c r="M356" s="200" t="s">
        <v>1</v>
      </c>
      <c r="N356" s="201" t="s">
        <v>38</v>
      </c>
      <c r="O356" s="78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174</v>
      </c>
      <c r="AT356" s="189" t="s">
        <v>276</v>
      </c>
      <c r="AU356" s="189" t="s">
        <v>80</v>
      </c>
      <c r="AY356" s="15" t="s">
        <v>157</v>
      </c>
      <c r="BE356" s="190">
        <f>IF(N356="základná",J356,0)</f>
        <v>0</v>
      </c>
      <c r="BF356" s="190">
        <f>IF(N356="znížená",J356,0)</f>
        <v>0</v>
      </c>
      <c r="BG356" s="190">
        <f>IF(N356="zákl. prenesená",J356,0)</f>
        <v>0</v>
      </c>
      <c r="BH356" s="190">
        <f>IF(N356="zníž. prenesená",J356,0)</f>
        <v>0</v>
      </c>
      <c r="BI356" s="190">
        <f>IF(N356="nulová",J356,0)</f>
        <v>0</v>
      </c>
      <c r="BJ356" s="15" t="s">
        <v>164</v>
      </c>
      <c r="BK356" s="190">
        <f>ROUND(I356*H356,2)</f>
        <v>0</v>
      </c>
      <c r="BL356" s="15" t="s">
        <v>163</v>
      </c>
      <c r="BM356" s="189" t="s">
        <v>921</v>
      </c>
    </row>
    <row r="357" s="2" customFormat="1" ht="16.5" customHeight="1">
      <c r="A357" s="34"/>
      <c r="B357" s="176"/>
      <c r="C357" s="191" t="s">
        <v>929</v>
      </c>
      <c r="D357" s="191" t="s">
        <v>276</v>
      </c>
      <c r="E357" s="192" t="s">
        <v>2809</v>
      </c>
      <c r="F357" s="193" t="s">
        <v>2810</v>
      </c>
      <c r="G357" s="194" t="s">
        <v>300</v>
      </c>
      <c r="H357" s="195">
        <v>15</v>
      </c>
      <c r="I357" s="196"/>
      <c r="J357" s="197">
        <f>ROUND(I357*H357,2)</f>
        <v>0</v>
      </c>
      <c r="K357" s="198"/>
      <c r="L357" s="199"/>
      <c r="M357" s="200" t="s">
        <v>1</v>
      </c>
      <c r="N357" s="201" t="s">
        <v>38</v>
      </c>
      <c r="O357" s="78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174</v>
      </c>
      <c r="AT357" s="189" t="s">
        <v>276</v>
      </c>
      <c r="AU357" s="189" t="s">
        <v>80</v>
      </c>
      <c r="AY357" s="15" t="s">
        <v>157</v>
      </c>
      <c r="BE357" s="190">
        <f>IF(N357="základná",J357,0)</f>
        <v>0</v>
      </c>
      <c r="BF357" s="190">
        <f>IF(N357="znížená",J357,0)</f>
        <v>0</v>
      </c>
      <c r="BG357" s="190">
        <f>IF(N357="zákl. prenesená",J357,0)</f>
        <v>0</v>
      </c>
      <c r="BH357" s="190">
        <f>IF(N357="zníž. prenesená",J357,0)</f>
        <v>0</v>
      </c>
      <c r="BI357" s="190">
        <f>IF(N357="nulová",J357,0)</f>
        <v>0</v>
      </c>
      <c r="BJ357" s="15" t="s">
        <v>164</v>
      </c>
      <c r="BK357" s="190">
        <f>ROUND(I357*H357,2)</f>
        <v>0</v>
      </c>
      <c r="BL357" s="15" t="s">
        <v>163</v>
      </c>
      <c r="BM357" s="189" t="s">
        <v>925</v>
      </c>
    </row>
    <row r="358" s="2" customFormat="1" ht="16.5" customHeight="1">
      <c r="A358" s="34"/>
      <c r="B358" s="176"/>
      <c r="C358" s="191" t="s">
        <v>544</v>
      </c>
      <c r="D358" s="191" t="s">
        <v>276</v>
      </c>
      <c r="E358" s="192" t="s">
        <v>2811</v>
      </c>
      <c r="F358" s="193" t="s">
        <v>2812</v>
      </c>
      <c r="G358" s="194" t="s">
        <v>300</v>
      </c>
      <c r="H358" s="195">
        <v>5</v>
      </c>
      <c r="I358" s="196"/>
      <c r="J358" s="197">
        <f>ROUND(I358*H358,2)</f>
        <v>0</v>
      </c>
      <c r="K358" s="198"/>
      <c r="L358" s="199"/>
      <c r="M358" s="200" t="s">
        <v>1</v>
      </c>
      <c r="N358" s="201" t="s">
        <v>38</v>
      </c>
      <c r="O358" s="78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174</v>
      </c>
      <c r="AT358" s="189" t="s">
        <v>276</v>
      </c>
      <c r="AU358" s="189" t="s">
        <v>80</v>
      </c>
      <c r="AY358" s="15" t="s">
        <v>157</v>
      </c>
      <c r="BE358" s="190">
        <f>IF(N358="základná",J358,0)</f>
        <v>0</v>
      </c>
      <c r="BF358" s="190">
        <f>IF(N358="znížená",J358,0)</f>
        <v>0</v>
      </c>
      <c r="BG358" s="190">
        <f>IF(N358="zákl. prenesená",J358,0)</f>
        <v>0</v>
      </c>
      <c r="BH358" s="190">
        <f>IF(N358="zníž. prenesená",J358,0)</f>
        <v>0</v>
      </c>
      <c r="BI358" s="190">
        <f>IF(N358="nulová",J358,0)</f>
        <v>0</v>
      </c>
      <c r="BJ358" s="15" t="s">
        <v>164</v>
      </c>
      <c r="BK358" s="190">
        <f>ROUND(I358*H358,2)</f>
        <v>0</v>
      </c>
      <c r="BL358" s="15" t="s">
        <v>163</v>
      </c>
      <c r="BM358" s="189" t="s">
        <v>928</v>
      </c>
    </row>
    <row r="359" s="2" customFormat="1" ht="16.5" customHeight="1">
      <c r="A359" s="34"/>
      <c r="B359" s="176"/>
      <c r="C359" s="191" t="s">
        <v>936</v>
      </c>
      <c r="D359" s="191" t="s">
        <v>276</v>
      </c>
      <c r="E359" s="192" t="s">
        <v>2776</v>
      </c>
      <c r="F359" s="193" t="s">
        <v>2777</v>
      </c>
      <c r="G359" s="194" t="s">
        <v>300</v>
      </c>
      <c r="H359" s="195">
        <v>4</v>
      </c>
      <c r="I359" s="196"/>
      <c r="J359" s="197">
        <f>ROUND(I359*H359,2)</f>
        <v>0</v>
      </c>
      <c r="K359" s="198"/>
      <c r="L359" s="199"/>
      <c r="M359" s="200" t="s">
        <v>1</v>
      </c>
      <c r="N359" s="201" t="s">
        <v>38</v>
      </c>
      <c r="O359" s="78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174</v>
      </c>
      <c r="AT359" s="189" t="s">
        <v>276</v>
      </c>
      <c r="AU359" s="189" t="s">
        <v>80</v>
      </c>
      <c r="AY359" s="15" t="s">
        <v>157</v>
      </c>
      <c r="BE359" s="190">
        <f>IF(N359="základná",J359,0)</f>
        <v>0</v>
      </c>
      <c r="BF359" s="190">
        <f>IF(N359="znížená",J359,0)</f>
        <v>0</v>
      </c>
      <c r="BG359" s="190">
        <f>IF(N359="zákl. prenesená",J359,0)</f>
        <v>0</v>
      </c>
      <c r="BH359" s="190">
        <f>IF(N359="zníž. prenesená",J359,0)</f>
        <v>0</v>
      </c>
      <c r="BI359" s="190">
        <f>IF(N359="nulová",J359,0)</f>
        <v>0</v>
      </c>
      <c r="BJ359" s="15" t="s">
        <v>164</v>
      </c>
      <c r="BK359" s="190">
        <f>ROUND(I359*H359,2)</f>
        <v>0</v>
      </c>
      <c r="BL359" s="15" t="s">
        <v>163</v>
      </c>
      <c r="BM359" s="189" t="s">
        <v>932</v>
      </c>
    </row>
    <row r="360" s="2" customFormat="1" ht="16.5" customHeight="1">
      <c r="A360" s="34"/>
      <c r="B360" s="176"/>
      <c r="C360" s="191" t="s">
        <v>548</v>
      </c>
      <c r="D360" s="191" t="s">
        <v>276</v>
      </c>
      <c r="E360" s="192" t="s">
        <v>2774</v>
      </c>
      <c r="F360" s="193" t="s">
        <v>2775</v>
      </c>
      <c r="G360" s="194" t="s">
        <v>300</v>
      </c>
      <c r="H360" s="195">
        <v>4</v>
      </c>
      <c r="I360" s="196"/>
      <c r="J360" s="197">
        <f>ROUND(I360*H360,2)</f>
        <v>0</v>
      </c>
      <c r="K360" s="198"/>
      <c r="L360" s="199"/>
      <c r="M360" s="200" t="s">
        <v>1</v>
      </c>
      <c r="N360" s="201" t="s">
        <v>38</v>
      </c>
      <c r="O360" s="78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9" t="s">
        <v>174</v>
      </c>
      <c r="AT360" s="189" t="s">
        <v>276</v>
      </c>
      <c r="AU360" s="189" t="s">
        <v>80</v>
      </c>
      <c r="AY360" s="15" t="s">
        <v>157</v>
      </c>
      <c r="BE360" s="190">
        <f>IF(N360="základná",J360,0)</f>
        <v>0</v>
      </c>
      <c r="BF360" s="190">
        <f>IF(N360="znížená",J360,0)</f>
        <v>0</v>
      </c>
      <c r="BG360" s="190">
        <f>IF(N360="zákl. prenesená",J360,0)</f>
        <v>0</v>
      </c>
      <c r="BH360" s="190">
        <f>IF(N360="zníž. prenesená",J360,0)</f>
        <v>0</v>
      </c>
      <c r="BI360" s="190">
        <f>IF(N360="nulová",J360,0)</f>
        <v>0</v>
      </c>
      <c r="BJ360" s="15" t="s">
        <v>164</v>
      </c>
      <c r="BK360" s="190">
        <f>ROUND(I360*H360,2)</f>
        <v>0</v>
      </c>
      <c r="BL360" s="15" t="s">
        <v>163</v>
      </c>
      <c r="BM360" s="189" t="s">
        <v>935</v>
      </c>
    </row>
    <row r="361" s="2" customFormat="1" ht="16.5" customHeight="1">
      <c r="A361" s="34"/>
      <c r="B361" s="176"/>
      <c r="C361" s="191" t="s">
        <v>943</v>
      </c>
      <c r="D361" s="191" t="s">
        <v>276</v>
      </c>
      <c r="E361" s="192" t="s">
        <v>2778</v>
      </c>
      <c r="F361" s="193" t="s">
        <v>2779</v>
      </c>
      <c r="G361" s="194" t="s">
        <v>300</v>
      </c>
      <c r="H361" s="195">
        <v>1</v>
      </c>
      <c r="I361" s="196"/>
      <c r="J361" s="197">
        <f>ROUND(I361*H361,2)</f>
        <v>0</v>
      </c>
      <c r="K361" s="198"/>
      <c r="L361" s="199"/>
      <c r="M361" s="200" t="s">
        <v>1</v>
      </c>
      <c r="N361" s="201" t="s">
        <v>38</v>
      </c>
      <c r="O361" s="78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174</v>
      </c>
      <c r="AT361" s="189" t="s">
        <v>276</v>
      </c>
      <c r="AU361" s="189" t="s">
        <v>80</v>
      </c>
      <c r="AY361" s="15" t="s">
        <v>157</v>
      </c>
      <c r="BE361" s="190">
        <f>IF(N361="základná",J361,0)</f>
        <v>0</v>
      </c>
      <c r="BF361" s="190">
        <f>IF(N361="znížená",J361,0)</f>
        <v>0</v>
      </c>
      <c r="BG361" s="190">
        <f>IF(N361="zákl. prenesená",J361,0)</f>
        <v>0</v>
      </c>
      <c r="BH361" s="190">
        <f>IF(N361="zníž. prenesená",J361,0)</f>
        <v>0</v>
      </c>
      <c r="BI361" s="190">
        <f>IF(N361="nulová",J361,0)</f>
        <v>0</v>
      </c>
      <c r="BJ361" s="15" t="s">
        <v>164</v>
      </c>
      <c r="BK361" s="190">
        <f>ROUND(I361*H361,2)</f>
        <v>0</v>
      </c>
      <c r="BL361" s="15" t="s">
        <v>163</v>
      </c>
      <c r="BM361" s="189" t="s">
        <v>939</v>
      </c>
    </row>
    <row r="362" s="2" customFormat="1" ht="16.5" customHeight="1">
      <c r="A362" s="34"/>
      <c r="B362" s="176"/>
      <c r="C362" s="191" t="s">
        <v>551</v>
      </c>
      <c r="D362" s="191" t="s">
        <v>276</v>
      </c>
      <c r="E362" s="192" t="s">
        <v>2813</v>
      </c>
      <c r="F362" s="193" t="s">
        <v>2814</v>
      </c>
      <c r="G362" s="194" t="s">
        <v>300</v>
      </c>
      <c r="H362" s="195">
        <v>24</v>
      </c>
      <c r="I362" s="196"/>
      <c r="J362" s="197">
        <f>ROUND(I362*H362,2)</f>
        <v>0</v>
      </c>
      <c r="K362" s="198"/>
      <c r="L362" s="199"/>
      <c r="M362" s="200" t="s">
        <v>1</v>
      </c>
      <c r="N362" s="201" t="s">
        <v>38</v>
      </c>
      <c r="O362" s="78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174</v>
      </c>
      <c r="AT362" s="189" t="s">
        <v>276</v>
      </c>
      <c r="AU362" s="189" t="s">
        <v>80</v>
      </c>
      <c r="AY362" s="15" t="s">
        <v>157</v>
      </c>
      <c r="BE362" s="190">
        <f>IF(N362="základná",J362,0)</f>
        <v>0</v>
      </c>
      <c r="BF362" s="190">
        <f>IF(N362="znížená",J362,0)</f>
        <v>0</v>
      </c>
      <c r="BG362" s="190">
        <f>IF(N362="zákl. prenesená",J362,0)</f>
        <v>0</v>
      </c>
      <c r="BH362" s="190">
        <f>IF(N362="zníž. prenesená",J362,0)</f>
        <v>0</v>
      </c>
      <c r="BI362" s="190">
        <f>IF(N362="nulová",J362,0)</f>
        <v>0</v>
      </c>
      <c r="BJ362" s="15" t="s">
        <v>164</v>
      </c>
      <c r="BK362" s="190">
        <f>ROUND(I362*H362,2)</f>
        <v>0</v>
      </c>
      <c r="BL362" s="15" t="s">
        <v>163</v>
      </c>
      <c r="BM362" s="189" t="s">
        <v>942</v>
      </c>
    </row>
    <row r="363" s="2" customFormat="1" ht="16.5" customHeight="1">
      <c r="A363" s="34"/>
      <c r="B363" s="176"/>
      <c r="C363" s="191" t="s">
        <v>950</v>
      </c>
      <c r="D363" s="191" t="s">
        <v>276</v>
      </c>
      <c r="E363" s="192" t="s">
        <v>2815</v>
      </c>
      <c r="F363" s="193" t="s">
        <v>2816</v>
      </c>
      <c r="G363" s="194" t="s">
        <v>300</v>
      </c>
      <c r="H363" s="195">
        <v>1</v>
      </c>
      <c r="I363" s="196"/>
      <c r="J363" s="197">
        <f>ROUND(I363*H363,2)</f>
        <v>0</v>
      </c>
      <c r="K363" s="198"/>
      <c r="L363" s="199"/>
      <c r="M363" s="200" t="s">
        <v>1</v>
      </c>
      <c r="N363" s="201" t="s">
        <v>38</v>
      </c>
      <c r="O363" s="78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174</v>
      </c>
      <c r="AT363" s="189" t="s">
        <v>276</v>
      </c>
      <c r="AU363" s="189" t="s">
        <v>80</v>
      </c>
      <c r="AY363" s="15" t="s">
        <v>157</v>
      </c>
      <c r="BE363" s="190">
        <f>IF(N363="základná",J363,0)</f>
        <v>0</v>
      </c>
      <c r="BF363" s="190">
        <f>IF(N363="znížená",J363,0)</f>
        <v>0</v>
      </c>
      <c r="BG363" s="190">
        <f>IF(N363="zákl. prenesená",J363,0)</f>
        <v>0</v>
      </c>
      <c r="BH363" s="190">
        <f>IF(N363="zníž. prenesená",J363,0)</f>
        <v>0</v>
      </c>
      <c r="BI363" s="190">
        <f>IF(N363="nulová",J363,0)</f>
        <v>0</v>
      </c>
      <c r="BJ363" s="15" t="s">
        <v>164</v>
      </c>
      <c r="BK363" s="190">
        <f>ROUND(I363*H363,2)</f>
        <v>0</v>
      </c>
      <c r="BL363" s="15" t="s">
        <v>163</v>
      </c>
      <c r="BM363" s="189" t="s">
        <v>946</v>
      </c>
    </row>
    <row r="364" s="2" customFormat="1" ht="16.5" customHeight="1">
      <c r="A364" s="34"/>
      <c r="B364" s="176"/>
      <c r="C364" s="191" t="s">
        <v>555</v>
      </c>
      <c r="D364" s="191" t="s">
        <v>276</v>
      </c>
      <c r="E364" s="192" t="s">
        <v>2817</v>
      </c>
      <c r="F364" s="193" t="s">
        <v>2818</v>
      </c>
      <c r="G364" s="194" t="s">
        <v>300</v>
      </c>
      <c r="H364" s="195">
        <v>1</v>
      </c>
      <c r="I364" s="196"/>
      <c r="J364" s="197">
        <f>ROUND(I364*H364,2)</f>
        <v>0</v>
      </c>
      <c r="K364" s="198"/>
      <c r="L364" s="199"/>
      <c r="M364" s="200" t="s">
        <v>1</v>
      </c>
      <c r="N364" s="201" t="s">
        <v>38</v>
      </c>
      <c r="O364" s="78"/>
      <c r="P364" s="187">
        <f>O364*H364</f>
        <v>0</v>
      </c>
      <c r="Q364" s="187">
        <v>0</v>
      </c>
      <c r="R364" s="187">
        <f>Q364*H364</f>
        <v>0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174</v>
      </c>
      <c r="AT364" s="189" t="s">
        <v>276</v>
      </c>
      <c r="AU364" s="189" t="s">
        <v>80</v>
      </c>
      <c r="AY364" s="15" t="s">
        <v>157</v>
      </c>
      <c r="BE364" s="190">
        <f>IF(N364="základná",J364,0)</f>
        <v>0</v>
      </c>
      <c r="BF364" s="190">
        <f>IF(N364="znížená",J364,0)</f>
        <v>0</v>
      </c>
      <c r="BG364" s="190">
        <f>IF(N364="zákl. prenesená",J364,0)</f>
        <v>0</v>
      </c>
      <c r="BH364" s="190">
        <f>IF(N364="zníž. prenesená",J364,0)</f>
        <v>0</v>
      </c>
      <c r="BI364" s="190">
        <f>IF(N364="nulová",J364,0)</f>
        <v>0</v>
      </c>
      <c r="BJ364" s="15" t="s">
        <v>164</v>
      </c>
      <c r="BK364" s="190">
        <f>ROUND(I364*H364,2)</f>
        <v>0</v>
      </c>
      <c r="BL364" s="15" t="s">
        <v>163</v>
      </c>
      <c r="BM364" s="189" t="s">
        <v>949</v>
      </c>
    </row>
    <row r="365" s="2" customFormat="1" ht="16.5" customHeight="1">
      <c r="A365" s="34"/>
      <c r="B365" s="176"/>
      <c r="C365" s="191" t="s">
        <v>959</v>
      </c>
      <c r="D365" s="191" t="s">
        <v>276</v>
      </c>
      <c r="E365" s="192" t="s">
        <v>2819</v>
      </c>
      <c r="F365" s="193" t="s">
        <v>2820</v>
      </c>
      <c r="G365" s="194" t="s">
        <v>300</v>
      </c>
      <c r="H365" s="195">
        <v>1</v>
      </c>
      <c r="I365" s="196"/>
      <c r="J365" s="197">
        <f>ROUND(I365*H365,2)</f>
        <v>0</v>
      </c>
      <c r="K365" s="198"/>
      <c r="L365" s="199"/>
      <c r="M365" s="200" t="s">
        <v>1</v>
      </c>
      <c r="N365" s="201" t="s">
        <v>38</v>
      </c>
      <c r="O365" s="78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174</v>
      </c>
      <c r="AT365" s="189" t="s">
        <v>276</v>
      </c>
      <c r="AU365" s="189" t="s">
        <v>80</v>
      </c>
      <c r="AY365" s="15" t="s">
        <v>157</v>
      </c>
      <c r="BE365" s="190">
        <f>IF(N365="základná",J365,0)</f>
        <v>0</v>
      </c>
      <c r="BF365" s="190">
        <f>IF(N365="znížená",J365,0)</f>
        <v>0</v>
      </c>
      <c r="BG365" s="190">
        <f>IF(N365="zákl. prenesená",J365,0)</f>
        <v>0</v>
      </c>
      <c r="BH365" s="190">
        <f>IF(N365="zníž. prenesená",J365,0)</f>
        <v>0</v>
      </c>
      <c r="BI365" s="190">
        <f>IF(N365="nulová",J365,0)</f>
        <v>0</v>
      </c>
      <c r="BJ365" s="15" t="s">
        <v>164</v>
      </c>
      <c r="BK365" s="190">
        <f>ROUND(I365*H365,2)</f>
        <v>0</v>
      </c>
      <c r="BL365" s="15" t="s">
        <v>163</v>
      </c>
      <c r="BM365" s="189" t="s">
        <v>953</v>
      </c>
    </row>
    <row r="366" s="2" customFormat="1" ht="16.5" customHeight="1">
      <c r="A366" s="34"/>
      <c r="B366" s="176"/>
      <c r="C366" s="191" t="s">
        <v>558</v>
      </c>
      <c r="D366" s="191" t="s">
        <v>276</v>
      </c>
      <c r="E366" s="192" t="s">
        <v>2821</v>
      </c>
      <c r="F366" s="193" t="s">
        <v>2822</v>
      </c>
      <c r="G366" s="194" t="s">
        <v>300</v>
      </c>
      <c r="H366" s="195">
        <v>1</v>
      </c>
      <c r="I366" s="196"/>
      <c r="J366" s="197">
        <f>ROUND(I366*H366,2)</f>
        <v>0</v>
      </c>
      <c r="K366" s="198"/>
      <c r="L366" s="199"/>
      <c r="M366" s="200" t="s">
        <v>1</v>
      </c>
      <c r="N366" s="201" t="s">
        <v>38</v>
      </c>
      <c r="O366" s="78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9" t="s">
        <v>174</v>
      </c>
      <c r="AT366" s="189" t="s">
        <v>276</v>
      </c>
      <c r="AU366" s="189" t="s">
        <v>80</v>
      </c>
      <c r="AY366" s="15" t="s">
        <v>157</v>
      </c>
      <c r="BE366" s="190">
        <f>IF(N366="základná",J366,0)</f>
        <v>0</v>
      </c>
      <c r="BF366" s="190">
        <f>IF(N366="znížená",J366,0)</f>
        <v>0</v>
      </c>
      <c r="BG366" s="190">
        <f>IF(N366="zákl. prenesená",J366,0)</f>
        <v>0</v>
      </c>
      <c r="BH366" s="190">
        <f>IF(N366="zníž. prenesená",J366,0)</f>
        <v>0</v>
      </c>
      <c r="BI366" s="190">
        <f>IF(N366="nulová",J366,0)</f>
        <v>0</v>
      </c>
      <c r="BJ366" s="15" t="s">
        <v>164</v>
      </c>
      <c r="BK366" s="190">
        <f>ROUND(I366*H366,2)</f>
        <v>0</v>
      </c>
      <c r="BL366" s="15" t="s">
        <v>163</v>
      </c>
      <c r="BM366" s="189" t="s">
        <v>958</v>
      </c>
    </row>
    <row r="367" s="12" customFormat="1" ht="25.92" customHeight="1">
      <c r="A367" s="12"/>
      <c r="B367" s="163"/>
      <c r="C367" s="12"/>
      <c r="D367" s="164" t="s">
        <v>71</v>
      </c>
      <c r="E367" s="165" t="s">
        <v>2827</v>
      </c>
      <c r="F367" s="165" t="s">
        <v>2828</v>
      </c>
      <c r="G367" s="12"/>
      <c r="H367" s="12"/>
      <c r="I367" s="166"/>
      <c r="J367" s="167">
        <f>BK367</f>
        <v>0</v>
      </c>
      <c r="K367" s="12"/>
      <c r="L367" s="163"/>
      <c r="M367" s="168"/>
      <c r="N367" s="169"/>
      <c r="O367" s="169"/>
      <c r="P367" s="170">
        <f>SUM(P368:P386)</f>
        <v>0</v>
      </c>
      <c r="Q367" s="169"/>
      <c r="R367" s="170">
        <f>SUM(R368:R386)</f>
        <v>0</v>
      </c>
      <c r="S367" s="169"/>
      <c r="T367" s="171">
        <f>SUM(T368:T386)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64" t="s">
        <v>80</v>
      </c>
      <c r="AT367" s="172" t="s">
        <v>71</v>
      </c>
      <c r="AU367" s="172" t="s">
        <v>72</v>
      </c>
      <c r="AY367" s="164" t="s">
        <v>157</v>
      </c>
      <c r="BK367" s="173">
        <f>SUM(BK368:BK386)</f>
        <v>0</v>
      </c>
    </row>
    <row r="368" s="2" customFormat="1" ht="16.5" customHeight="1">
      <c r="A368" s="34"/>
      <c r="B368" s="176"/>
      <c r="C368" s="177" t="s">
        <v>966</v>
      </c>
      <c r="D368" s="177" t="s">
        <v>159</v>
      </c>
      <c r="E368" s="178" t="s">
        <v>2829</v>
      </c>
      <c r="F368" s="179" t="s">
        <v>2830</v>
      </c>
      <c r="G368" s="180" t="s">
        <v>300</v>
      </c>
      <c r="H368" s="181">
        <v>1</v>
      </c>
      <c r="I368" s="182"/>
      <c r="J368" s="183">
        <f>ROUND(I368*H368,2)</f>
        <v>0</v>
      </c>
      <c r="K368" s="184"/>
      <c r="L368" s="35"/>
      <c r="M368" s="185" t="s">
        <v>1</v>
      </c>
      <c r="N368" s="186" t="s">
        <v>38</v>
      </c>
      <c r="O368" s="78"/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163</v>
      </c>
      <c r="AT368" s="189" t="s">
        <v>159</v>
      </c>
      <c r="AU368" s="189" t="s">
        <v>80</v>
      </c>
      <c r="AY368" s="15" t="s">
        <v>157</v>
      </c>
      <c r="BE368" s="190">
        <f>IF(N368="základná",J368,0)</f>
        <v>0</v>
      </c>
      <c r="BF368" s="190">
        <f>IF(N368="znížená",J368,0)</f>
        <v>0</v>
      </c>
      <c r="BG368" s="190">
        <f>IF(N368="zákl. prenesená",J368,0)</f>
        <v>0</v>
      </c>
      <c r="BH368" s="190">
        <f>IF(N368="zníž. prenesená",J368,0)</f>
        <v>0</v>
      </c>
      <c r="BI368" s="190">
        <f>IF(N368="nulová",J368,0)</f>
        <v>0</v>
      </c>
      <c r="BJ368" s="15" t="s">
        <v>164</v>
      </c>
      <c r="BK368" s="190">
        <f>ROUND(I368*H368,2)</f>
        <v>0</v>
      </c>
      <c r="BL368" s="15" t="s">
        <v>163</v>
      </c>
      <c r="BM368" s="189" t="s">
        <v>962</v>
      </c>
    </row>
    <row r="369" s="2" customFormat="1" ht="16.5" customHeight="1">
      <c r="A369" s="34"/>
      <c r="B369" s="176"/>
      <c r="C369" s="191" t="s">
        <v>562</v>
      </c>
      <c r="D369" s="191" t="s">
        <v>276</v>
      </c>
      <c r="E369" s="192" t="s">
        <v>2831</v>
      </c>
      <c r="F369" s="193" t="s">
        <v>2788</v>
      </c>
      <c r="G369" s="194" t="s">
        <v>300</v>
      </c>
      <c r="H369" s="195">
        <v>1</v>
      </c>
      <c r="I369" s="196"/>
      <c r="J369" s="197">
        <f>ROUND(I369*H369,2)</f>
        <v>0</v>
      </c>
      <c r="K369" s="198"/>
      <c r="L369" s="199"/>
      <c r="M369" s="200" t="s">
        <v>1</v>
      </c>
      <c r="N369" s="201" t="s">
        <v>38</v>
      </c>
      <c r="O369" s="78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174</v>
      </c>
      <c r="AT369" s="189" t="s">
        <v>276</v>
      </c>
      <c r="AU369" s="189" t="s">
        <v>80</v>
      </c>
      <c r="AY369" s="15" t="s">
        <v>157</v>
      </c>
      <c r="BE369" s="190">
        <f>IF(N369="základná",J369,0)</f>
        <v>0</v>
      </c>
      <c r="BF369" s="190">
        <f>IF(N369="znížená",J369,0)</f>
        <v>0</v>
      </c>
      <c r="BG369" s="190">
        <f>IF(N369="zákl. prenesená",J369,0)</f>
        <v>0</v>
      </c>
      <c r="BH369" s="190">
        <f>IF(N369="zníž. prenesená",J369,0)</f>
        <v>0</v>
      </c>
      <c r="BI369" s="190">
        <f>IF(N369="nulová",J369,0)</f>
        <v>0</v>
      </c>
      <c r="BJ369" s="15" t="s">
        <v>164</v>
      </c>
      <c r="BK369" s="190">
        <f>ROUND(I369*H369,2)</f>
        <v>0</v>
      </c>
      <c r="BL369" s="15" t="s">
        <v>163</v>
      </c>
      <c r="BM369" s="189" t="s">
        <v>965</v>
      </c>
    </row>
    <row r="370" s="2" customFormat="1" ht="16.5" customHeight="1">
      <c r="A370" s="34"/>
      <c r="B370" s="176"/>
      <c r="C370" s="191" t="s">
        <v>971</v>
      </c>
      <c r="D370" s="191" t="s">
        <v>276</v>
      </c>
      <c r="E370" s="192" t="s">
        <v>2832</v>
      </c>
      <c r="F370" s="193" t="s">
        <v>2790</v>
      </c>
      <c r="G370" s="194" t="s">
        <v>300</v>
      </c>
      <c r="H370" s="195">
        <v>1</v>
      </c>
      <c r="I370" s="196"/>
      <c r="J370" s="197">
        <f>ROUND(I370*H370,2)</f>
        <v>0</v>
      </c>
      <c r="K370" s="198"/>
      <c r="L370" s="199"/>
      <c r="M370" s="200" t="s">
        <v>1</v>
      </c>
      <c r="N370" s="201" t="s">
        <v>38</v>
      </c>
      <c r="O370" s="78"/>
      <c r="P370" s="187">
        <f>O370*H370</f>
        <v>0</v>
      </c>
      <c r="Q370" s="187">
        <v>0</v>
      </c>
      <c r="R370" s="187">
        <f>Q370*H370</f>
        <v>0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174</v>
      </c>
      <c r="AT370" s="189" t="s">
        <v>276</v>
      </c>
      <c r="AU370" s="189" t="s">
        <v>80</v>
      </c>
      <c r="AY370" s="15" t="s">
        <v>157</v>
      </c>
      <c r="BE370" s="190">
        <f>IF(N370="základná",J370,0)</f>
        <v>0</v>
      </c>
      <c r="BF370" s="190">
        <f>IF(N370="znížená",J370,0)</f>
        <v>0</v>
      </c>
      <c r="BG370" s="190">
        <f>IF(N370="zákl. prenesená",J370,0)</f>
        <v>0</v>
      </c>
      <c r="BH370" s="190">
        <f>IF(N370="zníž. prenesená",J370,0)</f>
        <v>0</v>
      </c>
      <c r="BI370" s="190">
        <f>IF(N370="nulová",J370,0)</f>
        <v>0</v>
      </c>
      <c r="BJ370" s="15" t="s">
        <v>164</v>
      </c>
      <c r="BK370" s="190">
        <f>ROUND(I370*H370,2)</f>
        <v>0</v>
      </c>
      <c r="BL370" s="15" t="s">
        <v>163</v>
      </c>
      <c r="BM370" s="189" t="s">
        <v>969</v>
      </c>
    </row>
    <row r="371" s="2" customFormat="1" ht="16.5" customHeight="1">
      <c r="A371" s="34"/>
      <c r="B371" s="176"/>
      <c r="C371" s="191" t="s">
        <v>565</v>
      </c>
      <c r="D371" s="191" t="s">
        <v>276</v>
      </c>
      <c r="E371" s="192" t="s">
        <v>2833</v>
      </c>
      <c r="F371" s="193" t="s">
        <v>2792</v>
      </c>
      <c r="G371" s="194" t="s">
        <v>300</v>
      </c>
      <c r="H371" s="195">
        <v>1</v>
      </c>
      <c r="I371" s="196"/>
      <c r="J371" s="197">
        <f>ROUND(I371*H371,2)</f>
        <v>0</v>
      </c>
      <c r="K371" s="198"/>
      <c r="L371" s="199"/>
      <c r="M371" s="200" t="s">
        <v>1</v>
      </c>
      <c r="N371" s="201" t="s">
        <v>38</v>
      </c>
      <c r="O371" s="78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174</v>
      </c>
      <c r="AT371" s="189" t="s">
        <v>276</v>
      </c>
      <c r="AU371" s="189" t="s">
        <v>80</v>
      </c>
      <c r="AY371" s="15" t="s">
        <v>157</v>
      </c>
      <c r="BE371" s="190">
        <f>IF(N371="základná",J371,0)</f>
        <v>0</v>
      </c>
      <c r="BF371" s="190">
        <f>IF(N371="znížená",J371,0)</f>
        <v>0</v>
      </c>
      <c r="BG371" s="190">
        <f>IF(N371="zákl. prenesená",J371,0)</f>
        <v>0</v>
      </c>
      <c r="BH371" s="190">
        <f>IF(N371="zníž. prenesená",J371,0)</f>
        <v>0</v>
      </c>
      <c r="BI371" s="190">
        <f>IF(N371="nulová",J371,0)</f>
        <v>0</v>
      </c>
      <c r="BJ371" s="15" t="s">
        <v>164</v>
      </c>
      <c r="BK371" s="190">
        <f>ROUND(I371*H371,2)</f>
        <v>0</v>
      </c>
      <c r="BL371" s="15" t="s">
        <v>163</v>
      </c>
      <c r="BM371" s="189" t="s">
        <v>970</v>
      </c>
    </row>
    <row r="372" s="2" customFormat="1" ht="16.5" customHeight="1">
      <c r="A372" s="34"/>
      <c r="B372" s="176"/>
      <c r="C372" s="191" t="s">
        <v>978</v>
      </c>
      <c r="D372" s="191" t="s">
        <v>276</v>
      </c>
      <c r="E372" s="192" t="s">
        <v>2834</v>
      </c>
      <c r="F372" s="193" t="s">
        <v>2794</v>
      </c>
      <c r="G372" s="194" t="s">
        <v>300</v>
      </c>
      <c r="H372" s="195">
        <v>18</v>
      </c>
      <c r="I372" s="196"/>
      <c r="J372" s="197">
        <f>ROUND(I372*H372,2)</f>
        <v>0</v>
      </c>
      <c r="K372" s="198"/>
      <c r="L372" s="199"/>
      <c r="M372" s="200" t="s">
        <v>1</v>
      </c>
      <c r="N372" s="201" t="s">
        <v>38</v>
      </c>
      <c r="O372" s="78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174</v>
      </c>
      <c r="AT372" s="189" t="s">
        <v>276</v>
      </c>
      <c r="AU372" s="189" t="s">
        <v>80</v>
      </c>
      <c r="AY372" s="15" t="s">
        <v>157</v>
      </c>
      <c r="BE372" s="190">
        <f>IF(N372="základná",J372,0)</f>
        <v>0</v>
      </c>
      <c r="BF372" s="190">
        <f>IF(N372="znížená",J372,0)</f>
        <v>0</v>
      </c>
      <c r="BG372" s="190">
        <f>IF(N372="zákl. prenesená",J372,0)</f>
        <v>0</v>
      </c>
      <c r="BH372" s="190">
        <f>IF(N372="zníž. prenesená",J372,0)</f>
        <v>0</v>
      </c>
      <c r="BI372" s="190">
        <f>IF(N372="nulová",J372,0)</f>
        <v>0</v>
      </c>
      <c r="BJ372" s="15" t="s">
        <v>164</v>
      </c>
      <c r="BK372" s="190">
        <f>ROUND(I372*H372,2)</f>
        <v>0</v>
      </c>
      <c r="BL372" s="15" t="s">
        <v>163</v>
      </c>
      <c r="BM372" s="189" t="s">
        <v>974</v>
      </c>
    </row>
    <row r="373" s="2" customFormat="1" ht="16.5" customHeight="1">
      <c r="A373" s="34"/>
      <c r="B373" s="176"/>
      <c r="C373" s="191" t="s">
        <v>569</v>
      </c>
      <c r="D373" s="191" t="s">
        <v>276</v>
      </c>
      <c r="E373" s="192" t="s">
        <v>2835</v>
      </c>
      <c r="F373" s="193" t="s">
        <v>2796</v>
      </c>
      <c r="G373" s="194" t="s">
        <v>300</v>
      </c>
      <c r="H373" s="195">
        <v>8</v>
      </c>
      <c r="I373" s="196"/>
      <c r="J373" s="197">
        <f>ROUND(I373*H373,2)</f>
        <v>0</v>
      </c>
      <c r="K373" s="198"/>
      <c r="L373" s="199"/>
      <c r="M373" s="200" t="s">
        <v>1</v>
      </c>
      <c r="N373" s="201" t="s">
        <v>38</v>
      </c>
      <c r="O373" s="78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174</v>
      </c>
      <c r="AT373" s="189" t="s">
        <v>276</v>
      </c>
      <c r="AU373" s="189" t="s">
        <v>80</v>
      </c>
      <c r="AY373" s="15" t="s">
        <v>157</v>
      </c>
      <c r="BE373" s="190">
        <f>IF(N373="základná",J373,0)</f>
        <v>0</v>
      </c>
      <c r="BF373" s="190">
        <f>IF(N373="znížená",J373,0)</f>
        <v>0</v>
      </c>
      <c r="BG373" s="190">
        <f>IF(N373="zákl. prenesená",J373,0)</f>
        <v>0</v>
      </c>
      <c r="BH373" s="190">
        <f>IF(N373="zníž. prenesená",J373,0)</f>
        <v>0</v>
      </c>
      <c r="BI373" s="190">
        <f>IF(N373="nulová",J373,0)</f>
        <v>0</v>
      </c>
      <c r="BJ373" s="15" t="s">
        <v>164</v>
      </c>
      <c r="BK373" s="190">
        <f>ROUND(I373*H373,2)</f>
        <v>0</v>
      </c>
      <c r="BL373" s="15" t="s">
        <v>163</v>
      </c>
      <c r="BM373" s="189" t="s">
        <v>977</v>
      </c>
    </row>
    <row r="374" s="2" customFormat="1" ht="16.5" customHeight="1">
      <c r="A374" s="34"/>
      <c r="B374" s="176"/>
      <c r="C374" s="191" t="s">
        <v>985</v>
      </c>
      <c r="D374" s="191" t="s">
        <v>276</v>
      </c>
      <c r="E374" s="192" t="s">
        <v>2836</v>
      </c>
      <c r="F374" s="193" t="s">
        <v>2800</v>
      </c>
      <c r="G374" s="194" t="s">
        <v>300</v>
      </c>
      <c r="H374" s="195">
        <v>2</v>
      </c>
      <c r="I374" s="196"/>
      <c r="J374" s="197">
        <f>ROUND(I374*H374,2)</f>
        <v>0</v>
      </c>
      <c r="K374" s="198"/>
      <c r="L374" s="199"/>
      <c r="M374" s="200" t="s">
        <v>1</v>
      </c>
      <c r="N374" s="201" t="s">
        <v>38</v>
      </c>
      <c r="O374" s="78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9" t="s">
        <v>174</v>
      </c>
      <c r="AT374" s="189" t="s">
        <v>276</v>
      </c>
      <c r="AU374" s="189" t="s">
        <v>80</v>
      </c>
      <c r="AY374" s="15" t="s">
        <v>157</v>
      </c>
      <c r="BE374" s="190">
        <f>IF(N374="základná",J374,0)</f>
        <v>0</v>
      </c>
      <c r="BF374" s="190">
        <f>IF(N374="znížená",J374,0)</f>
        <v>0</v>
      </c>
      <c r="BG374" s="190">
        <f>IF(N374="zákl. prenesená",J374,0)</f>
        <v>0</v>
      </c>
      <c r="BH374" s="190">
        <f>IF(N374="zníž. prenesená",J374,0)</f>
        <v>0</v>
      </c>
      <c r="BI374" s="190">
        <f>IF(N374="nulová",J374,0)</f>
        <v>0</v>
      </c>
      <c r="BJ374" s="15" t="s">
        <v>164</v>
      </c>
      <c r="BK374" s="190">
        <f>ROUND(I374*H374,2)</f>
        <v>0</v>
      </c>
      <c r="BL374" s="15" t="s">
        <v>163</v>
      </c>
      <c r="BM374" s="189" t="s">
        <v>981</v>
      </c>
    </row>
    <row r="375" s="2" customFormat="1" ht="16.5" customHeight="1">
      <c r="A375" s="34"/>
      <c r="B375" s="176"/>
      <c r="C375" s="191" t="s">
        <v>572</v>
      </c>
      <c r="D375" s="191" t="s">
        <v>276</v>
      </c>
      <c r="E375" s="192" t="s">
        <v>2837</v>
      </c>
      <c r="F375" s="193" t="s">
        <v>2781</v>
      </c>
      <c r="G375" s="194" t="s">
        <v>300</v>
      </c>
      <c r="H375" s="195">
        <v>30</v>
      </c>
      <c r="I375" s="196"/>
      <c r="J375" s="197">
        <f>ROUND(I375*H375,2)</f>
        <v>0</v>
      </c>
      <c r="K375" s="198"/>
      <c r="L375" s="199"/>
      <c r="M375" s="200" t="s">
        <v>1</v>
      </c>
      <c r="N375" s="201" t="s">
        <v>38</v>
      </c>
      <c r="O375" s="78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174</v>
      </c>
      <c r="AT375" s="189" t="s">
        <v>276</v>
      </c>
      <c r="AU375" s="189" t="s">
        <v>80</v>
      </c>
      <c r="AY375" s="15" t="s">
        <v>157</v>
      </c>
      <c r="BE375" s="190">
        <f>IF(N375="základná",J375,0)</f>
        <v>0</v>
      </c>
      <c r="BF375" s="190">
        <f>IF(N375="znížená",J375,0)</f>
        <v>0</v>
      </c>
      <c r="BG375" s="190">
        <f>IF(N375="zákl. prenesená",J375,0)</f>
        <v>0</v>
      </c>
      <c r="BH375" s="190">
        <f>IF(N375="zníž. prenesená",J375,0)</f>
        <v>0</v>
      </c>
      <c r="BI375" s="190">
        <f>IF(N375="nulová",J375,0)</f>
        <v>0</v>
      </c>
      <c r="BJ375" s="15" t="s">
        <v>164</v>
      </c>
      <c r="BK375" s="190">
        <f>ROUND(I375*H375,2)</f>
        <v>0</v>
      </c>
      <c r="BL375" s="15" t="s">
        <v>163</v>
      </c>
      <c r="BM375" s="189" t="s">
        <v>984</v>
      </c>
    </row>
    <row r="376" s="2" customFormat="1" ht="16.5" customHeight="1">
      <c r="A376" s="34"/>
      <c r="B376" s="176"/>
      <c r="C376" s="191" t="s">
        <v>992</v>
      </c>
      <c r="D376" s="191" t="s">
        <v>276</v>
      </c>
      <c r="E376" s="192" t="s">
        <v>2838</v>
      </c>
      <c r="F376" s="193" t="s">
        <v>2808</v>
      </c>
      <c r="G376" s="194" t="s">
        <v>300</v>
      </c>
      <c r="H376" s="195">
        <v>60</v>
      </c>
      <c r="I376" s="196"/>
      <c r="J376" s="197">
        <f>ROUND(I376*H376,2)</f>
        <v>0</v>
      </c>
      <c r="K376" s="198"/>
      <c r="L376" s="199"/>
      <c r="M376" s="200" t="s">
        <v>1</v>
      </c>
      <c r="N376" s="201" t="s">
        <v>38</v>
      </c>
      <c r="O376" s="78"/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174</v>
      </c>
      <c r="AT376" s="189" t="s">
        <v>276</v>
      </c>
      <c r="AU376" s="189" t="s">
        <v>80</v>
      </c>
      <c r="AY376" s="15" t="s">
        <v>157</v>
      </c>
      <c r="BE376" s="190">
        <f>IF(N376="základná",J376,0)</f>
        <v>0</v>
      </c>
      <c r="BF376" s="190">
        <f>IF(N376="znížená",J376,0)</f>
        <v>0</v>
      </c>
      <c r="BG376" s="190">
        <f>IF(N376="zákl. prenesená",J376,0)</f>
        <v>0</v>
      </c>
      <c r="BH376" s="190">
        <f>IF(N376="zníž. prenesená",J376,0)</f>
        <v>0</v>
      </c>
      <c r="BI376" s="190">
        <f>IF(N376="nulová",J376,0)</f>
        <v>0</v>
      </c>
      <c r="BJ376" s="15" t="s">
        <v>164</v>
      </c>
      <c r="BK376" s="190">
        <f>ROUND(I376*H376,2)</f>
        <v>0</v>
      </c>
      <c r="BL376" s="15" t="s">
        <v>163</v>
      </c>
      <c r="BM376" s="189" t="s">
        <v>988</v>
      </c>
    </row>
    <row r="377" s="2" customFormat="1" ht="16.5" customHeight="1">
      <c r="A377" s="34"/>
      <c r="B377" s="176"/>
      <c r="C377" s="191" t="s">
        <v>576</v>
      </c>
      <c r="D377" s="191" t="s">
        <v>276</v>
      </c>
      <c r="E377" s="192" t="s">
        <v>2839</v>
      </c>
      <c r="F377" s="193" t="s">
        <v>2810</v>
      </c>
      <c r="G377" s="194" t="s">
        <v>300</v>
      </c>
      <c r="H377" s="195">
        <v>15</v>
      </c>
      <c r="I377" s="196"/>
      <c r="J377" s="197">
        <f>ROUND(I377*H377,2)</f>
        <v>0</v>
      </c>
      <c r="K377" s="198"/>
      <c r="L377" s="199"/>
      <c r="M377" s="200" t="s">
        <v>1</v>
      </c>
      <c r="N377" s="201" t="s">
        <v>38</v>
      </c>
      <c r="O377" s="78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9" t="s">
        <v>174</v>
      </c>
      <c r="AT377" s="189" t="s">
        <v>276</v>
      </c>
      <c r="AU377" s="189" t="s">
        <v>80</v>
      </c>
      <c r="AY377" s="15" t="s">
        <v>157</v>
      </c>
      <c r="BE377" s="190">
        <f>IF(N377="základná",J377,0)</f>
        <v>0</v>
      </c>
      <c r="BF377" s="190">
        <f>IF(N377="znížená",J377,0)</f>
        <v>0</v>
      </c>
      <c r="BG377" s="190">
        <f>IF(N377="zákl. prenesená",J377,0)</f>
        <v>0</v>
      </c>
      <c r="BH377" s="190">
        <f>IF(N377="zníž. prenesená",J377,0)</f>
        <v>0</v>
      </c>
      <c r="BI377" s="190">
        <f>IF(N377="nulová",J377,0)</f>
        <v>0</v>
      </c>
      <c r="BJ377" s="15" t="s">
        <v>164</v>
      </c>
      <c r="BK377" s="190">
        <f>ROUND(I377*H377,2)</f>
        <v>0</v>
      </c>
      <c r="BL377" s="15" t="s">
        <v>163</v>
      </c>
      <c r="BM377" s="189" t="s">
        <v>991</v>
      </c>
    </row>
    <row r="378" s="2" customFormat="1" ht="16.5" customHeight="1">
      <c r="A378" s="34"/>
      <c r="B378" s="176"/>
      <c r="C378" s="191" t="s">
        <v>999</v>
      </c>
      <c r="D378" s="191" t="s">
        <v>276</v>
      </c>
      <c r="E378" s="192" t="s">
        <v>2840</v>
      </c>
      <c r="F378" s="193" t="s">
        <v>2812</v>
      </c>
      <c r="G378" s="194" t="s">
        <v>300</v>
      </c>
      <c r="H378" s="195">
        <v>5</v>
      </c>
      <c r="I378" s="196"/>
      <c r="J378" s="197">
        <f>ROUND(I378*H378,2)</f>
        <v>0</v>
      </c>
      <c r="K378" s="198"/>
      <c r="L378" s="199"/>
      <c r="M378" s="200" t="s">
        <v>1</v>
      </c>
      <c r="N378" s="201" t="s">
        <v>38</v>
      </c>
      <c r="O378" s="78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9" t="s">
        <v>174</v>
      </c>
      <c r="AT378" s="189" t="s">
        <v>276</v>
      </c>
      <c r="AU378" s="189" t="s">
        <v>80</v>
      </c>
      <c r="AY378" s="15" t="s">
        <v>157</v>
      </c>
      <c r="BE378" s="190">
        <f>IF(N378="základná",J378,0)</f>
        <v>0</v>
      </c>
      <c r="BF378" s="190">
        <f>IF(N378="znížená",J378,0)</f>
        <v>0</v>
      </c>
      <c r="BG378" s="190">
        <f>IF(N378="zákl. prenesená",J378,0)</f>
        <v>0</v>
      </c>
      <c r="BH378" s="190">
        <f>IF(N378="zníž. prenesená",J378,0)</f>
        <v>0</v>
      </c>
      <c r="BI378" s="190">
        <f>IF(N378="nulová",J378,0)</f>
        <v>0</v>
      </c>
      <c r="BJ378" s="15" t="s">
        <v>164</v>
      </c>
      <c r="BK378" s="190">
        <f>ROUND(I378*H378,2)</f>
        <v>0</v>
      </c>
      <c r="BL378" s="15" t="s">
        <v>163</v>
      </c>
      <c r="BM378" s="189" t="s">
        <v>995</v>
      </c>
    </row>
    <row r="379" s="2" customFormat="1" ht="16.5" customHeight="1">
      <c r="A379" s="34"/>
      <c r="B379" s="176"/>
      <c r="C379" s="191" t="s">
        <v>579</v>
      </c>
      <c r="D379" s="191" t="s">
        <v>276</v>
      </c>
      <c r="E379" s="192" t="s">
        <v>2841</v>
      </c>
      <c r="F379" s="193" t="s">
        <v>2777</v>
      </c>
      <c r="G379" s="194" t="s">
        <v>300</v>
      </c>
      <c r="H379" s="195">
        <v>4</v>
      </c>
      <c r="I379" s="196"/>
      <c r="J379" s="197">
        <f>ROUND(I379*H379,2)</f>
        <v>0</v>
      </c>
      <c r="K379" s="198"/>
      <c r="L379" s="199"/>
      <c r="M379" s="200" t="s">
        <v>1</v>
      </c>
      <c r="N379" s="201" t="s">
        <v>38</v>
      </c>
      <c r="O379" s="78"/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174</v>
      </c>
      <c r="AT379" s="189" t="s">
        <v>276</v>
      </c>
      <c r="AU379" s="189" t="s">
        <v>80</v>
      </c>
      <c r="AY379" s="15" t="s">
        <v>157</v>
      </c>
      <c r="BE379" s="190">
        <f>IF(N379="základná",J379,0)</f>
        <v>0</v>
      </c>
      <c r="BF379" s="190">
        <f>IF(N379="znížená",J379,0)</f>
        <v>0</v>
      </c>
      <c r="BG379" s="190">
        <f>IF(N379="zákl. prenesená",J379,0)</f>
        <v>0</v>
      </c>
      <c r="BH379" s="190">
        <f>IF(N379="zníž. prenesená",J379,0)</f>
        <v>0</v>
      </c>
      <c r="BI379" s="190">
        <f>IF(N379="nulová",J379,0)</f>
        <v>0</v>
      </c>
      <c r="BJ379" s="15" t="s">
        <v>164</v>
      </c>
      <c r="BK379" s="190">
        <f>ROUND(I379*H379,2)</f>
        <v>0</v>
      </c>
      <c r="BL379" s="15" t="s">
        <v>163</v>
      </c>
      <c r="BM379" s="189" t="s">
        <v>998</v>
      </c>
    </row>
    <row r="380" s="2" customFormat="1" ht="16.5" customHeight="1">
      <c r="A380" s="34"/>
      <c r="B380" s="176"/>
      <c r="C380" s="191" t="s">
        <v>1006</v>
      </c>
      <c r="D380" s="191" t="s">
        <v>276</v>
      </c>
      <c r="E380" s="192" t="s">
        <v>2842</v>
      </c>
      <c r="F380" s="193" t="s">
        <v>2775</v>
      </c>
      <c r="G380" s="194" t="s">
        <v>300</v>
      </c>
      <c r="H380" s="195">
        <v>4</v>
      </c>
      <c r="I380" s="196"/>
      <c r="J380" s="197">
        <f>ROUND(I380*H380,2)</f>
        <v>0</v>
      </c>
      <c r="K380" s="198"/>
      <c r="L380" s="199"/>
      <c r="M380" s="200" t="s">
        <v>1</v>
      </c>
      <c r="N380" s="201" t="s">
        <v>38</v>
      </c>
      <c r="O380" s="78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174</v>
      </c>
      <c r="AT380" s="189" t="s">
        <v>276</v>
      </c>
      <c r="AU380" s="189" t="s">
        <v>80</v>
      </c>
      <c r="AY380" s="15" t="s">
        <v>157</v>
      </c>
      <c r="BE380" s="190">
        <f>IF(N380="základná",J380,0)</f>
        <v>0</v>
      </c>
      <c r="BF380" s="190">
        <f>IF(N380="znížená",J380,0)</f>
        <v>0</v>
      </c>
      <c r="BG380" s="190">
        <f>IF(N380="zákl. prenesená",J380,0)</f>
        <v>0</v>
      </c>
      <c r="BH380" s="190">
        <f>IF(N380="zníž. prenesená",J380,0)</f>
        <v>0</v>
      </c>
      <c r="BI380" s="190">
        <f>IF(N380="nulová",J380,0)</f>
        <v>0</v>
      </c>
      <c r="BJ380" s="15" t="s">
        <v>164</v>
      </c>
      <c r="BK380" s="190">
        <f>ROUND(I380*H380,2)</f>
        <v>0</v>
      </c>
      <c r="BL380" s="15" t="s">
        <v>163</v>
      </c>
      <c r="BM380" s="189" t="s">
        <v>1002</v>
      </c>
    </row>
    <row r="381" s="2" customFormat="1" ht="16.5" customHeight="1">
      <c r="A381" s="34"/>
      <c r="B381" s="176"/>
      <c r="C381" s="191" t="s">
        <v>583</v>
      </c>
      <c r="D381" s="191" t="s">
        <v>276</v>
      </c>
      <c r="E381" s="192" t="s">
        <v>2843</v>
      </c>
      <c r="F381" s="193" t="s">
        <v>2779</v>
      </c>
      <c r="G381" s="194" t="s">
        <v>300</v>
      </c>
      <c r="H381" s="195">
        <v>1</v>
      </c>
      <c r="I381" s="196"/>
      <c r="J381" s="197">
        <f>ROUND(I381*H381,2)</f>
        <v>0</v>
      </c>
      <c r="K381" s="198"/>
      <c r="L381" s="199"/>
      <c r="M381" s="200" t="s">
        <v>1</v>
      </c>
      <c r="N381" s="201" t="s">
        <v>38</v>
      </c>
      <c r="O381" s="78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9" t="s">
        <v>174</v>
      </c>
      <c r="AT381" s="189" t="s">
        <v>276</v>
      </c>
      <c r="AU381" s="189" t="s">
        <v>80</v>
      </c>
      <c r="AY381" s="15" t="s">
        <v>157</v>
      </c>
      <c r="BE381" s="190">
        <f>IF(N381="základná",J381,0)</f>
        <v>0</v>
      </c>
      <c r="BF381" s="190">
        <f>IF(N381="znížená",J381,0)</f>
        <v>0</v>
      </c>
      <c r="BG381" s="190">
        <f>IF(N381="zákl. prenesená",J381,0)</f>
        <v>0</v>
      </c>
      <c r="BH381" s="190">
        <f>IF(N381="zníž. prenesená",J381,0)</f>
        <v>0</v>
      </c>
      <c r="BI381" s="190">
        <f>IF(N381="nulová",J381,0)</f>
        <v>0</v>
      </c>
      <c r="BJ381" s="15" t="s">
        <v>164</v>
      </c>
      <c r="BK381" s="190">
        <f>ROUND(I381*H381,2)</f>
        <v>0</v>
      </c>
      <c r="BL381" s="15" t="s">
        <v>163</v>
      </c>
      <c r="BM381" s="189" t="s">
        <v>1005</v>
      </c>
    </row>
    <row r="382" s="2" customFormat="1" ht="16.5" customHeight="1">
      <c r="A382" s="34"/>
      <c r="B382" s="176"/>
      <c r="C382" s="191" t="s">
        <v>1013</v>
      </c>
      <c r="D382" s="191" t="s">
        <v>276</v>
      </c>
      <c r="E382" s="192" t="s">
        <v>2844</v>
      </c>
      <c r="F382" s="193" t="s">
        <v>2814</v>
      </c>
      <c r="G382" s="194" t="s">
        <v>300</v>
      </c>
      <c r="H382" s="195">
        <v>24</v>
      </c>
      <c r="I382" s="196"/>
      <c r="J382" s="197">
        <f>ROUND(I382*H382,2)</f>
        <v>0</v>
      </c>
      <c r="K382" s="198"/>
      <c r="L382" s="199"/>
      <c r="M382" s="200" t="s">
        <v>1</v>
      </c>
      <c r="N382" s="201" t="s">
        <v>38</v>
      </c>
      <c r="O382" s="78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174</v>
      </c>
      <c r="AT382" s="189" t="s">
        <v>276</v>
      </c>
      <c r="AU382" s="189" t="s">
        <v>80</v>
      </c>
      <c r="AY382" s="15" t="s">
        <v>157</v>
      </c>
      <c r="BE382" s="190">
        <f>IF(N382="základná",J382,0)</f>
        <v>0</v>
      </c>
      <c r="BF382" s="190">
        <f>IF(N382="znížená",J382,0)</f>
        <v>0</v>
      </c>
      <c r="BG382" s="190">
        <f>IF(N382="zákl. prenesená",J382,0)</f>
        <v>0</v>
      </c>
      <c r="BH382" s="190">
        <f>IF(N382="zníž. prenesená",J382,0)</f>
        <v>0</v>
      </c>
      <c r="BI382" s="190">
        <f>IF(N382="nulová",J382,0)</f>
        <v>0</v>
      </c>
      <c r="BJ382" s="15" t="s">
        <v>164</v>
      </c>
      <c r="BK382" s="190">
        <f>ROUND(I382*H382,2)</f>
        <v>0</v>
      </c>
      <c r="BL382" s="15" t="s">
        <v>163</v>
      </c>
      <c r="BM382" s="189" t="s">
        <v>1009</v>
      </c>
    </row>
    <row r="383" s="2" customFormat="1" ht="16.5" customHeight="1">
      <c r="A383" s="34"/>
      <c r="B383" s="176"/>
      <c r="C383" s="191" t="s">
        <v>586</v>
      </c>
      <c r="D383" s="191" t="s">
        <v>276</v>
      </c>
      <c r="E383" s="192" t="s">
        <v>2845</v>
      </c>
      <c r="F383" s="193" t="s">
        <v>2816</v>
      </c>
      <c r="G383" s="194" t="s">
        <v>300</v>
      </c>
      <c r="H383" s="195">
        <v>1</v>
      </c>
      <c r="I383" s="196"/>
      <c r="J383" s="197">
        <f>ROUND(I383*H383,2)</f>
        <v>0</v>
      </c>
      <c r="K383" s="198"/>
      <c r="L383" s="199"/>
      <c r="M383" s="200" t="s">
        <v>1</v>
      </c>
      <c r="N383" s="201" t="s">
        <v>38</v>
      </c>
      <c r="O383" s="78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174</v>
      </c>
      <c r="AT383" s="189" t="s">
        <v>276</v>
      </c>
      <c r="AU383" s="189" t="s">
        <v>80</v>
      </c>
      <c r="AY383" s="15" t="s">
        <v>157</v>
      </c>
      <c r="BE383" s="190">
        <f>IF(N383="základná",J383,0)</f>
        <v>0</v>
      </c>
      <c r="BF383" s="190">
        <f>IF(N383="znížená",J383,0)</f>
        <v>0</v>
      </c>
      <c r="BG383" s="190">
        <f>IF(N383="zákl. prenesená",J383,0)</f>
        <v>0</v>
      </c>
      <c r="BH383" s="190">
        <f>IF(N383="zníž. prenesená",J383,0)</f>
        <v>0</v>
      </c>
      <c r="BI383" s="190">
        <f>IF(N383="nulová",J383,0)</f>
        <v>0</v>
      </c>
      <c r="BJ383" s="15" t="s">
        <v>164</v>
      </c>
      <c r="BK383" s="190">
        <f>ROUND(I383*H383,2)</f>
        <v>0</v>
      </c>
      <c r="BL383" s="15" t="s">
        <v>163</v>
      </c>
      <c r="BM383" s="189" t="s">
        <v>1012</v>
      </c>
    </row>
    <row r="384" s="2" customFormat="1" ht="16.5" customHeight="1">
      <c r="A384" s="34"/>
      <c r="B384" s="176"/>
      <c r="C384" s="191" t="s">
        <v>1020</v>
      </c>
      <c r="D384" s="191" t="s">
        <v>276</v>
      </c>
      <c r="E384" s="192" t="s">
        <v>2846</v>
      </c>
      <c r="F384" s="193" t="s">
        <v>2818</v>
      </c>
      <c r="G384" s="194" t="s">
        <v>300</v>
      </c>
      <c r="H384" s="195">
        <v>1</v>
      </c>
      <c r="I384" s="196"/>
      <c r="J384" s="197">
        <f>ROUND(I384*H384,2)</f>
        <v>0</v>
      </c>
      <c r="K384" s="198"/>
      <c r="L384" s="199"/>
      <c r="M384" s="200" t="s">
        <v>1</v>
      </c>
      <c r="N384" s="201" t="s">
        <v>38</v>
      </c>
      <c r="O384" s="78"/>
      <c r="P384" s="187">
        <f>O384*H384</f>
        <v>0</v>
      </c>
      <c r="Q384" s="187">
        <v>0</v>
      </c>
      <c r="R384" s="187">
        <f>Q384*H384</f>
        <v>0</v>
      </c>
      <c r="S384" s="187">
        <v>0</v>
      </c>
      <c r="T384" s="18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9" t="s">
        <v>174</v>
      </c>
      <c r="AT384" s="189" t="s">
        <v>276</v>
      </c>
      <c r="AU384" s="189" t="s">
        <v>80</v>
      </c>
      <c r="AY384" s="15" t="s">
        <v>157</v>
      </c>
      <c r="BE384" s="190">
        <f>IF(N384="základná",J384,0)</f>
        <v>0</v>
      </c>
      <c r="BF384" s="190">
        <f>IF(N384="znížená",J384,0)</f>
        <v>0</v>
      </c>
      <c r="BG384" s="190">
        <f>IF(N384="zákl. prenesená",J384,0)</f>
        <v>0</v>
      </c>
      <c r="BH384" s="190">
        <f>IF(N384="zníž. prenesená",J384,0)</f>
        <v>0</v>
      </c>
      <c r="BI384" s="190">
        <f>IF(N384="nulová",J384,0)</f>
        <v>0</v>
      </c>
      <c r="BJ384" s="15" t="s">
        <v>164</v>
      </c>
      <c r="BK384" s="190">
        <f>ROUND(I384*H384,2)</f>
        <v>0</v>
      </c>
      <c r="BL384" s="15" t="s">
        <v>163</v>
      </c>
      <c r="BM384" s="189" t="s">
        <v>1016</v>
      </c>
    </row>
    <row r="385" s="2" customFormat="1" ht="16.5" customHeight="1">
      <c r="A385" s="34"/>
      <c r="B385" s="176"/>
      <c r="C385" s="191" t="s">
        <v>590</v>
      </c>
      <c r="D385" s="191" t="s">
        <v>276</v>
      </c>
      <c r="E385" s="192" t="s">
        <v>2847</v>
      </c>
      <c r="F385" s="193" t="s">
        <v>2820</v>
      </c>
      <c r="G385" s="194" t="s">
        <v>300</v>
      </c>
      <c r="H385" s="195">
        <v>1</v>
      </c>
      <c r="I385" s="196"/>
      <c r="J385" s="197">
        <f>ROUND(I385*H385,2)</f>
        <v>0</v>
      </c>
      <c r="K385" s="198"/>
      <c r="L385" s="199"/>
      <c r="M385" s="200" t="s">
        <v>1</v>
      </c>
      <c r="N385" s="201" t="s">
        <v>38</v>
      </c>
      <c r="O385" s="78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174</v>
      </c>
      <c r="AT385" s="189" t="s">
        <v>276</v>
      </c>
      <c r="AU385" s="189" t="s">
        <v>80</v>
      </c>
      <c r="AY385" s="15" t="s">
        <v>157</v>
      </c>
      <c r="BE385" s="190">
        <f>IF(N385="základná",J385,0)</f>
        <v>0</v>
      </c>
      <c r="BF385" s="190">
        <f>IF(N385="znížená",J385,0)</f>
        <v>0</v>
      </c>
      <c r="BG385" s="190">
        <f>IF(N385="zákl. prenesená",J385,0)</f>
        <v>0</v>
      </c>
      <c r="BH385" s="190">
        <f>IF(N385="zníž. prenesená",J385,0)</f>
        <v>0</v>
      </c>
      <c r="BI385" s="190">
        <f>IF(N385="nulová",J385,0)</f>
        <v>0</v>
      </c>
      <c r="BJ385" s="15" t="s">
        <v>164</v>
      </c>
      <c r="BK385" s="190">
        <f>ROUND(I385*H385,2)</f>
        <v>0</v>
      </c>
      <c r="BL385" s="15" t="s">
        <v>163</v>
      </c>
      <c r="BM385" s="189" t="s">
        <v>1019</v>
      </c>
    </row>
    <row r="386" s="2" customFormat="1" ht="16.5" customHeight="1">
      <c r="A386" s="34"/>
      <c r="B386" s="176"/>
      <c r="C386" s="191" t="s">
        <v>1033</v>
      </c>
      <c r="D386" s="191" t="s">
        <v>276</v>
      </c>
      <c r="E386" s="192" t="s">
        <v>2848</v>
      </c>
      <c r="F386" s="193" t="s">
        <v>2822</v>
      </c>
      <c r="G386" s="194" t="s">
        <v>300</v>
      </c>
      <c r="H386" s="195">
        <v>1</v>
      </c>
      <c r="I386" s="196"/>
      <c r="J386" s="197">
        <f>ROUND(I386*H386,2)</f>
        <v>0</v>
      </c>
      <c r="K386" s="198"/>
      <c r="L386" s="199"/>
      <c r="M386" s="200" t="s">
        <v>1</v>
      </c>
      <c r="N386" s="201" t="s">
        <v>38</v>
      </c>
      <c r="O386" s="78"/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174</v>
      </c>
      <c r="AT386" s="189" t="s">
        <v>276</v>
      </c>
      <c r="AU386" s="189" t="s">
        <v>80</v>
      </c>
      <c r="AY386" s="15" t="s">
        <v>157</v>
      </c>
      <c r="BE386" s="190">
        <f>IF(N386="základná",J386,0)</f>
        <v>0</v>
      </c>
      <c r="BF386" s="190">
        <f>IF(N386="znížená",J386,0)</f>
        <v>0</v>
      </c>
      <c r="BG386" s="190">
        <f>IF(N386="zákl. prenesená",J386,0)</f>
        <v>0</v>
      </c>
      <c r="BH386" s="190">
        <f>IF(N386="zníž. prenesená",J386,0)</f>
        <v>0</v>
      </c>
      <c r="BI386" s="190">
        <f>IF(N386="nulová",J386,0)</f>
        <v>0</v>
      </c>
      <c r="BJ386" s="15" t="s">
        <v>164</v>
      </c>
      <c r="BK386" s="190">
        <f>ROUND(I386*H386,2)</f>
        <v>0</v>
      </c>
      <c r="BL386" s="15" t="s">
        <v>163</v>
      </c>
      <c r="BM386" s="189" t="s">
        <v>1023</v>
      </c>
    </row>
    <row r="387" s="12" customFormat="1" ht="25.92" customHeight="1">
      <c r="A387" s="12"/>
      <c r="B387" s="163"/>
      <c r="C387" s="12"/>
      <c r="D387" s="164" t="s">
        <v>71</v>
      </c>
      <c r="E387" s="165" t="s">
        <v>2849</v>
      </c>
      <c r="F387" s="165" t="s">
        <v>2850</v>
      </c>
      <c r="G387" s="12"/>
      <c r="H387" s="12"/>
      <c r="I387" s="166"/>
      <c r="J387" s="167">
        <f>BK387</f>
        <v>0</v>
      </c>
      <c r="K387" s="12"/>
      <c r="L387" s="163"/>
      <c r="M387" s="168"/>
      <c r="N387" s="169"/>
      <c r="O387" s="169"/>
      <c r="P387" s="170">
        <f>SUM(P388:P407)</f>
        <v>0</v>
      </c>
      <c r="Q387" s="169"/>
      <c r="R387" s="170">
        <f>SUM(R388:R407)</f>
        <v>0</v>
      </c>
      <c r="S387" s="169"/>
      <c r="T387" s="171">
        <f>SUM(T388:T407)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4" t="s">
        <v>80</v>
      </c>
      <c r="AT387" s="172" t="s">
        <v>71</v>
      </c>
      <c r="AU387" s="172" t="s">
        <v>72</v>
      </c>
      <c r="AY387" s="164" t="s">
        <v>157</v>
      </c>
      <c r="BK387" s="173">
        <f>SUM(BK388:BK407)</f>
        <v>0</v>
      </c>
    </row>
    <row r="388" s="2" customFormat="1" ht="16.5" customHeight="1">
      <c r="A388" s="34"/>
      <c r="B388" s="176"/>
      <c r="C388" s="177" t="s">
        <v>593</v>
      </c>
      <c r="D388" s="177" t="s">
        <v>159</v>
      </c>
      <c r="E388" s="178" t="s">
        <v>2851</v>
      </c>
      <c r="F388" s="179" t="s">
        <v>2852</v>
      </c>
      <c r="G388" s="180" t="s">
        <v>300</v>
      </c>
      <c r="H388" s="181">
        <v>1</v>
      </c>
      <c r="I388" s="182"/>
      <c r="J388" s="183">
        <f>ROUND(I388*H388,2)</f>
        <v>0</v>
      </c>
      <c r="K388" s="184"/>
      <c r="L388" s="35"/>
      <c r="M388" s="185" t="s">
        <v>1</v>
      </c>
      <c r="N388" s="186" t="s">
        <v>38</v>
      </c>
      <c r="O388" s="78"/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9" t="s">
        <v>163</v>
      </c>
      <c r="AT388" s="189" t="s">
        <v>159</v>
      </c>
      <c r="AU388" s="189" t="s">
        <v>80</v>
      </c>
      <c r="AY388" s="15" t="s">
        <v>157</v>
      </c>
      <c r="BE388" s="190">
        <f>IF(N388="základná",J388,0)</f>
        <v>0</v>
      </c>
      <c r="BF388" s="190">
        <f>IF(N388="znížená",J388,0)</f>
        <v>0</v>
      </c>
      <c r="BG388" s="190">
        <f>IF(N388="zákl. prenesená",J388,0)</f>
        <v>0</v>
      </c>
      <c r="BH388" s="190">
        <f>IF(N388="zníž. prenesená",J388,0)</f>
        <v>0</v>
      </c>
      <c r="BI388" s="190">
        <f>IF(N388="nulová",J388,0)</f>
        <v>0</v>
      </c>
      <c r="BJ388" s="15" t="s">
        <v>164</v>
      </c>
      <c r="BK388" s="190">
        <f>ROUND(I388*H388,2)</f>
        <v>0</v>
      </c>
      <c r="BL388" s="15" t="s">
        <v>163</v>
      </c>
      <c r="BM388" s="189" t="s">
        <v>1026</v>
      </c>
    </row>
    <row r="389" s="2" customFormat="1" ht="16.5" customHeight="1">
      <c r="A389" s="34"/>
      <c r="B389" s="176"/>
      <c r="C389" s="191" t="s">
        <v>1042</v>
      </c>
      <c r="D389" s="191" t="s">
        <v>276</v>
      </c>
      <c r="E389" s="192" t="s">
        <v>2831</v>
      </c>
      <c r="F389" s="193" t="s">
        <v>2788</v>
      </c>
      <c r="G389" s="194" t="s">
        <v>300</v>
      </c>
      <c r="H389" s="195">
        <v>1</v>
      </c>
      <c r="I389" s="196"/>
      <c r="J389" s="197">
        <f>ROUND(I389*H389,2)</f>
        <v>0</v>
      </c>
      <c r="K389" s="198"/>
      <c r="L389" s="199"/>
      <c r="M389" s="200" t="s">
        <v>1</v>
      </c>
      <c r="N389" s="201" t="s">
        <v>38</v>
      </c>
      <c r="O389" s="78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174</v>
      </c>
      <c r="AT389" s="189" t="s">
        <v>276</v>
      </c>
      <c r="AU389" s="189" t="s">
        <v>80</v>
      </c>
      <c r="AY389" s="15" t="s">
        <v>157</v>
      </c>
      <c r="BE389" s="190">
        <f>IF(N389="základná",J389,0)</f>
        <v>0</v>
      </c>
      <c r="BF389" s="190">
        <f>IF(N389="znížená",J389,0)</f>
        <v>0</v>
      </c>
      <c r="BG389" s="190">
        <f>IF(N389="zákl. prenesená",J389,0)</f>
        <v>0</v>
      </c>
      <c r="BH389" s="190">
        <f>IF(N389="zníž. prenesená",J389,0)</f>
        <v>0</v>
      </c>
      <c r="BI389" s="190">
        <f>IF(N389="nulová",J389,0)</f>
        <v>0</v>
      </c>
      <c r="BJ389" s="15" t="s">
        <v>164</v>
      </c>
      <c r="BK389" s="190">
        <f>ROUND(I389*H389,2)</f>
        <v>0</v>
      </c>
      <c r="BL389" s="15" t="s">
        <v>163</v>
      </c>
      <c r="BM389" s="189" t="s">
        <v>1036</v>
      </c>
    </row>
    <row r="390" s="2" customFormat="1" ht="16.5" customHeight="1">
      <c r="A390" s="34"/>
      <c r="B390" s="176"/>
      <c r="C390" s="191" t="s">
        <v>598</v>
      </c>
      <c r="D390" s="191" t="s">
        <v>276</v>
      </c>
      <c r="E390" s="192" t="s">
        <v>2832</v>
      </c>
      <c r="F390" s="193" t="s">
        <v>2790</v>
      </c>
      <c r="G390" s="194" t="s">
        <v>300</v>
      </c>
      <c r="H390" s="195">
        <v>1</v>
      </c>
      <c r="I390" s="196"/>
      <c r="J390" s="197">
        <f>ROUND(I390*H390,2)</f>
        <v>0</v>
      </c>
      <c r="K390" s="198"/>
      <c r="L390" s="199"/>
      <c r="M390" s="200" t="s">
        <v>1</v>
      </c>
      <c r="N390" s="201" t="s">
        <v>38</v>
      </c>
      <c r="O390" s="78"/>
      <c r="P390" s="187">
        <f>O390*H390</f>
        <v>0</v>
      </c>
      <c r="Q390" s="187">
        <v>0</v>
      </c>
      <c r="R390" s="187">
        <f>Q390*H390</f>
        <v>0</v>
      </c>
      <c r="S390" s="187">
        <v>0</v>
      </c>
      <c r="T390" s="18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9" t="s">
        <v>174</v>
      </c>
      <c r="AT390" s="189" t="s">
        <v>276</v>
      </c>
      <c r="AU390" s="189" t="s">
        <v>80</v>
      </c>
      <c r="AY390" s="15" t="s">
        <v>157</v>
      </c>
      <c r="BE390" s="190">
        <f>IF(N390="základná",J390,0)</f>
        <v>0</v>
      </c>
      <c r="BF390" s="190">
        <f>IF(N390="znížená",J390,0)</f>
        <v>0</v>
      </c>
      <c r="BG390" s="190">
        <f>IF(N390="zákl. prenesená",J390,0)</f>
        <v>0</v>
      </c>
      <c r="BH390" s="190">
        <f>IF(N390="zníž. prenesená",J390,0)</f>
        <v>0</v>
      </c>
      <c r="BI390" s="190">
        <f>IF(N390="nulová",J390,0)</f>
        <v>0</v>
      </c>
      <c r="BJ390" s="15" t="s">
        <v>164</v>
      </c>
      <c r="BK390" s="190">
        <f>ROUND(I390*H390,2)</f>
        <v>0</v>
      </c>
      <c r="BL390" s="15" t="s">
        <v>163</v>
      </c>
      <c r="BM390" s="189" t="s">
        <v>1039</v>
      </c>
    </row>
    <row r="391" s="2" customFormat="1" ht="16.5" customHeight="1">
      <c r="A391" s="34"/>
      <c r="B391" s="176"/>
      <c r="C391" s="191" t="s">
        <v>1049</v>
      </c>
      <c r="D391" s="191" t="s">
        <v>276</v>
      </c>
      <c r="E391" s="192" t="s">
        <v>2833</v>
      </c>
      <c r="F391" s="193" t="s">
        <v>2792</v>
      </c>
      <c r="G391" s="194" t="s">
        <v>300</v>
      </c>
      <c r="H391" s="195">
        <v>1</v>
      </c>
      <c r="I391" s="196"/>
      <c r="J391" s="197">
        <f>ROUND(I391*H391,2)</f>
        <v>0</v>
      </c>
      <c r="K391" s="198"/>
      <c r="L391" s="199"/>
      <c r="M391" s="200" t="s">
        <v>1</v>
      </c>
      <c r="N391" s="201" t="s">
        <v>38</v>
      </c>
      <c r="O391" s="78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9" t="s">
        <v>174</v>
      </c>
      <c r="AT391" s="189" t="s">
        <v>276</v>
      </c>
      <c r="AU391" s="189" t="s">
        <v>80</v>
      </c>
      <c r="AY391" s="15" t="s">
        <v>157</v>
      </c>
      <c r="BE391" s="190">
        <f>IF(N391="základná",J391,0)</f>
        <v>0</v>
      </c>
      <c r="BF391" s="190">
        <f>IF(N391="znížená",J391,0)</f>
        <v>0</v>
      </c>
      <c r="BG391" s="190">
        <f>IF(N391="zákl. prenesená",J391,0)</f>
        <v>0</v>
      </c>
      <c r="BH391" s="190">
        <f>IF(N391="zníž. prenesená",J391,0)</f>
        <v>0</v>
      </c>
      <c r="BI391" s="190">
        <f>IF(N391="nulová",J391,0)</f>
        <v>0</v>
      </c>
      <c r="BJ391" s="15" t="s">
        <v>164</v>
      </c>
      <c r="BK391" s="190">
        <f>ROUND(I391*H391,2)</f>
        <v>0</v>
      </c>
      <c r="BL391" s="15" t="s">
        <v>163</v>
      </c>
      <c r="BM391" s="189" t="s">
        <v>1045</v>
      </c>
    </row>
    <row r="392" s="2" customFormat="1" ht="16.5" customHeight="1">
      <c r="A392" s="34"/>
      <c r="B392" s="176"/>
      <c r="C392" s="191" t="s">
        <v>601</v>
      </c>
      <c r="D392" s="191" t="s">
        <v>276</v>
      </c>
      <c r="E392" s="192" t="s">
        <v>2834</v>
      </c>
      <c r="F392" s="193" t="s">
        <v>2794</v>
      </c>
      <c r="G392" s="194" t="s">
        <v>300</v>
      </c>
      <c r="H392" s="195">
        <v>7</v>
      </c>
      <c r="I392" s="196"/>
      <c r="J392" s="197">
        <f>ROUND(I392*H392,2)</f>
        <v>0</v>
      </c>
      <c r="K392" s="198"/>
      <c r="L392" s="199"/>
      <c r="M392" s="200" t="s">
        <v>1</v>
      </c>
      <c r="N392" s="201" t="s">
        <v>38</v>
      </c>
      <c r="O392" s="78"/>
      <c r="P392" s="187">
        <f>O392*H392</f>
        <v>0</v>
      </c>
      <c r="Q392" s="187">
        <v>0</v>
      </c>
      <c r="R392" s="187">
        <f>Q392*H392</f>
        <v>0</v>
      </c>
      <c r="S392" s="187">
        <v>0</v>
      </c>
      <c r="T392" s="18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9" t="s">
        <v>174</v>
      </c>
      <c r="AT392" s="189" t="s">
        <v>276</v>
      </c>
      <c r="AU392" s="189" t="s">
        <v>80</v>
      </c>
      <c r="AY392" s="15" t="s">
        <v>157</v>
      </c>
      <c r="BE392" s="190">
        <f>IF(N392="základná",J392,0)</f>
        <v>0</v>
      </c>
      <c r="BF392" s="190">
        <f>IF(N392="znížená",J392,0)</f>
        <v>0</v>
      </c>
      <c r="BG392" s="190">
        <f>IF(N392="zákl. prenesená",J392,0)</f>
        <v>0</v>
      </c>
      <c r="BH392" s="190">
        <f>IF(N392="zníž. prenesená",J392,0)</f>
        <v>0</v>
      </c>
      <c r="BI392" s="190">
        <f>IF(N392="nulová",J392,0)</f>
        <v>0</v>
      </c>
      <c r="BJ392" s="15" t="s">
        <v>164</v>
      </c>
      <c r="BK392" s="190">
        <f>ROUND(I392*H392,2)</f>
        <v>0</v>
      </c>
      <c r="BL392" s="15" t="s">
        <v>163</v>
      </c>
      <c r="BM392" s="189" t="s">
        <v>1048</v>
      </c>
    </row>
    <row r="393" s="2" customFormat="1" ht="16.5" customHeight="1">
      <c r="A393" s="34"/>
      <c r="B393" s="176"/>
      <c r="C393" s="191" t="s">
        <v>1056</v>
      </c>
      <c r="D393" s="191" t="s">
        <v>276</v>
      </c>
      <c r="E393" s="192" t="s">
        <v>2835</v>
      </c>
      <c r="F393" s="193" t="s">
        <v>2796</v>
      </c>
      <c r="G393" s="194" t="s">
        <v>300</v>
      </c>
      <c r="H393" s="195">
        <v>4</v>
      </c>
      <c r="I393" s="196"/>
      <c r="J393" s="197">
        <f>ROUND(I393*H393,2)</f>
        <v>0</v>
      </c>
      <c r="K393" s="198"/>
      <c r="L393" s="199"/>
      <c r="M393" s="200" t="s">
        <v>1</v>
      </c>
      <c r="N393" s="201" t="s">
        <v>38</v>
      </c>
      <c r="O393" s="78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9" t="s">
        <v>174</v>
      </c>
      <c r="AT393" s="189" t="s">
        <v>276</v>
      </c>
      <c r="AU393" s="189" t="s">
        <v>80</v>
      </c>
      <c r="AY393" s="15" t="s">
        <v>157</v>
      </c>
      <c r="BE393" s="190">
        <f>IF(N393="základná",J393,0)</f>
        <v>0</v>
      </c>
      <c r="BF393" s="190">
        <f>IF(N393="znížená",J393,0)</f>
        <v>0</v>
      </c>
      <c r="BG393" s="190">
        <f>IF(N393="zákl. prenesená",J393,0)</f>
        <v>0</v>
      </c>
      <c r="BH393" s="190">
        <f>IF(N393="zníž. prenesená",J393,0)</f>
        <v>0</v>
      </c>
      <c r="BI393" s="190">
        <f>IF(N393="nulová",J393,0)</f>
        <v>0</v>
      </c>
      <c r="BJ393" s="15" t="s">
        <v>164</v>
      </c>
      <c r="BK393" s="190">
        <f>ROUND(I393*H393,2)</f>
        <v>0</v>
      </c>
      <c r="BL393" s="15" t="s">
        <v>163</v>
      </c>
      <c r="BM393" s="189" t="s">
        <v>1052</v>
      </c>
    </row>
    <row r="394" s="2" customFormat="1" ht="16.5" customHeight="1">
      <c r="A394" s="34"/>
      <c r="B394" s="176"/>
      <c r="C394" s="191" t="s">
        <v>605</v>
      </c>
      <c r="D394" s="191" t="s">
        <v>276</v>
      </c>
      <c r="E394" s="192" t="s">
        <v>2836</v>
      </c>
      <c r="F394" s="193" t="s">
        <v>2800</v>
      </c>
      <c r="G394" s="194" t="s">
        <v>300</v>
      </c>
      <c r="H394" s="195">
        <v>2</v>
      </c>
      <c r="I394" s="196"/>
      <c r="J394" s="197">
        <f>ROUND(I394*H394,2)</f>
        <v>0</v>
      </c>
      <c r="K394" s="198"/>
      <c r="L394" s="199"/>
      <c r="M394" s="200" t="s">
        <v>1</v>
      </c>
      <c r="N394" s="201" t="s">
        <v>38</v>
      </c>
      <c r="O394" s="78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174</v>
      </c>
      <c r="AT394" s="189" t="s">
        <v>276</v>
      </c>
      <c r="AU394" s="189" t="s">
        <v>80</v>
      </c>
      <c r="AY394" s="15" t="s">
        <v>157</v>
      </c>
      <c r="BE394" s="190">
        <f>IF(N394="základná",J394,0)</f>
        <v>0</v>
      </c>
      <c r="BF394" s="190">
        <f>IF(N394="znížená",J394,0)</f>
        <v>0</v>
      </c>
      <c r="BG394" s="190">
        <f>IF(N394="zákl. prenesená",J394,0)</f>
        <v>0</v>
      </c>
      <c r="BH394" s="190">
        <f>IF(N394="zníž. prenesená",J394,0)</f>
        <v>0</v>
      </c>
      <c r="BI394" s="190">
        <f>IF(N394="nulová",J394,0)</f>
        <v>0</v>
      </c>
      <c r="BJ394" s="15" t="s">
        <v>164</v>
      </c>
      <c r="BK394" s="190">
        <f>ROUND(I394*H394,2)</f>
        <v>0</v>
      </c>
      <c r="BL394" s="15" t="s">
        <v>163</v>
      </c>
      <c r="BM394" s="189" t="s">
        <v>1055</v>
      </c>
    </row>
    <row r="395" s="2" customFormat="1" ht="16.5" customHeight="1">
      <c r="A395" s="34"/>
      <c r="B395" s="176"/>
      <c r="C395" s="191" t="s">
        <v>1063</v>
      </c>
      <c r="D395" s="191" t="s">
        <v>276</v>
      </c>
      <c r="E395" s="192" t="s">
        <v>2853</v>
      </c>
      <c r="F395" s="193" t="s">
        <v>2798</v>
      </c>
      <c r="G395" s="194" t="s">
        <v>300</v>
      </c>
      <c r="H395" s="195">
        <v>1</v>
      </c>
      <c r="I395" s="196"/>
      <c r="J395" s="197">
        <f>ROUND(I395*H395,2)</f>
        <v>0</v>
      </c>
      <c r="K395" s="198"/>
      <c r="L395" s="199"/>
      <c r="M395" s="200" t="s">
        <v>1</v>
      </c>
      <c r="N395" s="201" t="s">
        <v>38</v>
      </c>
      <c r="O395" s="78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9" t="s">
        <v>174</v>
      </c>
      <c r="AT395" s="189" t="s">
        <v>276</v>
      </c>
      <c r="AU395" s="189" t="s">
        <v>80</v>
      </c>
      <c r="AY395" s="15" t="s">
        <v>157</v>
      </c>
      <c r="BE395" s="190">
        <f>IF(N395="základná",J395,0)</f>
        <v>0</v>
      </c>
      <c r="BF395" s="190">
        <f>IF(N395="znížená",J395,0)</f>
        <v>0</v>
      </c>
      <c r="BG395" s="190">
        <f>IF(N395="zákl. prenesená",J395,0)</f>
        <v>0</v>
      </c>
      <c r="BH395" s="190">
        <f>IF(N395="zníž. prenesená",J395,0)</f>
        <v>0</v>
      </c>
      <c r="BI395" s="190">
        <f>IF(N395="nulová",J395,0)</f>
        <v>0</v>
      </c>
      <c r="BJ395" s="15" t="s">
        <v>164</v>
      </c>
      <c r="BK395" s="190">
        <f>ROUND(I395*H395,2)</f>
        <v>0</v>
      </c>
      <c r="BL395" s="15" t="s">
        <v>163</v>
      </c>
      <c r="BM395" s="189" t="s">
        <v>1059</v>
      </c>
    </row>
    <row r="396" s="2" customFormat="1" ht="16.5" customHeight="1">
      <c r="A396" s="34"/>
      <c r="B396" s="176"/>
      <c r="C396" s="191" t="s">
        <v>608</v>
      </c>
      <c r="D396" s="191" t="s">
        <v>276</v>
      </c>
      <c r="E396" s="192" t="s">
        <v>2837</v>
      </c>
      <c r="F396" s="193" t="s">
        <v>2781</v>
      </c>
      <c r="G396" s="194" t="s">
        <v>300</v>
      </c>
      <c r="H396" s="195">
        <v>30</v>
      </c>
      <c r="I396" s="196"/>
      <c r="J396" s="197">
        <f>ROUND(I396*H396,2)</f>
        <v>0</v>
      </c>
      <c r="K396" s="198"/>
      <c r="L396" s="199"/>
      <c r="M396" s="200" t="s">
        <v>1</v>
      </c>
      <c r="N396" s="201" t="s">
        <v>38</v>
      </c>
      <c r="O396" s="78"/>
      <c r="P396" s="187">
        <f>O396*H396</f>
        <v>0</v>
      </c>
      <c r="Q396" s="187">
        <v>0</v>
      </c>
      <c r="R396" s="187">
        <f>Q396*H396</f>
        <v>0</v>
      </c>
      <c r="S396" s="187">
        <v>0</v>
      </c>
      <c r="T396" s="18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9" t="s">
        <v>174</v>
      </c>
      <c r="AT396" s="189" t="s">
        <v>276</v>
      </c>
      <c r="AU396" s="189" t="s">
        <v>80</v>
      </c>
      <c r="AY396" s="15" t="s">
        <v>157</v>
      </c>
      <c r="BE396" s="190">
        <f>IF(N396="základná",J396,0)</f>
        <v>0</v>
      </c>
      <c r="BF396" s="190">
        <f>IF(N396="znížená",J396,0)</f>
        <v>0</v>
      </c>
      <c r="BG396" s="190">
        <f>IF(N396="zákl. prenesená",J396,0)</f>
        <v>0</v>
      </c>
      <c r="BH396" s="190">
        <f>IF(N396="zníž. prenesená",J396,0)</f>
        <v>0</v>
      </c>
      <c r="BI396" s="190">
        <f>IF(N396="nulová",J396,0)</f>
        <v>0</v>
      </c>
      <c r="BJ396" s="15" t="s">
        <v>164</v>
      </c>
      <c r="BK396" s="190">
        <f>ROUND(I396*H396,2)</f>
        <v>0</v>
      </c>
      <c r="BL396" s="15" t="s">
        <v>163</v>
      </c>
      <c r="BM396" s="189" t="s">
        <v>1062</v>
      </c>
    </row>
    <row r="397" s="2" customFormat="1" ht="16.5" customHeight="1">
      <c r="A397" s="34"/>
      <c r="B397" s="176"/>
      <c r="C397" s="191" t="s">
        <v>1071</v>
      </c>
      <c r="D397" s="191" t="s">
        <v>276</v>
      </c>
      <c r="E397" s="192" t="s">
        <v>2838</v>
      </c>
      <c r="F397" s="193" t="s">
        <v>2808</v>
      </c>
      <c r="G397" s="194" t="s">
        <v>300</v>
      </c>
      <c r="H397" s="195">
        <v>60</v>
      </c>
      <c r="I397" s="196"/>
      <c r="J397" s="197">
        <f>ROUND(I397*H397,2)</f>
        <v>0</v>
      </c>
      <c r="K397" s="198"/>
      <c r="L397" s="199"/>
      <c r="M397" s="200" t="s">
        <v>1</v>
      </c>
      <c r="N397" s="201" t="s">
        <v>38</v>
      </c>
      <c r="O397" s="78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174</v>
      </c>
      <c r="AT397" s="189" t="s">
        <v>276</v>
      </c>
      <c r="AU397" s="189" t="s">
        <v>80</v>
      </c>
      <c r="AY397" s="15" t="s">
        <v>157</v>
      </c>
      <c r="BE397" s="190">
        <f>IF(N397="základná",J397,0)</f>
        <v>0</v>
      </c>
      <c r="BF397" s="190">
        <f>IF(N397="znížená",J397,0)</f>
        <v>0</v>
      </c>
      <c r="BG397" s="190">
        <f>IF(N397="zákl. prenesená",J397,0)</f>
        <v>0</v>
      </c>
      <c r="BH397" s="190">
        <f>IF(N397="zníž. prenesená",J397,0)</f>
        <v>0</v>
      </c>
      <c r="BI397" s="190">
        <f>IF(N397="nulová",J397,0)</f>
        <v>0</v>
      </c>
      <c r="BJ397" s="15" t="s">
        <v>164</v>
      </c>
      <c r="BK397" s="190">
        <f>ROUND(I397*H397,2)</f>
        <v>0</v>
      </c>
      <c r="BL397" s="15" t="s">
        <v>163</v>
      </c>
      <c r="BM397" s="189" t="s">
        <v>1067</v>
      </c>
    </row>
    <row r="398" s="2" customFormat="1" ht="16.5" customHeight="1">
      <c r="A398" s="34"/>
      <c r="B398" s="176"/>
      <c r="C398" s="191" t="s">
        <v>612</v>
      </c>
      <c r="D398" s="191" t="s">
        <v>276</v>
      </c>
      <c r="E398" s="192" t="s">
        <v>2839</v>
      </c>
      <c r="F398" s="193" t="s">
        <v>2810</v>
      </c>
      <c r="G398" s="194" t="s">
        <v>300</v>
      </c>
      <c r="H398" s="195">
        <v>15</v>
      </c>
      <c r="I398" s="196"/>
      <c r="J398" s="197">
        <f>ROUND(I398*H398,2)</f>
        <v>0</v>
      </c>
      <c r="K398" s="198"/>
      <c r="L398" s="199"/>
      <c r="M398" s="200" t="s">
        <v>1</v>
      </c>
      <c r="N398" s="201" t="s">
        <v>38</v>
      </c>
      <c r="O398" s="78"/>
      <c r="P398" s="187">
        <f>O398*H398</f>
        <v>0</v>
      </c>
      <c r="Q398" s="187">
        <v>0</v>
      </c>
      <c r="R398" s="187">
        <f>Q398*H398</f>
        <v>0</v>
      </c>
      <c r="S398" s="187">
        <v>0</v>
      </c>
      <c r="T398" s="18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9" t="s">
        <v>174</v>
      </c>
      <c r="AT398" s="189" t="s">
        <v>276</v>
      </c>
      <c r="AU398" s="189" t="s">
        <v>80</v>
      </c>
      <c r="AY398" s="15" t="s">
        <v>157</v>
      </c>
      <c r="BE398" s="190">
        <f>IF(N398="základná",J398,0)</f>
        <v>0</v>
      </c>
      <c r="BF398" s="190">
        <f>IF(N398="znížená",J398,0)</f>
        <v>0</v>
      </c>
      <c r="BG398" s="190">
        <f>IF(N398="zákl. prenesená",J398,0)</f>
        <v>0</v>
      </c>
      <c r="BH398" s="190">
        <f>IF(N398="zníž. prenesená",J398,0)</f>
        <v>0</v>
      </c>
      <c r="BI398" s="190">
        <f>IF(N398="nulová",J398,0)</f>
        <v>0</v>
      </c>
      <c r="BJ398" s="15" t="s">
        <v>164</v>
      </c>
      <c r="BK398" s="190">
        <f>ROUND(I398*H398,2)</f>
        <v>0</v>
      </c>
      <c r="BL398" s="15" t="s">
        <v>163</v>
      </c>
      <c r="BM398" s="189" t="s">
        <v>1070</v>
      </c>
    </row>
    <row r="399" s="2" customFormat="1" ht="16.5" customHeight="1">
      <c r="A399" s="34"/>
      <c r="B399" s="176"/>
      <c r="C399" s="191" t="s">
        <v>1080</v>
      </c>
      <c r="D399" s="191" t="s">
        <v>276</v>
      </c>
      <c r="E399" s="192" t="s">
        <v>2840</v>
      </c>
      <c r="F399" s="193" t="s">
        <v>2812</v>
      </c>
      <c r="G399" s="194" t="s">
        <v>300</v>
      </c>
      <c r="H399" s="195">
        <v>5</v>
      </c>
      <c r="I399" s="196"/>
      <c r="J399" s="197">
        <f>ROUND(I399*H399,2)</f>
        <v>0</v>
      </c>
      <c r="K399" s="198"/>
      <c r="L399" s="199"/>
      <c r="M399" s="200" t="s">
        <v>1</v>
      </c>
      <c r="N399" s="201" t="s">
        <v>38</v>
      </c>
      <c r="O399" s="78"/>
      <c r="P399" s="187">
        <f>O399*H399</f>
        <v>0</v>
      </c>
      <c r="Q399" s="187">
        <v>0</v>
      </c>
      <c r="R399" s="187">
        <f>Q399*H399</f>
        <v>0</v>
      </c>
      <c r="S399" s="187">
        <v>0</v>
      </c>
      <c r="T399" s="18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9" t="s">
        <v>174</v>
      </c>
      <c r="AT399" s="189" t="s">
        <v>276</v>
      </c>
      <c r="AU399" s="189" t="s">
        <v>80</v>
      </c>
      <c r="AY399" s="15" t="s">
        <v>157</v>
      </c>
      <c r="BE399" s="190">
        <f>IF(N399="základná",J399,0)</f>
        <v>0</v>
      </c>
      <c r="BF399" s="190">
        <f>IF(N399="znížená",J399,0)</f>
        <v>0</v>
      </c>
      <c r="BG399" s="190">
        <f>IF(N399="zákl. prenesená",J399,0)</f>
        <v>0</v>
      </c>
      <c r="BH399" s="190">
        <f>IF(N399="zníž. prenesená",J399,0)</f>
        <v>0</v>
      </c>
      <c r="BI399" s="190">
        <f>IF(N399="nulová",J399,0)</f>
        <v>0</v>
      </c>
      <c r="BJ399" s="15" t="s">
        <v>164</v>
      </c>
      <c r="BK399" s="190">
        <f>ROUND(I399*H399,2)</f>
        <v>0</v>
      </c>
      <c r="BL399" s="15" t="s">
        <v>163</v>
      </c>
      <c r="BM399" s="189" t="s">
        <v>1074</v>
      </c>
    </row>
    <row r="400" s="2" customFormat="1" ht="16.5" customHeight="1">
      <c r="A400" s="34"/>
      <c r="B400" s="176"/>
      <c r="C400" s="191" t="s">
        <v>615</v>
      </c>
      <c r="D400" s="191" t="s">
        <v>276</v>
      </c>
      <c r="E400" s="192" t="s">
        <v>2841</v>
      </c>
      <c r="F400" s="193" t="s">
        <v>2777</v>
      </c>
      <c r="G400" s="194" t="s">
        <v>300</v>
      </c>
      <c r="H400" s="195">
        <v>4</v>
      </c>
      <c r="I400" s="196"/>
      <c r="J400" s="197">
        <f>ROUND(I400*H400,2)</f>
        <v>0</v>
      </c>
      <c r="K400" s="198"/>
      <c r="L400" s="199"/>
      <c r="M400" s="200" t="s">
        <v>1</v>
      </c>
      <c r="N400" s="201" t="s">
        <v>38</v>
      </c>
      <c r="O400" s="78"/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174</v>
      </c>
      <c r="AT400" s="189" t="s">
        <v>276</v>
      </c>
      <c r="AU400" s="189" t="s">
        <v>80</v>
      </c>
      <c r="AY400" s="15" t="s">
        <v>157</v>
      </c>
      <c r="BE400" s="190">
        <f>IF(N400="základná",J400,0)</f>
        <v>0</v>
      </c>
      <c r="BF400" s="190">
        <f>IF(N400="znížená",J400,0)</f>
        <v>0</v>
      </c>
      <c r="BG400" s="190">
        <f>IF(N400="zákl. prenesená",J400,0)</f>
        <v>0</v>
      </c>
      <c r="BH400" s="190">
        <f>IF(N400="zníž. prenesená",J400,0)</f>
        <v>0</v>
      </c>
      <c r="BI400" s="190">
        <f>IF(N400="nulová",J400,0)</f>
        <v>0</v>
      </c>
      <c r="BJ400" s="15" t="s">
        <v>164</v>
      </c>
      <c r="BK400" s="190">
        <f>ROUND(I400*H400,2)</f>
        <v>0</v>
      </c>
      <c r="BL400" s="15" t="s">
        <v>163</v>
      </c>
      <c r="BM400" s="189" t="s">
        <v>1077</v>
      </c>
    </row>
    <row r="401" s="2" customFormat="1" ht="16.5" customHeight="1">
      <c r="A401" s="34"/>
      <c r="B401" s="176"/>
      <c r="C401" s="191" t="s">
        <v>1087</v>
      </c>
      <c r="D401" s="191" t="s">
        <v>276</v>
      </c>
      <c r="E401" s="192" t="s">
        <v>2842</v>
      </c>
      <c r="F401" s="193" t="s">
        <v>2775</v>
      </c>
      <c r="G401" s="194" t="s">
        <v>300</v>
      </c>
      <c r="H401" s="195">
        <v>4</v>
      </c>
      <c r="I401" s="196"/>
      <c r="J401" s="197">
        <f>ROUND(I401*H401,2)</f>
        <v>0</v>
      </c>
      <c r="K401" s="198"/>
      <c r="L401" s="199"/>
      <c r="M401" s="200" t="s">
        <v>1</v>
      </c>
      <c r="N401" s="201" t="s">
        <v>38</v>
      </c>
      <c r="O401" s="78"/>
      <c r="P401" s="187">
        <f>O401*H401</f>
        <v>0</v>
      </c>
      <c r="Q401" s="187">
        <v>0</v>
      </c>
      <c r="R401" s="187">
        <f>Q401*H401</f>
        <v>0</v>
      </c>
      <c r="S401" s="187">
        <v>0</v>
      </c>
      <c r="T401" s="18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9" t="s">
        <v>174</v>
      </c>
      <c r="AT401" s="189" t="s">
        <v>276</v>
      </c>
      <c r="AU401" s="189" t="s">
        <v>80</v>
      </c>
      <c r="AY401" s="15" t="s">
        <v>157</v>
      </c>
      <c r="BE401" s="190">
        <f>IF(N401="základná",J401,0)</f>
        <v>0</v>
      </c>
      <c r="BF401" s="190">
        <f>IF(N401="znížená",J401,0)</f>
        <v>0</v>
      </c>
      <c r="BG401" s="190">
        <f>IF(N401="zákl. prenesená",J401,0)</f>
        <v>0</v>
      </c>
      <c r="BH401" s="190">
        <f>IF(N401="zníž. prenesená",J401,0)</f>
        <v>0</v>
      </c>
      <c r="BI401" s="190">
        <f>IF(N401="nulová",J401,0)</f>
        <v>0</v>
      </c>
      <c r="BJ401" s="15" t="s">
        <v>164</v>
      </c>
      <c r="BK401" s="190">
        <f>ROUND(I401*H401,2)</f>
        <v>0</v>
      </c>
      <c r="BL401" s="15" t="s">
        <v>163</v>
      </c>
      <c r="BM401" s="189" t="s">
        <v>1083</v>
      </c>
    </row>
    <row r="402" s="2" customFormat="1" ht="16.5" customHeight="1">
      <c r="A402" s="34"/>
      <c r="B402" s="176"/>
      <c r="C402" s="191" t="s">
        <v>619</v>
      </c>
      <c r="D402" s="191" t="s">
        <v>276</v>
      </c>
      <c r="E402" s="192" t="s">
        <v>2843</v>
      </c>
      <c r="F402" s="193" t="s">
        <v>2779</v>
      </c>
      <c r="G402" s="194" t="s">
        <v>300</v>
      </c>
      <c r="H402" s="195">
        <v>1</v>
      </c>
      <c r="I402" s="196"/>
      <c r="J402" s="197">
        <f>ROUND(I402*H402,2)</f>
        <v>0</v>
      </c>
      <c r="K402" s="198"/>
      <c r="L402" s="199"/>
      <c r="M402" s="200" t="s">
        <v>1</v>
      </c>
      <c r="N402" s="201" t="s">
        <v>38</v>
      </c>
      <c r="O402" s="78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9" t="s">
        <v>174</v>
      </c>
      <c r="AT402" s="189" t="s">
        <v>276</v>
      </c>
      <c r="AU402" s="189" t="s">
        <v>80</v>
      </c>
      <c r="AY402" s="15" t="s">
        <v>157</v>
      </c>
      <c r="BE402" s="190">
        <f>IF(N402="základná",J402,0)</f>
        <v>0</v>
      </c>
      <c r="BF402" s="190">
        <f>IF(N402="znížená",J402,0)</f>
        <v>0</v>
      </c>
      <c r="BG402" s="190">
        <f>IF(N402="zákl. prenesená",J402,0)</f>
        <v>0</v>
      </c>
      <c r="BH402" s="190">
        <f>IF(N402="zníž. prenesená",J402,0)</f>
        <v>0</v>
      </c>
      <c r="BI402" s="190">
        <f>IF(N402="nulová",J402,0)</f>
        <v>0</v>
      </c>
      <c r="BJ402" s="15" t="s">
        <v>164</v>
      </c>
      <c r="BK402" s="190">
        <f>ROUND(I402*H402,2)</f>
        <v>0</v>
      </c>
      <c r="BL402" s="15" t="s">
        <v>163</v>
      </c>
      <c r="BM402" s="189" t="s">
        <v>1086</v>
      </c>
    </row>
    <row r="403" s="2" customFormat="1" ht="16.5" customHeight="1">
      <c r="A403" s="34"/>
      <c r="B403" s="176"/>
      <c r="C403" s="191" t="s">
        <v>1094</v>
      </c>
      <c r="D403" s="191" t="s">
        <v>276</v>
      </c>
      <c r="E403" s="192" t="s">
        <v>2844</v>
      </c>
      <c r="F403" s="193" t="s">
        <v>2814</v>
      </c>
      <c r="G403" s="194" t="s">
        <v>300</v>
      </c>
      <c r="H403" s="195">
        <v>24</v>
      </c>
      <c r="I403" s="196"/>
      <c r="J403" s="197">
        <f>ROUND(I403*H403,2)</f>
        <v>0</v>
      </c>
      <c r="K403" s="198"/>
      <c r="L403" s="199"/>
      <c r="M403" s="200" t="s">
        <v>1</v>
      </c>
      <c r="N403" s="201" t="s">
        <v>38</v>
      </c>
      <c r="O403" s="78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174</v>
      </c>
      <c r="AT403" s="189" t="s">
        <v>276</v>
      </c>
      <c r="AU403" s="189" t="s">
        <v>80</v>
      </c>
      <c r="AY403" s="15" t="s">
        <v>157</v>
      </c>
      <c r="BE403" s="190">
        <f>IF(N403="základná",J403,0)</f>
        <v>0</v>
      </c>
      <c r="BF403" s="190">
        <f>IF(N403="znížená",J403,0)</f>
        <v>0</v>
      </c>
      <c r="BG403" s="190">
        <f>IF(N403="zákl. prenesená",J403,0)</f>
        <v>0</v>
      </c>
      <c r="BH403" s="190">
        <f>IF(N403="zníž. prenesená",J403,0)</f>
        <v>0</v>
      </c>
      <c r="BI403" s="190">
        <f>IF(N403="nulová",J403,0)</f>
        <v>0</v>
      </c>
      <c r="BJ403" s="15" t="s">
        <v>164</v>
      </c>
      <c r="BK403" s="190">
        <f>ROUND(I403*H403,2)</f>
        <v>0</v>
      </c>
      <c r="BL403" s="15" t="s">
        <v>163</v>
      </c>
      <c r="BM403" s="189" t="s">
        <v>1090</v>
      </c>
    </row>
    <row r="404" s="2" customFormat="1" ht="16.5" customHeight="1">
      <c r="A404" s="34"/>
      <c r="B404" s="176"/>
      <c r="C404" s="191" t="s">
        <v>622</v>
      </c>
      <c r="D404" s="191" t="s">
        <v>276</v>
      </c>
      <c r="E404" s="192" t="s">
        <v>2845</v>
      </c>
      <c r="F404" s="193" t="s">
        <v>2816</v>
      </c>
      <c r="G404" s="194" t="s">
        <v>300</v>
      </c>
      <c r="H404" s="195">
        <v>1</v>
      </c>
      <c r="I404" s="196"/>
      <c r="J404" s="197">
        <f>ROUND(I404*H404,2)</f>
        <v>0</v>
      </c>
      <c r="K404" s="198"/>
      <c r="L404" s="199"/>
      <c r="M404" s="200" t="s">
        <v>1</v>
      </c>
      <c r="N404" s="201" t="s">
        <v>38</v>
      </c>
      <c r="O404" s="78"/>
      <c r="P404" s="187">
        <f>O404*H404</f>
        <v>0</v>
      </c>
      <c r="Q404" s="187">
        <v>0</v>
      </c>
      <c r="R404" s="187">
        <f>Q404*H404</f>
        <v>0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174</v>
      </c>
      <c r="AT404" s="189" t="s">
        <v>276</v>
      </c>
      <c r="AU404" s="189" t="s">
        <v>80</v>
      </c>
      <c r="AY404" s="15" t="s">
        <v>157</v>
      </c>
      <c r="BE404" s="190">
        <f>IF(N404="základná",J404,0)</f>
        <v>0</v>
      </c>
      <c r="BF404" s="190">
        <f>IF(N404="znížená",J404,0)</f>
        <v>0</v>
      </c>
      <c r="BG404" s="190">
        <f>IF(N404="zákl. prenesená",J404,0)</f>
        <v>0</v>
      </c>
      <c r="BH404" s="190">
        <f>IF(N404="zníž. prenesená",J404,0)</f>
        <v>0</v>
      </c>
      <c r="BI404" s="190">
        <f>IF(N404="nulová",J404,0)</f>
        <v>0</v>
      </c>
      <c r="BJ404" s="15" t="s">
        <v>164</v>
      </c>
      <c r="BK404" s="190">
        <f>ROUND(I404*H404,2)</f>
        <v>0</v>
      </c>
      <c r="BL404" s="15" t="s">
        <v>163</v>
      </c>
      <c r="BM404" s="189" t="s">
        <v>1093</v>
      </c>
    </row>
    <row r="405" s="2" customFormat="1" ht="16.5" customHeight="1">
      <c r="A405" s="34"/>
      <c r="B405" s="176"/>
      <c r="C405" s="191" t="s">
        <v>1101</v>
      </c>
      <c r="D405" s="191" t="s">
        <v>276</v>
      </c>
      <c r="E405" s="192" t="s">
        <v>2846</v>
      </c>
      <c r="F405" s="193" t="s">
        <v>2818</v>
      </c>
      <c r="G405" s="194" t="s">
        <v>300</v>
      </c>
      <c r="H405" s="195">
        <v>1</v>
      </c>
      <c r="I405" s="196"/>
      <c r="J405" s="197">
        <f>ROUND(I405*H405,2)</f>
        <v>0</v>
      </c>
      <c r="K405" s="198"/>
      <c r="L405" s="199"/>
      <c r="M405" s="200" t="s">
        <v>1</v>
      </c>
      <c r="N405" s="201" t="s">
        <v>38</v>
      </c>
      <c r="O405" s="78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174</v>
      </c>
      <c r="AT405" s="189" t="s">
        <v>276</v>
      </c>
      <c r="AU405" s="189" t="s">
        <v>80</v>
      </c>
      <c r="AY405" s="15" t="s">
        <v>157</v>
      </c>
      <c r="BE405" s="190">
        <f>IF(N405="základná",J405,0)</f>
        <v>0</v>
      </c>
      <c r="BF405" s="190">
        <f>IF(N405="znížená",J405,0)</f>
        <v>0</v>
      </c>
      <c r="BG405" s="190">
        <f>IF(N405="zákl. prenesená",J405,0)</f>
        <v>0</v>
      </c>
      <c r="BH405" s="190">
        <f>IF(N405="zníž. prenesená",J405,0)</f>
        <v>0</v>
      </c>
      <c r="BI405" s="190">
        <f>IF(N405="nulová",J405,0)</f>
        <v>0</v>
      </c>
      <c r="BJ405" s="15" t="s">
        <v>164</v>
      </c>
      <c r="BK405" s="190">
        <f>ROUND(I405*H405,2)</f>
        <v>0</v>
      </c>
      <c r="BL405" s="15" t="s">
        <v>163</v>
      </c>
      <c r="BM405" s="189" t="s">
        <v>1097</v>
      </c>
    </row>
    <row r="406" s="2" customFormat="1" ht="16.5" customHeight="1">
      <c r="A406" s="34"/>
      <c r="B406" s="176"/>
      <c r="C406" s="191" t="s">
        <v>626</v>
      </c>
      <c r="D406" s="191" t="s">
        <v>276</v>
      </c>
      <c r="E406" s="192" t="s">
        <v>2847</v>
      </c>
      <c r="F406" s="193" t="s">
        <v>2820</v>
      </c>
      <c r="G406" s="194" t="s">
        <v>300</v>
      </c>
      <c r="H406" s="195">
        <v>1</v>
      </c>
      <c r="I406" s="196"/>
      <c r="J406" s="197">
        <f>ROUND(I406*H406,2)</f>
        <v>0</v>
      </c>
      <c r="K406" s="198"/>
      <c r="L406" s="199"/>
      <c r="M406" s="200" t="s">
        <v>1</v>
      </c>
      <c r="N406" s="201" t="s">
        <v>38</v>
      </c>
      <c r="O406" s="78"/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174</v>
      </c>
      <c r="AT406" s="189" t="s">
        <v>276</v>
      </c>
      <c r="AU406" s="189" t="s">
        <v>80</v>
      </c>
      <c r="AY406" s="15" t="s">
        <v>157</v>
      </c>
      <c r="BE406" s="190">
        <f>IF(N406="základná",J406,0)</f>
        <v>0</v>
      </c>
      <c r="BF406" s="190">
        <f>IF(N406="znížená",J406,0)</f>
        <v>0</v>
      </c>
      <c r="BG406" s="190">
        <f>IF(N406="zákl. prenesená",J406,0)</f>
        <v>0</v>
      </c>
      <c r="BH406" s="190">
        <f>IF(N406="zníž. prenesená",J406,0)</f>
        <v>0</v>
      </c>
      <c r="BI406" s="190">
        <f>IF(N406="nulová",J406,0)</f>
        <v>0</v>
      </c>
      <c r="BJ406" s="15" t="s">
        <v>164</v>
      </c>
      <c r="BK406" s="190">
        <f>ROUND(I406*H406,2)</f>
        <v>0</v>
      </c>
      <c r="BL406" s="15" t="s">
        <v>163</v>
      </c>
      <c r="BM406" s="189" t="s">
        <v>1100</v>
      </c>
    </row>
    <row r="407" s="2" customFormat="1" ht="16.5" customHeight="1">
      <c r="A407" s="34"/>
      <c r="B407" s="176"/>
      <c r="C407" s="191" t="s">
        <v>1108</v>
      </c>
      <c r="D407" s="191" t="s">
        <v>276</v>
      </c>
      <c r="E407" s="192" t="s">
        <v>2848</v>
      </c>
      <c r="F407" s="193" t="s">
        <v>2822</v>
      </c>
      <c r="G407" s="194" t="s">
        <v>300</v>
      </c>
      <c r="H407" s="195">
        <v>1</v>
      </c>
      <c r="I407" s="196"/>
      <c r="J407" s="197">
        <f>ROUND(I407*H407,2)</f>
        <v>0</v>
      </c>
      <c r="K407" s="198"/>
      <c r="L407" s="199"/>
      <c r="M407" s="200" t="s">
        <v>1</v>
      </c>
      <c r="N407" s="201" t="s">
        <v>38</v>
      </c>
      <c r="O407" s="78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9" t="s">
        <v>174</v>
      </c>
      <c r="AT407" s="189" t="s">
        <v>276</v>
      </c>
      <c r="AU407" s="189" t="s">
        <v>80</v>
      </c>
      <c r="AY407" s="15" t="s">
        <v>157</v>
      </c>
      <c r="BE407" s="190">
        <f>IF(N407="základná",J407,0)</f>
        <v>0</v>
      </c>
      <c r="BF407" s="190">
        <f>IF(N407="znížená",J407,0)</f>
        <v>0</v>
      </c>
      <c r="BG407" s="190">
        <f>IF(N407="zákl. prenesená",J407,0)</f>
        <v>0</v>
      </c>
      <c r="BH407" s="190">
        <f>IF(N407="zníž. prenesená",J407,0)</f>
        <v>0</v>
      </c>
      <c r="BI407" s="190">
        <f>IF(N407="nulová",J407,0)</f>
        <v>0</v>
      </c>
      <c r="BJ407" s="15" t="s">
        <v>164</v>
      </c>
      <c r="BK407" s="190">
        <f>ROUND(I407*H407,2)</f>
        <v>0</v>
      </c>
      <c r="BL407" s="15" t="s">
        <v>163</v>
      </c>
      <c r="BM407" s="189" t="s">
        <v>1104</v>
      </c>
    </row>
    <row r="408" s="12" customFormat="1" ht="25.92" customHeight="1">
      <c r="A408" s="12"/>
      <c r="B408" s="163"/>
      <c r="C408" s="12"/>
      <c r="D408" s="164" t="s">
        <v>71</v>
      </c>
      <c r="E408" s="165" t="s">
        <v>2854</v>
      </c>
      <c r="F408" s="165" t="s">
        <v>2855</v>
      </c>
      <c r="G408" s="12"/>
      <c r="H408" s="12"/>
      <c r="I408" s="166"/>
      <c r="J408" s="167">
        <f>BK408</f>
        <v>0</v>
      </c>
      <c r="K408" s="12"/>
      <c r="L408" s="163"/>
      <c r="M408" s="168"/>
      <c r="N408" s="169"/>
      <c r="O408" s="169"/>
      <c r="P408" s="170">
        <f>SUM(P409:P429)</f>
        <v>0</v>
      </c>
      <c r="Q408" s="169"/>
      <c r="R408" s="170">
        <f>SUM(R409:R429)</f>
        <v>0</v>
      </c>
      <c r="S408" s="169"/>
      <c r="T408" s="171">
        <f>SUM(T409:T429)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64" t="s">
        <v>80</v>
      </c>
      <c r="AT408" s="172" t="s">
        <v>71</v>
      </c>
      <c r="AU408" s="172" t="s">
        <v>72</v>
      </c>
      <c r="AY408" s="164" t="s">
        <v>157</v>
      </c>
      <c r="BK408" s="173">
        <f>SUM(BK409:BK429)</f>
        <v>0</v>
      </c>
    </row>
    <row r="409" s="2" customFormat="1" ht="16.5" customHeight="1">
      <c r="A409" s="34"/>
      <c r="B409" s="176"/>
      <c r="C409" s="177" t="s">
        <v>629</v>
      </c>
      <c r="D409" s="177" t="s">
        <v>159</v>
      </c>
      <c r="E409" s="178" t="s">
        <v>2856</v>
      </c>
      <c r="F409" s="179" t="s">
        <v>2857</v>
      </c>
      <c r="G409" s="180" t="s">
        <v>300</v>
      </c>
      <c r="H409" s="181">
        <v>1</v>
      </c>
      <c r="I409" s="182"/>
      <c r="J409" s="183">
        <f>ROUND(I409*H409,2)</f>
        <v>0</v>
      </c>
      <c r="K409" s="184"/>
      <c r="L409" s="35"/>
      <c r="M409" s="185" t="s">
        <v>1</v>
      </c>
      <c r="N409" s="186" t="s">
        <v>38</v>
      </c>
      <c r="O409" s="78"/>
      <c r="P409" s="187">
        <f>O409*H409</f>
        <v>0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163</v>
      </c>
      <c r="AT409" s="189" t="s">
        <v>159</v>
      </c>
      <c r="AU409" s="189" t="s">
        <v>80</v>
      </c>
      <c r="AY409" s="15" t="s">
        <v>157</v>
      </c>
      <c r="BE409" s="190">
        <f>IF(N409="základná",J409,0)</f>
        <v>0</v>
      </c>
      <c r="BF409" s="190">
        <f>IF(N409="znížená",J409,0)</f>
        <v>0</v>
      </c>
      <c r="BG409" s="190">
        <f>IF(N409="zákl. prenesená",J409,0)</f>
        <v>0</v>
      </c>
      <c r="BH409" s="190">
        <f>IF(N409="zníž. prenesená",J409,0)</f>
        <v>0</v>
      </c>
      <c r="BI409" s="190">
        <f>IF(N409="nulová",J409,0)</f>
        <v>0</v>
      </c>
      <c r="BJ409" s="15" t="s">
        <v>164</v>
      </c>
      <c r="BK409" s="190">
        <f>ROUND(I409*H409,2)</f>
        <v>0</v>
      </c>
      <c r="BL409" s="15" t="s">
        <v>163</v>
      </c>
      <c r="BM409" s="189" t="s">
        <v>1107</v>
      </c>
    </row>
    <row r="410" s="2" customFormat="1" ht="16.5" customHeight="1">
      <c r="A410" s="34"/>
      <c r="B410" s="176"/>
      <c r="C410" s="191" t="s">
        <v>1115</v>
      </c>
      <c r="D410" s="191" t="s">
        <v>276</v>
      </c>
      <c r="E410" s="192" t="s">
        <v>2831</v>
      </c>
      <c r="F410" s="193" t="s">
        <v>2788</v>
      </c>
      <c r="G410" s="194" t="s">
        <v>300</v>
      </c>
      <c r="H410" s="195">
        <v>1</v>
      </c>
      <c r="I410" s="196"/>
      <c r="J410" s="197">
        <f>ROUND(I410*H410,2)</f>
        <v>0</v>
      </c>
      <c r="K410" s="198"/>
      <c r="L410" s="199"/>
      <c r="M410" s="200" t="s">
        <v>1</v>
      </c>
      <c r="N410" s="201" t="s">
        <v>38</v>
      </c>
      <c r="O410" s="78"/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9" t="s">
        <v>174</v>
      </c>
      <c r="AT410" s="189" t="s">
        <v>276</v>
      </c>
      <c r="AU410" s="189" t="s">
        <v>80</v>
      </c>
      <c r="AY410" s="15" t="s">
        <v>157</v>
      </c>
      <c r="BE410" s="190">
        <f>IF(N410="základná",J410,0)</f>
        <v>0</v>
      </c>
      <c r="BF410" s="190">
        <f>IF(N410="znížená",J410,0)</f>
        <v>0</v>
      </c>
      <c r="BG410" s="190">
        <f>IF(N410="zákl. prenesená",J410,0)</f>
        <v>0</v>
      </c>
      <c r="BH410" s="190">
        <f>IF(N410="zníž. prenesená",J410,0)</f>
        <v>0</v>
      </c>
      <c r="BI410" s="190">
        <f>IF(N410="nulová",J410,0)</f>
        <v>0</v>
      </c>
      <c r="BJ410" s="15" t="s">
        <v>164</v>
      </c>
      <c r="BK410" s="190">
        <f>ROUND(I410*H410,2)</f>
        <v>0</v>
      </c>
      <c r="BL410" s="15" t="s">
        <v>163</v>
      </c>
      <c r="BM410" s="189" t="s">
        <v>1111</v>
      </c>
    </row>
    <row r="411" s="2" customFormat="1" ht="16.5" customHeight="1">
      <c r="A411" s="34"/>
      <c r="B411" s="176"/>
      <c r="C411" s="191" t="s">
        <v>633</v>
      </c>
      <c r="D411" s="191" t="s">
        <v>276</v>
      </c>
      <c r="E411" s="192" t="s">
        <v>2832</v>
      </c>
      <c r="F411" s="193" t="s">
        <v>2790</v>
      </c>
      <c r="G411" s="194" t="s">
        <v>300</v>
      </c>
      <c r="H411" s="195">
        <v>1</v>
      </c>
      <c r="I411" s="196"/>
      <c r="J411" s="197">
        <f>ROUND(I411*H411,2)</f>
        <v>0</v>
      </c>
      <c r="K411" s="198"/>
      <c r="L411" s="199"/>
      <c r="M411" s="200" t="s">
        <v>1</v>
      </c>
      <c r="N411" s="201" t="s">
        <v>38</v>
      </c>
      <c r="O411" s="78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174</v>
      </c>
      <c r="AT411" s="189" t="s">
        <v>276</v>
      </c>
      <c r="AU411" s="189" t="s">
        <v>80</v>
      </c>
      <c r="AY411" s="15" t="s">
        <v>157</v>
      </c>
      <c r="BE411" s="190">
        <f>IF(N411="základná",J411,0)</f>
        <v>0</v>
      </c>
      <c r="BF411" s="190">
        <f>IF(N411="znížená",J411,0)</f>
        <v>0</v>
      </c>
      <c r="BG411" s="190">
        <f>IF(N411="zákl. prenesená",J411,0)</f>
        <v>0</v>
      </c>
      <c r="BH411" s="190">
        <f>IF(N411="zníž. prenesená",J411,0)</f>
        <v>0</v>
      </c>
      <c r="BI411" s="190">
        <f>IF(N411="nulová",J411,0)</f>
        <v>0</v>
      </c>
      <c r="BJ411" s="15" t="s">
        <v>164</v>
      </c>
      <c r="BK411" s="190">
        <f>ROUND(I411*H411,2)</f>
        <v>0</v>
      </c>
      <c r="BL411" s="15" t="s">
        <v>163</v>
      </c>
      <c r="BM411" s="189" t="s">
        <v>1114</v>
      </c>
    </row>
    <row r="412" s="2" customFormat="1" ht="16.5" customHeight="1">
      <c r="A412" s="34"/>
      <c r="B412" s="176"/>
      <c r="C412" s="191" t="s">
        <v>1124</v>
      </c>
      <c r="D412" s="191" t="s">
        <v>276</v>
      </c>
      <c r="E412" s="192" t="s">
        <v>2833</v>
      </c>
      <c r="F412" s="193" t="s">
        <v>2792</v>
      </c>
      <c r="G412" s="194" t="s">
        <v>300</v>
      </c>
      <c r="H412" s="195">
        <v>1</v>
      </c>
      <c r="I412" s="196"/>
      <c r="J412" s="197">
        <f>ROUND(I412*H412,2)</f>
        <v>0</v>
      </c>
      <c r="K412" s="198"/>
      <c r="L412" s="199"/>
      <c r="M412" s="200" t="s">
        <v>1</v>
      </c>
      <c r="N412" s="201" t="s">
        <v>38</v>
      </c>
      <c r="O412" s="78"/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9" t="s">
        <v>174</v>
      </c>
      <c r="AT412" s="189" t="s">
        <v>276</v>
      </c>
      <c r="AU412" s="189" t="s">
        <v>80</v>
      </c>
      <c r="AY412" s="15" t="s">
        <v>157</v>
      </c>
      <c r="BE412" s="190">
        <f>IF(N412="základná",J412,0)</f>
        <v>0</v>
      </c>
      <c r="BF412" s="190">
        <f>IF(N412="znížená",J412,0)</f>
        <v>0</v>
      </c>
      <c r="BG412" s="190">
        <f>IF(N412="zákl. prenesená",J412,0)</f>
        <v>0</v>
      </c>
      <c r="BH412" s="190">
        <f>IF(N412="zníž. prenesená",J412,0)</f>
        <v>0</v>
      </c>
      <c r="BI412" s="190">
        <f>IF(N412="nulová",J412,0)</f>
        <v>0</v>
      </c>
      <c r="BJ412" s="15" t="s">
        <v>164</v>
      </c>
      <c r="BK412" s="190">
        <f>ROUND(I412*H412,2)</f>
        <v>0</v>
      </c>
      <c r="BL412" s="15" t="s">
        <v>163</v>
      </c>
      <c r="BM412" s="189" t="s">
        <v>1118</v>
      </c>
    </row>
    <row r="413" s="2" customFormat="1" ht="16.5" customHeight="1">
      <c r="A413" s="34"/>
      <c r="B413" s="176"/>
      <c r="C413" s="191" t="s">
        <v>636</v>
      </c>
      <c r="D413" s="191" t="s">
        <v>276</v>
      </c>
      <c r="E413" s="192" t="s">
        <v>2834</v>
      </c>
      <c r="F413" s="193" t="s">
        <v>2794</v>
      </c>
      <c r="G413" s="194" t="s">
        <v>300</v>
      </c>
      <c r="H413" s="195">
        <v>11</v>
      </c>
      <c r="I413" s="196"/>
      <c r="J413" s="197">
        <f>ROUND(I413*H413,2)</f>
        <v>0</v>
      </c>
      <c r="K413" s="198"/>
      <c r="L413" s="199"/>
      <c r="M413" s="200" t="s">
        <v>1</v>
      </c>
      <c r="N413" s="201" t="s">
        <v>38</v>
      </c>
      <c r="O413" s="78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9" t="s">
        <v>174</v>
      </c>
      <c r="AT413" s="189" t="s">
        <v>276</v>
      </c>
      <c r="AU413" s="189" t="s">
        <v>80</v>
      </c>
      <c r="AY413" s="15" t="s">
        <v>157</v>
      </c>
      <c r="BE413" s="190">
        <f>IF(N413="základná",J413,0)</f>
        <v>0</v>
      </c>
      <c r="BF413" s="190">
        <f>IF(N413="znížená",J413,0)</f>
        <v>0</v>
      </c>
      <c r="BG413" s="190">
        <f>IF(N413="zákl. prenesená",J413,0)</f>
        <v>0</v>
      </c>
      <c r="BH413" s="190">
        <f>IF(N413="zníž. prenesená",J413,0)</f>
        <v>0</v>
      </c>
      <c r="BI413" s="190">
        <f>IF(N413="nulová",J413,0)</f>
        <v>0</v>
      </c>
      <c r="BJ413" s="15" t="s">
        <v>164</v>
      </c>
      <c r="BK413" s="190">
        <f>ROUND(I413*H413,2)</f>
        <v>0</v>
      </c>
      <c r="BL413" s="15" t="s">
        <v>163</v>
      </c>
      <c r="BM413" s="189" t="s">
        <v>1123</v>
      </c>
    </row>
    <row r="414" s="2" customFormat="1" ht="16.5" customHeight="1">
      <c r="A414" s="34"/>
      <c r="B414" s="176"/>
      <c r="C414" s="191" t="s">
        <v>1133</v>
      </c>
      <c r="D414" s="191" t="s">
        <v>276</v>
      </c>
      <c r="E414" s="192" t="s">
        <v>2835</v>
      </c>
      <c r="F414" s="193" t="s">
        <v>2796</v>
      </c>
      <c r="G414" s="194" t="s">
        <v>300</v>
      </c>
      <c r="H414" s="195">
        <v>4</v>
      </c>
      <c r="I414" s="196"/>
      <c r="J414" s="197">
        <f>ROUND(I414*H414,2)</f>
        <v>0</v>
      </c>
      <c r="K414" s="198"/>
      <c r="L414" s="199"/>
      <c r="M414" s="200" t="s">
        <v>1</v>
      </c>
      <c r="N414" s="201" t="s">
        <v>38</v>
      </c>
      <c r="O414" s="78"/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174</v>
      </c>
      <c r="AT414" s="189" t="s">
        <v>276</v>
      </c>
      <c r="AU414" s="189" t="s">
        <v>80</v>
      </c>
      <c r="AY414" s="15" t="s">
        <v>157</v>
      </c>
      <c r="BE414" s="190">
        <f>IF(N414="základná",J414,0)</f>
        <v>0</v>
      </c>
      <c r="BF414" s="190">
        <f>IF(N414="znížená",J414,0)</f>
        <v>0</v>
      </c>
      <c r="BG414" s="190">
        <f>IF(N414="zákl. prenesená",J414,0)</f>
        <v>0</v>
      </c>
      <c r="BH414" s="190">
        <f>IF(N414="zníž. prenesená",J414,0)</f>
        <v>0</v>
      </c>
      <c r="BI414" s="190">
        <f>IF(N414="nulová",J414,0)</f>
        <v>0</v>
      </c>
      <c r="BJ414" s="15" t="s">
        <v>164</v>
      </c>
      <c r="BK414" s="190">
        <f>ROUND(I414*H414,2)</f>
        <v>0</v>
      </c>
      <c r="BL414" s="15" t="s">
        <v>163</v>
      </c>
      <c r="BM414" s="189" t="s">
        <v>1127</v>
      </c>
    </row>
    <row r="415" s="2" customFormat="1" ht="16.5" customHeight="1">
      <c r="A415" s="34"/>
      <c r="B415" s="176"/>
      <c r="C415" s="191" t="s">
        <v>640</v>
      </c>
      <c r="D415" s="191" t="s">
        <v>276</v>
      </c>
      <c r="E415" s="192" t="s">
        <v>2836</v>
      </c>
      <c r="F415" s="193" t="s">
        <v>2800</v>
      </c>
      <c r="G415" s="194" t="s">
        <v>300</v>
      </c>
      <c r="H415" s="195">
        <v>2</v>
      </c>
      <c r="I415" s="196"/>
      <c r="J415" s="197">
        <f>ROUND(I415*H415,2)</f>
        <v>0</v>
      </c>
      <c r="K415" s="198"/>
      <c r="L415" s="199"/>
      <c r="M415" s="200" t="s">
        <v>1</v>
      </c>
      <c r="N415" s="201" t="s">
        <v>38</v>
      </c>
      <c r="O415" s="78"/>
      <c r="P415" s="187">
        <f>O415*H415</f>
        <v>0</v>
      </c>
      <c r="Q415" s="187">
        <v>0</v>
      </c>
      <c r="R415" s="187">
        <f>Q415*H415</f>
        <v>0</v>
      </c>
      <c r="S415" s="187">
        <v>0</v>
      </c>
      <c r="T415" s="18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9" t="s">
        <v>174</v>
      </c>
      <c r="AT415" s="189" t="s">
        <v>276</v>
      </c>
      <c r="AU415" s="189" t="s">
        <v>80</v>
      </c>
      <c r="AY415" s="15" t="s">
        <v>157</v>
      </c>
      <c r="BE415" s="190">
        <f>IF(N415="základná",J415,0)</f>
        <v>0</v>
      </c>
      <c r="BF415" s="190">
        <f>IF(N415="znížená",J415,0)</f>
        <v>0</v>
      </c>
      <c r="BG415" s="190">
        <f>IF(N415="zákl. prenesená",J415,0)</f>
        <v>0</v>
      </c>
      <c r="BH415" s="190">
        <f>IF(N415="zníž. prenesená",J415,0)</f>
        <v>0</v>
      </c>
      <c r="BI415" s="190">
        <f>IF(N415="nulová",J415,0)</f>
        <v>0</v>
      </c>
      <c r="BJ415" s="15" t="s">
        <v>164</v>
      </c>
      <c r="BK415" s="190">
        <f>ROUND(I415*H415,2)</f>
        <v>0</v>
      </c>
      <c r="BL415" s="15" t="s">
        <v>163</v>
      </c>
      <c r="BM415" s="189" t="s">
        <v>1130</v>
      </c>
    </row>
    <row r="416" s="2" customFormat="1" ht="16.5" customHeight="1">
      <c r="A416" s="34"/>
      <c r="B416" s="176"/>
      <c r="C416" s="191" t="s">
        <v>1142</v>
      </c>
      <c r="D416" s="191" t="s">
        <v>276</v>
      </c>
      <c r="E416" s="192" t="s">
        <v>2853</v>
      </c>
      <c r="F416" s="193" t="s">
        <v>2798</v>
      </c>
      <c r="G416" s="194" t="s">
        <v>300</v>
      </c>
      <c r="H416" s="195">
        <v>1</v>
      </c>
      <c r="I416" s="196"/>
      <c r="J416" s="197">
        <f>ROUND(I416*H416,2)</f>
        <v>0</v>
      </c>
      <c r="K416" s="198"/>
      <c r="L416" s="199"/>
      <c r="M416" s="200" t="s">
        <v>1</v>
      </c>
      <c r="N416" s="201" t="s">
        <v>38</v>
      </c>
      <c r="O416" s="78"/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174</v>
      </c>
      <c r="AT416" s="189" t="s">
        <v>276</v>
      </c>
      <c r="AU416" s="189" t="s">
        <v>80</v>
      </c>
      <c r="AY416" s="15" t="s">
        <v>157</v>
      </c>
      <c r="BE416" s="190">
        <f>IF(N416="základná",J416,0)</f>
        <v>0</v>
      </c>
      <c r="BF416" s="190">
        <f>IF(N416="znížená",J416,0)</f>
        <v>0</v>
      </c>
      <c r="BG416" s="190">
        <f>IF(N416="zákl. prenesená",J416,0)</f>
        <v>0</v>
      </c>
      <c r="BH416" s="190">
        <f>IF(N416="zníž. prenesená",J416,0)</f>
        <v>0</v>
      </c>
      <c r="BI416" s="190">
        <f>IF(N416="nulová",J416,0)</f>
        <v>0</v>
      </c>
      <c r="BJ416" s="15" t="s">
        <v>164</v>
      </c>
      <c r="BK416" s="190">
        <f>ROUND(I416*H416,2)</f>
        <v>0</v>
      </c>
      <c r="BL416" s="15" t="s">
        <v>163</v>
      </c>
      <c r="BM416" s="189" t="s">
        <v>1136</v>
      </c>
    </row>
    <row r="417" s="2" customFormat="1" ht="16.5" customHeight="1">
      <c r="A417" s="34"/>
      <c r="B417" s="176"/>
      <c r="C417" s="191" t="s">
        <v>643</v>
      </c>
      <c r="D417" s="191" t="s">
        <v>276</v>
      </c>
      <c r="E417" s="192" t="s">
        <v>2858</v>
      </c>
      <c r="F417" s="193" t="s">
        <v>2804</v>
      </c>
      <c r="G417" s="194" t="s">
        <v>300</v>
      </c>
      <c r="H417" s="195">
        <v>1</v>
      </c>
      <c r="I417" s="196"/>
      <c r="J417" s="197">
        <f>ROUND(I417*H417,2)</f>
        <v>0</v>
      </c>
      <c r="K417" s="198"/>
      <c r="L417" s="199"/>
      <c r="M417" s="200" t="s">
        <v>1</v>
      </c>
      <c r="N417" s="201" t="s">
        <v>38</v>
      </c>
      <c r="O417" s="78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9" t="s">
        <v>174</v>
      </c>
      <c r="AT417" s="189" t="s">
        <v>276</v>
      </c>
      <c r="AU417" s="189" t="s">
        <v>80</v>
      </c>
      <c r="AY417" s="15" t="s">
        <v>157</v>
      </c>
      <c r="BE417" s="190">
        <f>IF(N417="základná",J417,0)</f>
        <v>0</v>
      </c>
      <c r="BF417" s="190">
        <f>IF(N417="znížená",J417,0)</f>
        <v>0</v>
      </c>
      <c r="BG417" s="190">
        <f>IF(N417="zákl. prenesená",J417,0)</f>
        <v>0</v>
      </c>
      <c r="BH417" s="190">
        <f>IF(N417="zníž. prenesená",J417,0)</f>
        <v>0</v>
      </c>
      <c r="BI417" s="190">
        <f>IF(N417="nulová",J417,0)</f>
        <v>0</v>
      </c>
      <c r="BJ417" s="15" t="s">
        <v>164</v>
      </c>
      <c r="BK417" s="190">
        <f>ROUND(I417*H417,2)</f>
        <v>0</v>
      </c>
      <c r="BL417" s="15" t="s">
        <v>163</v>
      </c>
      <c r="BM417" s="189" t="s">
        <v>1139</v>
      </c>
    </row>
    <row r="418" s="2" customFormat="1" ht="16.5" customHeight="1">
      <c r="A418" s="34"/>
      <c r="B418" s="176"/>
      <c r="C418" s="191" t="s">
        <v>1151</v>
      </c>
      <c r="D418" s="191" t="s">
        <v>276</v>
      </c>
      <c r="E418" s="192" t="s">
        <v>2837</v>
      </c>
      <c r="F418" s="193" t="s">
        <v>2781</v>
      </c>
      <c r="G418" s="194" t="s">
        <v>300</v>
      </c>
      <c r="H418" s="195">
        <v>30</v>
      </c>
      <c r="I418" s="196"/>
      <c r="J418" s="197">
        <f>ROUND(I418*H418,2)</f>
        <v>0</v>
      </c>
      <c r="K418" s="198"/>
      <c r="L418" s="199"/>
      <c r="M418" s="200" t="s">
        <v>1</v>
      </c>
      <c r="N418" s="201" t="s">
        <v>38</v>
      </c>
      <c r="O418" s="78"/>
      <c r="P418" s="187">
        <f>O418*H418</f>
        <v>0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9" t="s">
        <v>174</v>
      </c>
      <c r="AT418" s="189" t="s">
        <v>276</v>
      </c>
      <c r="AU418" s="189" t="s">
        <v>80</v>
      </c>
      <c r="AY418" s="15" t="s">
        <v>157</v>
      </c>
      <c r="BE418" s="190">
        <f>IF(N418="základná",J418,0)</f>
        <v>0</v>
      </c>
      <c r="BF418" s="190">
        <f>IF(N418="znížená",J418,0)</f>
        <v>0</v>
      </c>
      <c r="BG418" s="190">
        <f>IF(N418="zákl. prenesená",J418,0)</f>
        <v>0</v>
      </c>
      <c r="BH418" s="190">
        <f>IF(N418="zníž. prenesená",J418,0)</f>
        <v>0</v>
      </c>
      <c r="BI418" s="190">
        <f>IF(N418="nulová",J418,0)</f>
        <v>0</v>
      </c>
      <c r="BJ418" s="15" t="s">
        <v>164</v>
      </c>
      <c r="BK418" s="190">
        <f>ROUND(I418*H418,2)</f>
        <v>0</v>
      </c>
      <c r="BL418" s="15" t="s">
        <v>163</v>
      </c>
      <c r="BM418" s="189" t="s">
        <v>1145</v>
      </c>
    </row>
    <row r="419" s="2" customFormat="1" ht="16.5" customHeight="1">
      <c r="A419" s="34"/>
      <c r="B419" s="176"/>
      <c r="C419" s="191" t="s">
        <v>647</v>
      </c>
      <c r="D419" s="191" t="s">
        <v>276</v>
      </c>
      <c r="E419" s="192" t="s">
        <v>2838</v>
      </c>
      <c r="F419" s="193" t="s">
        <v>2808</v>
      </c>
      <c r="G419" s="194" t="s">
        <v>300</v>
      </c>
      <c r="H419" s="195">
        <v>60</v>
      </c>
      <c r="I419" s="196"/>
      <c r="J419" s="197">
        <f>ROUND(I419*H419,2)</f>
        <v>0</v>
      </c>
      <c r="K419" s="198"/>
      <c r="L419" s="199"/>
      <c r="M419" s="200" t="s">
        <v>1</v>
      </c>
      <c r="N419" s="201" t="s">
        <v>38</v>
      </c>
      <c r="O419" s="78"/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174</v>
      </c>
      <c r="AT419" s="189" t="s">
        <v>276</v>
      </c>
      <c r="AU419" s="189" t="s">
        <v>80</v>
      </c>
      <c r="AY419" s="15" t="s">
        <v>157</v>
      </c>
      <c r="BE419" s="190">
        <f>IF(N419="základná",J419,0)</f>
        <v>0</v>
      </c>
      <c r="BF419" s="190">
        <f>IF(N419="znížená",J419,0)</f>
        <v>0</v>
      </c>
      <c r="BG419" s="190">
        <f>IF(N419="zákl. prenesená",J419,0)</f>
        <v>0</v>
      </c>
      <c r="BH419" s="190">
        <f>IF(N419="zníž. prenesená",J419,0)</f>
        <v>0</v>
      </c>
      <c r="BI419" s="190">
        <f>IF(N419="nulová",J419,0)</f>
        <v>0</v>
      </c>
      <c r="BJ419" s="15" t="s">
        <v>164</v>
      </c>
      <c r="BK419" s="190">
        <f>ROUND(I419*H419,2)</f>
        <v>0</v>
      </c>
      <c r="BL419" s="15" t="s">
        <v>163</v>
      </c>
      <c r="BM419" s="189" t="s">
        <v>1148</v>
      </c>
    </row>
    <row r="420" s="2" customFormat="1" ht="16.5" customHeight="1">
      <c r="A420" s="34"/>
      <c r="B420" s="176"/>
      <c r="C420" s="191" t="s">
        <v>1158</v>
      </c>
      <c r="D420" s="191" t="s">
        <v>276</v>
      </c>
      <c r="E420" s="192" t="s">
        <v>2839</v>
      </c>
      <c r="F420" s="193" t="s">
        <v>2810</v>
      </c>
      <c r="G420" s="194" t="s">
        <v>300</v>
      </c>
      <c r="H420" s="195">
        <v>15</v>
      </c>
      <c r="I420" s="196"/>
      <c r="J420" s="197">
        <f>ROUND(I420*H420,2)</f>
        <v>0</v>
      </c>
      <c r="K420" s="198"/>
      <c r="L420" s="199"/>
      <c r="M420" s="200" t="s">
        <v>1</v>
      </c>
      <c r="N420" s="201" t="s">
        <v>38</v>
      </c>
      <c r="O420" s="78"/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9" t="s">
        <v>174</v>
      </c>
      <c r="AT420" s="189" t="s">
        <v>276</v>
      </c>
      <c r="AU420" s="189" t="s">
        <v>80</v>
      </c>
      <c r="AY420" s="15" t="s">
        <v>157</v>
      </c>
      <c r="BE420" s="190">
        <f>IF(N420="základná",J420,0)</f>
        <v>0</v>
      </c>
      <c r="BF420" s="190">
        <f>IF(N420="znížená",J420,0)</f>
        <v>0</v>
      </c>
      <c r="BG420" s="190">
        <f>IF(N420="zákl. prenesená",J420,0)</f>
        <v>0</v>
      </c>
      <c r="BH420" s="190">
        <f>IF(N420="zníž. prenesená",J420,0)</f>
        <v>0</v>
      </c>
      <c r="BI420" s="190">
        <f>IF(N420="nulová",J420,0)</f>
        <v>0</v>
      </c>
      <c r="BJ420" s="15" t="s">
        <v>164</v>
      </c>
      <c r="BK420" s="190">
        <f>ROUND(I420*H420,2)</f>
        <v>0</v>
      </c>
      <c r="BL420" s="15" t="s">
        <v>163</v>
      </c>
      <c r="BM420" s="189" t="s">
        <v>1154</v>
      </c>
    </row>
    <row r="421" s="2" customFormat="1" ht="16.5" customHeight="1">
      <c r="A421" s="34"/>
      <c r="B421" s="176"/>
      <c r="C421" s="191" t="s">
        <v>650</v>
      </c>
      <c r="D421" s="191" t="s">
        <v>276</v>
      </c>
      <c r="E421" s="192" t="s">
        <v>2840</v>
      </c>
      <c r="F421" s="193" t="s">
        <v>2812</v>
      </c>
      <c r="G421" s="194" t="s">
        <v>300</v>
      </c>
      <c r="H421" s="195">
        <v>5</v>
      </c>
      <c r="I421" s="196"/>
      <c r="J421" s="197">
        <f>ROUND(I421*H421,2)</f>
        <v>0</v>
      </c>
      <c r="K421" s="198"/>
      <c r="L421" s="199"/>
      <c r="M421" s="200" t="s">
        <v>1</v>
      </c>
      <c r="N421" s="201" t="s">
        <v>38</v>
      </c>
      <c r="O421" s="78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174</v>
      </c>
      <c r="AT421" s="189" t="s">
        <v>276</v>
      </c>
      <c r="AU421" s="189" t="s">
        <v>80</v>
      </c>
      <c r="AY421" s="15" t="s">
        <v>157</v>
      </c>
      <c r="BE421" s="190">
        <f>IF(N421="základná",J421,0)</f>
        <v>0</v>
      </c>
      <c r="BF421" s="190">
        <f>IF(N421="znížená",J421,0)</f>
        <v>0</v>
      </c>
      <c r="BG421" s="190">
        <f>IF(N421="zákl. prenesená",J421,0)</f>
        <v>0</v>
      </c>
      <c r="BH421" s="190">
        <f>IF(N421="zníž. prenesená",J421,0)</f>
        <v>0</v>
      </c>
      <c r="BI421" s="190">
        <f>IF(N421="nulová",J421,0)</f>
        <v>0</v>
      </c>
      <c r="BJ421" s="15" t="s">
        <v>164</v>
      </c>
      <c r="BK421" s="190">
        <f>ROUND(I421*H421,2)</f>
        <v>0</v>
      </c>
      <c r="BL421" s="15" t="s">
        <v>163</v>
      </c>
      <c r="BM421" s="189" t="s">
        <v>1157</v>
      </c>
    </row>
    <row r="422" s="2" customFormat="1" ht="16.5" customHeight="1">
      <c r="A422" s="34"/>
      <c r="B422" s="176"/>
      <c r="C422" s="191" t="s">
        <v>1167</v>
      </c>
      <c r="D422" s="191" t="s">
        <v>276</v>
      </c>
      <c r="E422" s="192" t="s">
        <v>2841</v>
      </c>
      <c r="F422" s="193" t="s">
        <v>2777</v>
      </c>
      <c r="G422" s="194" t="s">
        <v>300</v>
      </c>
      <c r="H422" s="195">
        <v>4</v>
      </c>
      <c r="I422" s="196"/>
      <c r="J422" s="197">
        <f>ROUND(I422*H422,2)</f>
        <v>0</v>
      </c>
      <c r="K422" s="198"/>
      <c r="L422" s="199"/>
      <c r="M422" s="200" t="s">
        <v>1</v>
      </c>
      <c r="N422" s="201" t="s">
        <v>38</v>
      </c>
      <c r="O422" s="78"/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9" t="s">
        <v>174</v>
      </c>
      <c r="AT422" s="189" t="s">
        <v>276</v>
      </c>
      <c r="AU422" s="189" t="s">
        <v>80</v>
      </c>
      <c r="AY422" s="15" t="s">
        <v>157</v>
      </c>
      <c r="BE422" s="190">
        <f>IF(N422="základná",J422,0)</f>
        <v>0</v>
      </c>
      <c r="BF422" s="190">
        <f>IF(N422="znížená",J422,0)</f>
        <v>0</v>
      </c>
      <c r="BG422" s="190">
        <f>IF(N422="zákl. prenesená",J422,0)</f>
        <v>0</v>
      </c>
      <c r="BH422" s="190">
        <f>IF(N422="zníž. prenesená",J422,0)</f>
        <v>0</v>
      </c>
      <c r="BI422" s="190">
        <f>IF(N422="nulová",J422,0)</f>
        <v>0</v>
      </c>
      <c r="BJ422" s="15" t="s">
        <v>164</v>
      </c>
      <c r="BK422" s="190">
        <f>ROUND(I422*H422,2)</f>
        <v>0</v>
      </c>
      <c r="BL422" s="15" t="s">
        <v>163</v>
      </c>
      <c r="BM422" s="189" t="s">
        <v>1161</v>
      </c>
    </row>
    <row r="423" s="2" customFormat="1" ht="16.5" customHeight="1">
      <c r="A423" s="34"/>
      <c r="B423" s="176"/>
      <c r="C423" s="191" t="s">
        <v>654</v>
      </c>
      <c r="D423" s="191" t="s">
        <v>276</v>
      </c>
      <c r="E423" s="192" t="s">
        <v>2842</v>
      </c>
      <c r="F423" s="193" t="s">
        <v>2775</v>
      </c>
      <c r="G423" s="194" t="s">
        <v>300</v>
      </c>
      <c r="H423" s="195">
        <v>4</v>
      </c>
      <c r="I423" s="196"/>
      <c r="J423" s="197">
        <f>ROUND(I423*H423,2)</f>
        <v>0</v>
      </c>
      <c r="K423" s="198"/>
      <c r="L423" s="199"/>
      <c r="M423" s="200" t="s">
        <v>1</v>
      </c>
      <c r="N423" s="201" t="s">
        <v>38</v>
      </c>
      <c r="O423" s="78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9" t="s">
        <v>174</v>
      </c>
      <c r="AT423" s="189" t="s">
        <v>276</v>
      </c>
      <c r="AU423" s="189" t="s">
        <v>80</v>
      </c>
      <c r="AY423" s="15" t="s">
        <v>157</v>
      </c>
      <c r="BE423" s="190">
        <f>IF(N423="základná",J423,0)</f>
        <v>0</v>
      </c>
      <c r="BF423" s="190">
        <f>IF(N423="znížená",J423,0)</f>
        <v>0</v>
      </c>
      <c r="BG423" s="190">
        <f>IF(N423="zákl. prenesená",J423,0)</f>
        <v>0</v>
      </c>
      <c r="BH423" s="190">
        <f>IF(N423="zníž. prenesená",J423,0)</f>
        <v>0</v>
      </c>
      <c r="BI423" s="190">
        <f>IF(N423="nulová",J423,0)</f>
        <v>0</v>
      </c>
      <c r="BJ423" s="15" t="s">
        <v>164</v>
      </c>
      <c r="BK423" s="190">
        <f>ROUND(I423*H423,2)</f>
        <v>0</v>
      </c>
      <c r="BL423" s="15" t="s">
        <v>163</v>
      </c>
      <c r="BM423" s="189" t="s">
        <v>1166</v>
      </c>
    </row>
    <row r="424" s="2" customFormat="1" ht="16.5" customHeight="1">
      <c r="A424" s="34"/>
      <c r="B424" s="176"/>
      <c r="C424" s="191" t="s">
        <v>1183</v>
      </c>
      <c r="D424" s="191" t="s">
        <v>276</v>
      </c>
      <c r="E424" s="192" t="s">
        <v>2843</v>
      </c>
      <c r="F424" s="193" t="s">
        <v>2779</v>
      </c>
      <c r="G424" s="194" t="s">
        <v>300</v>
      </c>
      <c r="H424" s="195">
        <v>1</v>
      </c>
      <c r="I424" s="196"/>
      <c r="J424" s="197">
        <f>ROUND(I424*H424,2)</f>
        <v>0</v>
      </c>
      <c r="K424" s="198"/>
      <c r="L424" s="199"/>
      <c r="M424" s="200" t="s">
        <v>1</v>
      </c>
      <c r="N424" s="201" t="s">
        <v>38</v>
      </c>
      <c r="O424" s="78"/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9" t="s">
        <v>174</v>
      </c>
      <c r="AT424" s="189" t="s">
        <v>276</v>
      </c>
      <c r="AU424" s="189" t="s">
        <v>80</v>
      </c>
      <c r="AY424" s="15" t="s">
        <v>157</v>
      </c>
      <c r="BE424" s="190">
        <f>IF(N424="základná",J424,0)</f>
        <v>0</v>
      </c>
      <c r="BF424" s="190">
        <f>IF(N424="znížená",J424,0)</f>
        <v>0</v>
      </c>
      <c r="BG424" s="190">
        <f>IF(N424="zákl. prenesená",J424,0)</f>
        <v>0</v>
      </c>
      <c r="BH424" s="190">
        <f>IF(N424="zníž. prenesená",J424,0)</f>
        <v>0</v>
      </c>
      <c r="BI424" s="190">
        <f>IF(N424="nulová",J424,0)</f>
        <v>0</v>
      </c>
      <c r="BJ424" s="15" t="s">
        <v>164</v>
      </c>
      <c r="BK424" s="190">
        <f>ROUND(I424*H424,2)</f>
        <v>0</v>
      </c>
      <c r="BL424" s="15" t="s">
        <v>163</v>
      </c>
      <c r="BM424" s="189" t="s">
        <v>1170</v>
      </c>
    </row>
    <row r="425" s="2" customFormat="1" ht="16.5" customHeight="1">
      <c r="A425" s="34"/>
      <c r="B425" s="176"/>
      <c r="C425" s="191" t="s">
        <v>657</v>
      </c>
      <c r="D425" s="191" t="s">
        <v>276</v>
      </c>
      <c r="E425" s="192" t="s">
        <v>2844</v>
      </c>
      <c r="F425" s="193" t="s">
        <v>2814</v>
      </c>
      <c r="G425" s="194" t="s">
        <v>300</v>
      </c>
      <c r="H425" s="195">
        <v>24</v>
      </c>
      <c r="I425" s="196"/>
      <c r="J425" s="197">
        <f>ROUND(I425*H425,2)</f>
        <v>0</v>
      </c>
      <c r="K425" s="198"/>
      <c r="L425" s="199"/>
      <c r="M425" s="200" t="s">
        <v>1</v>
      </c>
      <c r="N425" s="201" t="s">
        <v>38</v>
      </c>
      <c r="O425" s="78"/>
      <c r="P425" s="187">
        <f>O425*H425</f>
        <v>0</v>
      </c>
      <c r="Q425" s="187">
        <v>0</v>
      </c>
      <c r="R425" s="187">
        <f>Q425*H425</f>
        <v>0</v>
      </c>
      <c r="S425" s="187">
        <v>0</v>
      </c>
      <c r="T425" s="18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9" t="s">
        <v>174</v>
      </c>
      <c r="AT425" s="189" t="s">
        <v>276</v>
      </c>
      <c r="AU425" s="189" t="s">
        <v>80</v>
      </c>
      <c r="AY425" s="15" t="s">
        <v>157</v>
      </c>
      <c r="BE425" s="190">
        <f>IF(N425="základná",J425,0)</f>
        <v>0</v>
      </c>
      <c r="BF425" s="190">
        <f>IF(N425="znížená",J425,0)</f>
        <v>0</v>
      </c>
      <c r="BG425" s="190">
        <f>IF(N425="zákl. prenesená",J425,0)</f>
        <v>0</v>
      </c>
      <c r="BH425" s="190">
        <f>IF(N425="zníž. prenesená",J425,0)</f>
        <v>0</v>
      </c>
      <c r="BI425" s="190">
        <f>IF(N425="nulová",J425,0)</f>
        <v>0</v>
      </c>
      <c r="BJ425" s="15" t="s">
        <v>164</v>
      </c>
      <c r="BK425" s="190">
        <f>ROUND(I425*H425,2)</f>
        <v>0</v>
      </c>
      <c r="BL425" s="15" t="s">
        <v>163</v>
      </c>
      <c r="BM425" s="189" t="s">
        <v>1173</v>
      </c>
    </row>
    <row r="426" s="2" customFormat="1" ht="16.5" customHeight="1">
      <c r="A426" s="34"/>
      <c r="B426" s="176"/>
      <c r="C426" s="191" t="s">
        <v>1196</v>
      </c>
      <c r="D426" s="191" t="s">
        <v>276</v>
      </c>
      <c r="E426" s="192" t="s">
        <v>2845</v>
      </c>
      <c r="F426" s="193" t="s">
        <v>2816</v>
      </c>
      <c r="G426" s="194" t="s">
        <v>300</v>
      </c>
      <c r="H426" s="195">
        <v>1</v>
      </c>
      <c r="I426" s="196"/>
      <c r="J426" s="197">
        <f>ROUND(I426*H426,2)</f>
        <v>0</v>
      </c>
      <c r="K426" s="198"/>
      <c r="L426" s="199"/>
      <c r="M426" s="200" t="s">
        <v>1</v>
      </c>
      <c r="N426" s="201" t="s">
        <v>38</v>
      </c>
      <c r="O426" s="78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174</v>
      </c>
      <c r="AT426" s="189" t="s">
        <v>276</v>
      </c>
      <c r="AU426" s="189" t="s">
        <v>80</v>
      </c>
      <c r="AY426" s="15" t="s">
        <v>157</v>
      </c>
      <c r="BE426" s="190">
        <f>IF(N426="základná",J426,0)</f>
        <v>0</v>
      </c>
      <c r="BF426" s="190">
        <f>IF(N426="znížená",J426,0)</f>
        <v>0</v>
      </c>
      <c r="BG426" s="190">
        <f>IF(N426="zákl. prenesená",J426,0)</f>
        <v>0</v>
      </c>
      <c r="BH426" s="190">
        <f>IF(N426="zníž. prenesená",J426,0)</f>
        <v>0</v>
      </c>
      <c r="BI426" s="190">
        <f>IF(N426="nulová",J426,0)</f>
        <v>0</v>
      </c>
      <c r="BJ426" s="15" t="s">
        <v>164</v>
      </c>
      <c r="BK426" s="190">
        <f>ROUND(I426*H426,2)</f>
        <v>0</v>
      </c>
      <c r="BL426" s="15" t="s">
        <v>163</v>
      </c>
      <c r="BM426" s="189" t="s">
        <v>1178</v>
      </c>
    </row>
    <row r="427" s="2" customFormat="1" ht="16.5" customHeight="1">
      <c r="A427" s="34"/>
      <c r="B427" s="176"/>
      <c r="C427" s="191" t="s">
        <v>662</v>
      </c>
      <c r="D427" s="191" t="s">
        <v>276</v>
      </c>
      <c r="E427" s="192" t="s">
        <v>2846</v>
      </c>
      <c r="F427" s="193" t="s">
        <v>2818</v>
      </c>
      <c r="G427" s="194" t="s">
        <v>300</v>
      </c>
      <c r="H427" s="195">
        <v>1</v>
      </c>
      <c r="I427" s="196"/>
      <c r="J427" s="197">
        <f>ROUND(I427*H427,2)</f>
        <v>0</v>
      </c>
      <c r="K427" s="198"/>
      <c r="L427" s="199"/>
      <c r="M427" s="200" t="s">
        <v>1</v>
      </c>
      <c r="N427" s="201" t="s">
        <v>38</v>
      </c>
      <c r="O427" s="78"/>
      <c r="P427" s="187">
        <f>O427*H427</f>
        <v>0</v>
      </c>
      <c r="Q427" s="187">
        <v>0</v>
      </c>
      <c r="R427" s="187">
        <f>Q427*H427</f>
        <v>0</v>
      </c>
      <c r="S427" s="187">
        <v>0</v>
      </c>
      <c r="T427" s="18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9" t="s">
        <v>174</v>
      </c>
      <c r="AT427" s="189" t="s">
        <v>276</v>
      </c>
      <c r="AU427" s="189" t="s">
        <v>80</v>
      </c>
      <c r="AY427" s="15" t="s">
        <v>157</v>
      </c>
      <c r="BE427" s="190">
        <f>IF(N427="základná",J427,0)</f>
        <v>0</v>
      </c>
      <c r="BF427" s="190">
        <f>IF(N427="znížená",J427,0)</f>
        <v>0</v>
      </c>
      <c r="BG427" s="190">
        <f>IF(N427="zákl. prenesená",J427,0)</f>
        <v>0</v>
      </c>
      <c r="BH427" s="190">
        <f>IF(N427="zníž. prenesená",J427,0)</f>
        <v>0</v>
      </c>
      <c r="BI427" s="190">
        <f>IF(N427="nulová",J427,0)</f>
        <v>0</v>
      </c>
      <c r="BJ427" s="15" t="s">
        <v>164</v>
      </c>
      <c r="BK427" s="190">
        <f>ROUND(I427*H427,2)</f>
        <v>0</v>
      </c>
      <c r="BL427" s="15" t="s">
        <v>163</v>
      </c>
      <c r="BM427" s="189" t="s">
        <v>1182</v>
      </c>
    </row>
    <row r="428" s="2" customFormat="1" ht="16.5" customHeight="1">
      <c r="A428" s="34"/>
      <c r="B428" s="176"/>
      <c r="C428" s="191" t="s">
        <v>495</v>
      </c>
      <c r="D428" s="191" t="s">
        <v>276</v>
      </c>
      <c r="E428" s="192" t="s">
        <v>2847</v>
      </c>
      <c r="F428" s="193" t="s">
        <v>2820</v>
      </c>
      <c r="G428" s="194" t="s">
        <v>300</v>
      </c>
      <c r="H428" s="195">
        <v>1</v>
      </c>
      <c r="I428" s="196"/>
      <c r="J428" s="197">
        <f>ROUND(I428*H428,2)</f>
        <v>0</v>
      </c>
      <c r="K428" s="198"/>
      <c r="L428" s="199"/>
      <c r="M428" s="200" t="s">
        <v>1</v>
      </c>
      <c r="N428" s="201" t="s">
        <v>38</v>
      </c>
      <c r="O428" s="78"/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174</v>
      </c>
      <c r="AT428" s="189" t="s">
        <v>276</v>
      </c>
      <c r="AU428" s="189" t="s">
        <v>80</v>
      </c>
      <c r="AY428" s="15" t="s">
        <v>157</v>
      </c>
      <c r="BE428" s="190">
        <f>IF(N428="základná",J428,0)</f>
        <v>0</v>
      </c>
      <c r="BF428" s="190">
        <f>IF(N428="znížená",J428,0)</f>
        <v>0</v>
      </c>
      <c r="BG428" s="190">
        <f>IF(N428="zákl. prenesená",J428,0)</f>
        <v>0</v>
      </c>
      <c r="BH428" s="190">
        <f>IF(N428="zníž. prenesená",J428,0)</f>
        <v>0</v>
      </c>
      <c r="BI428" s="190">
        <f>IF(N428="nulová",J428,0)</f>
        <v>0</v>
      </c>
      <c r="BJ428" s="15" t="s">
        <v>164</v>
      </c>
      <c r="BK428" s="190">
        <f>ROUND(I428*H428,2)</f>
        <v>0</v>
      </c>
      <c r="BL428" s="15" t="s">
        <v>163</v>
      </c>
      <c r="BM428" s="189" t="s">
        <v>1186</v>
      </c>
    </row>
    <row r="429" s="2" customFormat="1" ht="16.5" customHeight="1">
      <c r="A429" s="34"/>
      <c r="B429" s="176"/>
      <c r="C429" s="191" t="s">
        <v>666</v>
      </c>
      <c r="D429" s="191" t="s">
        <v>276</v>
      </c>
      <c r="E429" s="192" t="s">
        <v>2848</v>
      </c>
      <c r="F429" s="193" t="s">
        <v>2822</v>
      </c>
      <c r="G429" s="194" t="s">
        <v>300</v>
      </c>
      <c r="H429" s="195">
        <v>1</v>
      </c>
      <c r="I429" s="196"/>
      <c r="J429" s="197">
        <f>ROUND(I429*H429,2)</f>
        <v>0</v>
      </c>
      <c r="K429" s="198"/>
      <c r="L429" s="199"/>
      <c r="M429" s="200" t="s">
        <v>1</v>
      </c>
      <c r="N429" s="201" t="s">
        <v>38</v>
      </c>
      <c r="O429" s="78"/>
      <c r="P429" s="187">
        <f>O429*H429</f>
        <v>0</v>
      </c>
      <c r="Q429" s="187">
        <v>0</v>
      </c>
      <c r="R429" s="187">
        <f>Q429*H429</f>
        <v>0</v>
      </c>
      <c r="S429" s="187">
        <v>0</v>
      </c>
      <c r="T429" s="18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9" t="s">
        <v>174</v>
      </c>
      <c r="AT429" s="189" t="s">
        <v>276</v>
      </c>
      <c r="AU429" s="189" t="s">
        <v>80</v>
      </c>
      <c r="AY429" s="15" t="s">
        <v>157</v>
      </c>
      <c r="BE429" s="190">
        <f>IF(N429="základná",J429,0)</f>
        <v>0</v>
      </c>
      <c r="BF429" s="190">
        <f>IF(N429="znížená",J429,0)</f>
        <v>0</v>
      </c>
      <c r="BG429" s="190">
        <f>IF(N429="zákl. prenesená",J429,0)</f>
        <v>0</v>
      </c>
      <c r="BH429" s="190">
        <f>IF(N429="zníž. prenesená",J429,0)</f>
        <v>0</v>
      </c>
      <c r="BI429" s="190">
        <f>IF(N429="nulová",J429,0)</f>
        <v>0</v>
      </c>
      <c r="BJ429" s="15" t="s">
        <v>164</v>
      </c>
      <c r="BK429" s="190">
        <f>ROUND(I429*H429,2)</f>
        <v>0</v>
      </c>
      <c r="BL429" s="15" t="s">
        <v>163</v>
      </c>
      <c r="BM429" s="189" t="s">
        <v>1193</v>
      </c>
    </row>
    <row r="430" s="12" customFormat="1" ht="25.92" customHeight="1">
      <c r="A430" s="12"/>
      <c r="B430" s="163"/>
      <c r="C430" s="12"/>
      <c r="D430" s="164" t="s">
        <v>71</v>
      </c>
      <c r="E430" s="165" t="s">
        <v>2859</v>
      </c>
      <c r="F430" s="165" t="s">
        <v>2860</v>
      </c>
      <c r="G430" s="12"/>
      <c r="H430" s="12"/>
      <c r="I430" s="166"/>
      <c r="J430" s="167">
        <f>BK430</f>
        <v>0</v>
      </c>
      <c r="K430" s="12"/>
      <c r="L430" s="163"/>
      <c r="M430" s="168"/>
      <c r="N430" s="169"/>
      <c r="O430" s="169"/>
      <c r="P430" s="170">
        <f>P431+SUM(P432:P439)</f>
        <v>0</v>
      </c>
      <c r="Q430" s="169"/>
      <c r="R430" s="170">
        <f>R431+SUM(R432:R439)</f>
        <v>0</v>
      </c>
      <c r="S430" s="169"/>
      <c r="T430" s="171">
        <f>T431+SUM(T432:T439)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164" t="s">
        <v>80</v>
      </c>
      <c r="AT430" s="172" t="s">
        <v>71</v>
      </c>
      <c r="AU430" s="172" t="s">
        <v>72</v>
      </c>
      <c r="AY430" s="164" t="s">
        <v>157</v>
      </c>
      <c r="BK430" s="173">
        <f>BK431+SUM(BK432:BK439)</f>
        <v>0</v>
      </c>
    </row>
    <row r="431" s="2" customFormat="1" ht="16.5" customHeight="1">
      <c r="A431" s="34"/>
      <c r="B431" s="176"/>
      <c r="C431" s="177" t="s">
        <v>1211</v>
      </c>
      <c r="D431" s="177" t="s">
        <v>159</v>
      </c>
      <c r="E431" s="178" t="s">
        <v>2861</v>
      </c>
      <c r="F431" s="179" t="s">
        <v>2862</v>
      </c>
      <c r="G431" s="180" t="s">
        <v>300</v>
      </c>
      <c r="H431" s="181">
        <v>1</v>
      </c>
      <c r="I431" s="182"/>
      <c r="J431" s="183">
        <f>ROUND(I431*H431,2)</f>
        <v>0</v>
      </c>
      <c r="K431" s="184"/>
      <c r="L431" s="35"/>
      <c r="M431" s="185" t="s">
        <v>1</v>
      </c>
      <c r="N431" s="186" t="s">
        <v>38</v>
      </c>
      <c r="O431" s="78"/>
      <c r="P431" s="187">
        <f>O431*H431</f>
        <v>0</v>
      </c>
      <c r="Q431" s="187">
        <v>0</v>
      </c>
      <c r="R431" s="187">
        <f>Q431*H431</f>
        <v>0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163</v>
      </c>
      <c r="AT431" s="189" t="s">
        <v>159</v>
      </c>
      <c r="AU431" s="189" t="s">
        <v>80</v>
      </c>
      <c r="AY431" s="15" t="s">
        <v>157</v>
      </c>
      <c r="BE431" s="190">
        <f>IF(N431="základná",J431,0)</f>
        <v>0</v>
      </c>
      <c r="BF431" s="190">
        <f>IF(N431="znížená",J431,0)</f>
        <v>0</v>
      </c>
      <c r="BG431" s="190">
        <f>IF(N431="zákl. prenesená",J431,0)</f>
        <v>0</v>
      </c>
      <c r="BH431" s="190">
        <f>IF(N431="zníž. prenesená",J431,0)</f>
        <v>0</v>
      </c>
      <c r="BI431" s="190">
        <f>IF(N431="nulová",J431,0)</f>
        <v>0</v>
      </c>
      <c r="BJ431" s="15" t="s">
        <v>164</v>
      </c>
      <c r="BK431" s="190">
        <f>ROUND(I431*H431,2)</f>
        <v>0</v>
      </c>
      <c r="BL431" s="15" t="s">
        <v>163</v>
      </c>
      <c r="BM431" s="189" t="s">
        <v>1199</v>
      </c>
    </row>
    <row r="432" s="2" customFormat="1" ht="16.5" customHeight="1">
      <c r="A432" s="34"/>
      <c r="B432" s="176"/>
      <c r="C432" s="191" t="s">
        <v>669</v>
      </c>
      <c r="D432" s="191" t="s">
        <v>276</v>
      </c>
      <c r="E432" s="192" t="s">
        <v>2863</v>
      </c>
      <c r="F432" s="193" t="s">
        <v>2788</v>
      </c>
      <c r="G432" s="194" t="s">
        <v>300</v>
      </c>
      <c r="H432" s="195">
        <v>1</v>
      </c>
      <c r="I432" s="196"/>
      <c r="J432" s="197">
        <f>ROUND(I432*H432,2)</f>
        <v>0</v>
      </c>
      <c r="K432" s="198"/>
      <c r="L432" s="199"/>
      <c r="M432" s="200" t="s">
        <v>1</v>
      </c>
      <c r="N432" s="201" t="s">
        <v>38</v>
      </c>
      <c r="O432" s="78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9" t="s">
        <v>174</v>
      </c>
      <c r="AT432" s="189" t="s">
        <v>276</v>
      </c>
      <c r="AU432" s="189" t="s">
        <v>80</v>
      </c>
      <c r="AY432" s="15" t="s">
        <v>157</v>
      </c>
      <c r="BE432" s="190">
        <f>IF(N432="základná",J432,0)</f>
        <v>0</v>
      </c>
      <c r="BF432" s="190">
        <f>IF(N432="znížená",J432,0)</f>
        <v>0</v>
      </c>
      <c r="BG432" s="190">
        <f>IF(N432="zákl. prenesená",J432,0)</f>
        <v>0</v>
      </c>
      <c r="BH432" s="190">
        <f>IF(N432="zníž. prenesená",J432,0)</f>
        <v>0</v>
      </c>
      <c r="BI432" s="190">
        <f>IF(N432="nulová",J432,0)</f>
        <v>0</v>
      </c>
      <c r="BJ432" s="15" t="s">
        <v>164</v>
      </c>
      <c r="BK432" s="190">
        <f>ROUND(I432*H432,2)</f>
        <v>0</v>
      </c>
      <c r="BL432" s="15" t="s">
        <v>163</v>
      </c>
      <c r="BM432" s="189" t="s">
        <v>1204</v>
      </c>
    </row>
    <row r="433" s="2" customFormat="1" ht="16.5" customHeight="1">
      <c r="A433" s="34"/>
      <c r="B433" s="176"/>
      <c r="C433" s="191" t="s">
        <v>1218</v>
      </c>
      <c r="D433" s="191" t="s">
        <v>276</v>
      </c>
      <c r="E433" s="192" t="s">
        <v>2864</v>
      </c>
      <c r="F433" s="193" t="s">
        <v>2865</v>
      </c>
      <c r="G433" s="194" t="s">
        <v>300</v>
      </c>
      <c r="H433" s="195">
        <v>1</v>
      </c>
      <c r="I433" s="196"/>
      <c r="J433" s="197">
        <f>ROUND(I433*H433,2)</f>
        <v>0</v>
      </c>
      <c r="K433" s="198"/>
      <c r="L433" s="199"/>
      <c r="M433" s="200" t="s">
        <v>1</v>
      </c>
      <c r="N433" s="201" t="s">
        <v>38</v>
      </c>
      <c r="O433" s="78"/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174</v>
      </c>
      <c r="AT433" s="189" t="s">
        <v>276</v>
      </c>
      <c r="AU433" s="189" t="s">
        <v>80</v>
      </c>
      <c r="AY433" s="15" t="s">
        <v>157</v>
      </c>
      <c r="BE433" s="190">
        <f>IF(N433="základná",J433,0)</f>
        <v>0</v>
      </c>
      <c r="BF433" s="190">
        <f>IF(N433="znížená",J433,0)</f>
        <v>0</v>
      </c>
      <c r="BG433" s="190">
        <f>IF(N433="zákl. prenesená",J433,0)</f>
        <v>0</v>
      </c>
      <c r="BH433" s="190">
        <f>IF(N433="zníž. prenesená",J433,0)</f>
        <v>0</v>
      </c>
      <c r="BI433" s="190">
        <f>IF(N433="nulová",J433,0)</f>
        <v>0</v>
      </c>
      <c r="BJ433" s="15" t="s">
        <v>164</v>
      </c>
      <c r="BK433" s="190">
        <f>ROUND(I433*H433,2)</f>
        <v>0</v>
      </c>
      <c r="BL433" s="15" t="s">
        <v>163</v>
      </c>
      <c r="BM433" s="189" t="s">
        <v>1210</v>
      </c>
    </row>
    <row r="434" s="2" customFormat="1" ht="16.5" customHeight="1">
      <c r="A434" s="34"/>
      <c r="B434" s="176"/>
      <c r="C434" s="191" t="s">
        <v>673</v>
      </c>
      <c r="D434" s="191" t="s">
        <v>276</v>
      </c>
      <c r="E434" s="192" t="s">
        <v>2833</v>
      </c>
      <c r="F434" s="193" t="s">
        <v>2792</v>
      </c>
      <c r="G434" s="194" t="s">
        <v>300</v>
      </c>
      <c r="H434" s="195">
        <v>1</v>
      </c>
      <c r="I434" s="196"/>
      <c r="J434" s="197">
        <f>ROUND(I434*H434,2)</f>
        <v>0</v>
      </c>
      <c r="K434" s="198"/>
      <c r="L434" s="199"/>
      <c r="M434" s="200" t="s">
        <v>1</v>
      </c>
      <c r="N434" s="201" t="s">
        <v>38</v>
      </c>
      <c r="O434" s="78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174</v>
      </c>
      <c r="AT434" s="189" t="s">
        <v>276</v>
      </c>
      <c r="AU434" s="189" t="s">
        <v>80</v>
      </c>
      <c r="AY434" s="15" t="s">
        <v>157</v>
      </c>
      <c r="BE434" s="190">
        <f>IF(N434="základná",J434,0)</f>
        <v>0</v>
      </c>
      <c r="BF434" s="190">
        <f>IF(N434="znížená",J434,0)</f>
        <v>0</v>
      </c>
      <c r="BG434" s="190">
        <f>IF(N434="zákl. prenesená",J434,0)</f>
        <v>0</v>
      </c>
      <c r="BH434" s="190">
        <f>IF(N434="zníž. prenesená",J434,0)</f>
        <v>0</v>
      </c>
      <c r="BI434" s="190">
        <f>IF(N434="nulová",J434,0)</f>
        <v>0</v>
      </c>
      <c r="BJ434" s="15" t="s">
        <v>164</v>
      </c>
      <c r="BK434" s="190">
        <f>ROUND(I434*H434,2)</f>
        <v>0</v>
      </c>
      <c r="BL434" s="15" t="s">
        <v>163</v>
      </c>
      <c r="BM434" s="189" t="s">
        <v>1214</v>
      </c>
    </row>
    <row r="435" s="2" customFormat="1" ht="16.5" customHeight="1">
      <c r="A435" s="34"/>
      <c r="B435" s="176"/>
      <c r="C435" s="191" t="s">
        <v>1225</v>
      </c>
      <c r="D435" s="191" t="s">
        <v>276</v>
      </c>
      <c r="E435" s="192" t="s">
        <v>2834</v>
      </c>
      <c r="F435" s="193" t="s">
        <v>2794</v>
      </c>
      <c r="G435" s="194" t="s">
        <v>300</v>
      </c>
      <c r="H435" s="195">
        <v>4</v>
      </c>
      <c r="I435" s="196"/>
      <c r="J435" s="197">
        <f>ROUND(I435*H435,2)</f>
        <v>0</v>
      </c>
      <c r="K435" s="198"/>
      <c r="L435" s="199"/>
      <c r="M435" s="200" t="s">
        <v>1</v>
      </c>
      <c r="N435" s="201" t="s">
        <v>38</v>
      </c>
      <c r="O435" s="78"/>
      <c r="P435" s="187">
        <f>O435*H435</f>
        <v>0</v>
      </c>
      <c r="Q435" s="187">
        <v>0</v>
      </c>
      <c r="R435" s="187">
        <f>Q435*H435</f>
        <v>0</v>
      </c>
      <c r="S435" s="187">
        <v>0</v>
      </c>
      <c r="T435" s="18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9" t="s">
        <v>174</v>
      </c>
      <c r="AT435" s="189" t="s">
        <v>276</v>
      </c>
      <c r="AU435" s="189" t="s">
        <v>80</v>
      </c>
      <c r="AY435" s="15" t="s">
        <v>157</v>
      </c>
      <c r="BE435" s="190">
        <f>IF(N435="základná",J435,0)</f>
        <v>0</v>
      </c>
      <c r="BF435" s="190">
        <f>IF(N435="znížená",J435,0)</f>
        <v>0</v>
      </c>
      <c r="BG435" s="190">
        <f>IF(N435="zákl. prenesená",J435,0)</f>
        <v>0</v>
      </c>
      <c r="BH435" s="190">
        <f>IF(N435="zníž. prenesená",J435,0)</f>
        <v>0</v>
      </c>
      <c r="BI435" s="190">
        <f>IF(N435="nulová",J435,0)</f>
        <v>0</v>
      </c>
      <c r="BJ435" s="15" t="s">
        <v>164</v>
      </c>
      <c r="BK435" s="190">
        <f>ROUND(I435*H435,2)</f>
        <v>0</v>
      </c>
      <c r="BL435" s="15" t="s">
        <v>163</v>
      </c>
      <c r="BM435" s="189" t="s">
        <v>1217</v>
      </c>
    </row>
    <row r="436" s="2" customFormat="1" ht="16.5" customHeight="1">
      <c r="A436" s="34"/>
      <c r="B436" s="176"/>
      <c r="C436" s="191" t="s">
        <v>676</v>
      </c>
      <c r="D436" s="191" t="s">
        <v>276</v>
      </c>
      <c r="E436" s="192" t="s">
        <v>2848</v>
      </c>
      <c r="F436" s="193" t="s">
        <v>2822</v>
      </c>
      <c r="G436" s="194" t="s">
        <v>300</v>
      </c>
      <c r="H436" s="195">
        <v>4</v>
      </c>
      <c r="I436" s="196"/>
      <c r="J436" s="197">
        <f>ROUND(I436*H436,2)</f>
        <v>0</v>
      </c>
      <c r="K436" s="198"/>
      <c r="L436" s="199"/>
      <c r="M436" s="200" t="s">
        <v>1</v>
      </c>
      <c r="N436" s="201" t="s">
        <v>38</v>
      </c>
      <c r="O436" s="78"/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174</v>
      </c>
      <c r="AT436" s="189" t="s">
        <v>276</v>
      </c>
      <c r="AU436" s="189" t="s">
        <v>80</v>
      </c>
      <c r="AY436" s="15" t="s">
        <v>157</v>
      </c>
      <c r="BE436" s="190">
        <f>IF(N436="základná",J436,0)</f>
        <v>0</v>
      </c>
      <c r="BF436" s="190">
        <f>IF(N436="znížená",J436,0)</f>
        <v>0</v>
      </c>
      <c r="BG436" s="190">
        <f>IF(N436="zákl. prenesená",J436,0)</f>
        <v>0</v>
      </c>
      <c r="BH436" s="190">
        <f>IF(N436="zníž. prenesená",J436,0)</f>
        <v>0</v>
      </c>
      <c r="BI436" s="190">
        <f>IF(N436="nulová",J436,0)</f>
        <v>0</v>
      </c>
      <c r="BJ436" s="15" t="s">
        <v>164</v>
      </c>
      <c r="BK436" s="190">
        <f>ROUND(I436*H436,2)</f>
        <v>0</v>
      </c>
      <c r="BL436" s="15" t="s">
        <v>163</v>
      </c>
      <c r="BM436" s="189" t="s">
        <v>1221</v>
      </c>
    </row>
    <row r="437" s="2" customFormat="1" ht="16.5" customHeight="1">
      <c r="A437" s="34"/>
      <c r="B437" s="176"/>
      <c r="C437" s="191" t="s">
        <v>1179</v>
      </c>
      <c r="D437" s="191" t="s">
        <v>276</v>
      </c>
      <c r="E437" s="192" t="s">
        <v>2866</v>
      </c>
      <c r="F437" s="193" t="s">
        <v>2867</v>
      </c>
      <c r="G437" s="194" t="s">
        <v>300</v>
      </c>
      <c r="H437" s="195">
        <v>1</v>
      </c>
      <c r="I437" s="196"/>
      <c r="J437" s="197">
        <f>ROUND(I437*H437,2)</f>
        <v>0</v>
      </c>
      <c r="K437" s="198"/>
      <c r="L437" s="199"/>
      <c r="M437" s="200" t="s">
        <v>1</v>
      </c>
      <c r="N437" s="201" t="s">
        <v>38</v>
      </c>
      <c r="O437" s="78"/>
      <c r="P437" s="187">
        <f>O437*H437</f>
        <v>0</v>
      </c>
      <c r="Q437" s="187">
        <v>0</v>
      </c>
      <c r="R437" s="187">
        <f>Q437*H437</f>
        <v>0</v>
      </c>
      <c r="S437" s="187">
        <v>0</v>
      </c>
      <c r="T437" s="18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9" t="s">
        <v>174</v>
      </c>
      <c r="AT437" s="189" t="s">
        <v>276</v>
      </c>
      <c r="AU437" s="189" t="s">
        <v>80</v>
      </c>
      <c r="AY437" s="15" t="s">
        <v>157</v>
      </c>
      <c r="BE437" s="190">
        <f>IF(N437="základná",J437,0)</f>
        <v>0</v>
      </c>
      <c r="BF437" s="190">
        <f>IF(N437="znížená",J437,0)</f>
        <v>0</v>
      </c>
      <c r="BG437" s="190">
        <f>IF(N437="zákl. prenesená",J437,0)</f>
        <v>0</v>
      </c>
      <c r="BH437" s="190">
        <f>IF(N437="zníž. prenesená",J437,0)</f>
        <v>0</v>
      </c>
      <c r="BI437" s="190">
        <f>IF(N437="nulová",J437,0)</f>
        <v>0</v>
      </c>
      <c r="BJ437" s="15" t="s">
        <v>164</v>
      </c>
      <c r="BK437" s="190">
        <f>ROUND(I437*H437,2)</f>
        <v>0</v>
      </c>
      <c r="BL437" s="15" t="s">
        <v>163</v>
      </c>
      <c r="BM437" s="189" t="s">
        <v>1224</v>
      </c>
    </row>
    <row r="438" s="2" customFormat="1" ht="16.5" customHeight="1">
      <c r="A438" s="34"/>
      <c r="B438" s="176"/>
      <c r="C438" s="191" t="s">
        <v>658</v>
      </c>
      <c r="D438" s="191" t="s">
        <v>276</v>
      </c>
      <c r="E438" s="192" t="s">
        <v>2858</v>
      </c>
      <c r="F438" s="193" t="s">
        <v>2804</v>
      </c>
      <c r="G438" s="194" t="s">
        <v>300</v>
      </c>
      <c r="H438" s="195">
        <v>1</v>
      </c>
      <c r="I438" s="196"/>
      <c r="J438" s="197">
        <f>ROUND(I438*H438,2)</f>
        <v>0</v>
      </c>
      <c r="K438" s="198"/>
      <c r="L438" s="199"/>
      <c r="M438" s="200" t="s">
        <v>1</v>
      </c>
      <c r="N438" s="201" t="s">
        <v>38</v>
      </c>
      <c r="O438" s="78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174</v>
      </c>
      <c r="AT438" s="189" t="s">
        <v>276</v>
      </c>
      <c r="AU438" s="189" t="s">
        <v>80</v>
      </c>
      <c r="AY438" s="15" t="s">
        <v>157</v>
      </c>
      <c r="BE438" s="190">
        <f>IF(N438="základná",J438,0)</f>
        <v>0</v>
      </c>
      <c r="BF438" s="190">
        <f>IF(N438="znížená",J438,0)</f>
        <v>0</v>
      </c>
      <c r="BG438" s="190">
        <f>IF(N438="zákl. prenesená",J438,0)</f>
        <v>0</v>
      </c>
      <c r="BH438" s="190">
        <f>IF(N438="zníž. prenesená",J438,0)</f>
        <v>0</v>
      </c>
      <c r="BI438" s="190">
        <f>IF(N438="nulová",J438,0)</f>
        <v>0</v>
      </c>
      <c r="BJ438" s="15" t="s">
        <v>164</v>
      </c>
      <c r="BK438" s="190">
        <f>ROUND(I438*H438,2)</f>
        <v>0</v>
      </c>
      <c r="BL438" s="15" t="s">
        <v>163</v>
      </c>
      <c r="BM438" s="189" t="s">
        <v>1228</v>
      </c>
    </row>
    <row r="439" s="12" customFormat="1" ht="22.8" customHeight="1">
      <c r="A439" s="12"/>
      <c r="B439" s="163"/>
      <c r="C439" s="12"/>
      <c r="D439" s="164" t="s">
        <v>71</v>
      </c>
      <c r="E439" s="174" t="s">
        <v>2868</v>
      </c>
      <c r="F439" s="174" t="s">
        <v>2869</v>
      </c>
      <c r="G439" s="12"/>
      <c r="H439" s="12"/>
      <c r="I439" s="166"/>
      <c r="J439" s="175">
        <f>BK439</f>
        <v>0</v>
      </c>
      <c r="K439" s="12"/>
      <c r="L439" s="163"/>
      <c r="M439" s="168"/>
      <c r="N439" s="169"/>
      <c r="O439" s="169"/>
      <c r="P439" s="170">
        <f>P440</f>
        <v>0</v>
      </c>
      <c r="Q439" s="169"/>
      <c r="R439" s="170">
        <f>R440</f>
        <v>0</v>
      </c>
      <c r="S439" s="169"/>
      <c r="T439" s="171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64" t="s">
        <v>80</v>
      </c>
      <c r="AT439" s="172" t="s">
        <v>71</v>
      </c>
      <c r="AU439" s="172" t="s">
        <v>80</v>
      </c>
      <c r="AY439" s="164" t="s">
        <v>157</v>
      </c>
      <c r="BK439" s="173">
        <f>BK440</f>
        <v>0</v>
      </c>
    </row>
    <row r="440" s="2" customFormat="1" ht="16.5" customHeight="1">
      <c r="A440" s="34"/>
      <c r="B440" s="176"/>
      <c r="C440" s="177" t="s">
        <v>1029</v>
      </c>
      <c r="D440" s="177" t="s">
        <v>159</v>
      </c>
      <c r="E440" s="178" t="s">
        <v>2870</v>
      </c>
      <c r="F440" s="179" t="s">
        <v>2871</v>
      </c>
      <c r="G440" s="180" t="s">
        <v>727</v>
      </c>
      <c r="H440" s="202"/>
      <c r="I440" s="182"/>
      <c r="J440" s="183">
        <f>ROUND(I440*H440,2)</f>
        <v>0</v>
      </c>
      <c r="K440" s="184"/>
      <c r="L440" s="35"/>
      <c r="M440" s="185" t="s">
        <v>1</v>
      </c>
      <c r="N440" s="186" t="s">
        <v>38</v>
      </c>
      <c r="O440" s="78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163</v>
      </c>
      <c r="AT440" s="189" t="s">
        <v>159</v>
      </c>
      <c r="AU440" s="189" t="s">
        <v>164</v>
      </c>
      <c r="AY440" s="15" t="s">
        <v>157</v>
      </c>
      <c r="BE440" s="190">
        <f>IF(N440="základná",J440,0)</f>
        <v>0</v>
      </c>
      <c r="BF440" s="190">
        <f>IF(N440="znížená",J440,0)</f>
        <v>0</v>
      </c>
      <c r="BG440" s="190">
        <f>IF(N440="zákl. prenesená",J440,0)</f>
        <v>0</v>
      </c>
      <c r="BH440" s="190">
        <f>IF(N440="zníž. prenesená",J440,0)</f>
        <v>0</v>
      </c>
      <c r="BI440" s="190">
        <f>IF(N440="nulová",J440,0)</f>
        <v>0</v>
      </c>
      <c r="BJ440" s="15" t="s">
        <v>164</v>
      </c>
      <c r="BK440" s="190">
        <f>ROUND(I440*H440,2)</f>
        <v>0</v>
      </c>
      <c r="BL440" s="15" t="s">
        <v>163</v>
      </c>
      <c r="BM440" s="189" t="s">
        <v>2872</v>
      </c>
    </row>
    <row r="441" s="12" customFormat="1" ht="25.92" customHeight="1">
      <c r="A441" s="12"/>
      <c r="B441" s="163"/>
      <c r="C441" s="12"/>
      <c r="D441" s="164" t="s">
        <v>71</v>
      </c>
      <c r="E441" s="165" t="s">
        <v>2873</v>
      </c>
      <c r="F441" s="165" t="s">
        <v>2874</v>
      </c>
      <c r="G441" s="12"/>
      <c r="H441" s="12"/>
      <c r="I441" s="166"/>
      <c r="J441" s="167">
        <f>BK441</f>
        <v>0</v>
      </c>
      <c r="K441" s="12"/>
      <c r="L441" s="163"/>
      <c r="M441" s="168"/>
      <c r="N441" s="169"/>
      <c r="O441" s="169"/>
      <c r="P441" s="170">
        <f>SUM(P442:P448)</f>
        <v>0</v>
      </c>
      <c r="Q441" s="169"/>
      <c r="R441" s="170">
        <f>SUM(R442:R448)</f>
        <v>0</v>
      </c>
      <c r="S441" s="169"/>
      <c r="T441" s="171">
        <f>SUM(T442:T448)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64" t="s">
        <v>80</v>
      </c>
      <c r="AT441" s="172" t="s">
        <v>71</v>
      </c>
      <c r="AU441" s="172" t="s">
        <v>72</v>
      </c>
      <c r="AY441" s="164" t="s">
        <v>157</v>
      </c>
      <c r="BK441" s="173">
        <f>SUM(BK442:BK448)</f>
        <v>0</v>
      </c>
    </row>
    <row r="442" s="2" customFormat="1" ht="16.5" customHeight="1">
      <c r="A442" s="34"/>
      <c r="B442" s="176"/>
      <c r="C442" s="177" t="s">
        <v>682</v>
      </c>
      <c r="D442" s="177" t="s">
        <v>159</v>
      </c>
      <c r="E442" s="178" t="s">
        <v>2875</v>
      </c>
      <c r="F442" s="179" t="s">
        <v>2876</v>
      </c>
      <c r="G442" s="180" t="s">
        <v>300</v>
      </c>
      <c r="H442" s="181">
        <v>1</v>
      </c>
      <c r="I442" s="182"/>
      <c r="J442" s="183">
        <f>ROUND(I442*H442,2)</f>
        <v>0</v>
      </c>
      <c r="K442" s="184"/>
      <c r="L442" s="35"/>
      <c r="M442" s="185" t="s">
        <v>1</v>
      </c>
      <c r="N442" s="186" t="s">
        <v>38</v>
      </c>
      <c r="O442" s="78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9" t="s">
        <v>163</v>
      </c>
      <c r="AT442" s="189" t="s">
        <v>159</v>
      </c>
      <c r="AU442" s="189" t="s">
        <v>80</v>
      </c>
      <c r="AY442" s="15" t="s">
        <v>157</v>
      </c>
      <c r="BE442" s="190">
        <f>IF(N442="základná",J442,0)</f>
        <v>0</v>
      </c>
      <c r="BF442" s="190">
        <f>IF(N442="znížená",J442,0)</f>
        <v>0</v>
      </c>
      <c r="BG442" s="190">
        <f>IF(N442="zákl. prenesená",J442,0)</f>
        <v>0</v>
      </c>
      <c r="BH442" s="190">
        <f>IF(N442="zníž. prenesená",J442,0)</f>
        <v>0</v>
      </c>
      <c r="BI442" s="190">
        <f>IF(N442="nulová",J442,0)</f>
        <v>0</v>
      </c>
      <c r="BJ442" s="15" t="s">
        <v>164</v>
      </c>
      <c r="BK442" s="190">
        <f>ROUND(I442*H442,2)</f>
        <v>0</v>
      </c>
      <c r="BL442" s="15" t="s">
        <v>163</v>
      </c>
      <c r="BM442" s="189" t="s">
        <v>2877</v>
      </c>
    </row>
    <row r="443" s="2" customFormat="1" ht="16.5" customHeight="1">
      <c r="A443" s="34"/>
      <c r="B443" s="176"/>
      <c r="C443" s="177" t="s">
        <v>2878</v>
      </c>
      <c r="D443" s="177" t="s">
        <v>159</v>
      </c>
      <c r="E443" s="178" t="s">
        <v>2879</v>
      </c>
      <c r="F443" s="179" t="s">
        <v>2880</v>
      </c>
      <c r="G443" s="180" t="s">
        <v>300</v>
      </c>
      <c r="H443" s="181">
        <v>1</v>
      </c>
      <c r="I443" s="182"/>
      <c r="J443" s="183">
        <f>ROUND(I443*H443,2)</f>
        <v>0</v>
      </c>
      <c r="K443" s="184"/>
      <c r="L443" s="35"/>
      <c r="M443" s="185" t="s">
        <v>1</v>
      </c>
      <c r="N443" s="186" t="s">
        <v>38</v>
      </c>
      <c r="O443" s="78"/>
      <c r="P443" s="187">
        <f>O443*H443</f>
        <v>0</v>
      </c>
      <c r="Q443" s="187">
        <v>0</v>
      </c>
      <c r="R443" s="187">
        <f>Q443*H443</f>
        <v>0</v>
      </c>
      <c r="S443" s="187">
        <v>0</v>
      </c>
      <c r="T443" s="18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9" t="s">
        <v>163</v>
      </c>
      <c r="AT443" s="189" t="s">
        <v>159</v>
      </c>
      <c r="AU443" s="189" t="s">
        <v>80</v>
      </c>
      <c r="AY443" s="15" t="s">
        <v>157</v>
      </c>
      <c r="BE443" s="190">
        <f>IF(N443="základná",J443,0)</f>
        <v>0</v>
      </c>
      <c r="BF443" s="190">
        <f>IF(N443="znížená",J443,0)</f>
        <v>0</v>
      </c>
      <c r="BG443" s="190">
        <f>IF(N443="zákl. prenesená",J443,0)</f>
        <v>0</v>
      </c>
      <c r="BH443" s="190">
        <f>IF(N443="zníž. prenesená",J443,0)</f>
        <v>0</v>
      </c>
      <c r="BI443" s="190">
        <f>IF(N443="nulová",J443,0)</f>
        <v>0</v>
      </c>
      <c r="BJ443" s="15" t="s">
        <v>164</v>
      </c>
      <c r="BK443" s="190">
        <f>ROUND(I443*H443,2)</f>
        <v>0</v>
      </c>
      <c r="BL443" s="15" t="s">
        <v>163</v>
      </c>
      <c r="BM443" s="189" t="s">
        <v>2881</v>
      </c>
    </row>
    <row r="444" s="2" customFormat="1" ht="16.5" customHeight="1">
      <c r="A444" s="34"/>
      <c r="B444" s="176"/>
      <c r="C444" s="177" t="s">
        <v>686</v>
      </c>
      <c r="D444" s="177" t="s">
        <v>159</v>
      </c>
      <c r="E444" s="178" t="s">
        <v>2882</v>
      </c>
      <c r="F444" s="179" t="s">
        <v>2883</v>
      </c>
      <c r="G444" s="180" t="s">
        <v>300</v>
      </c>
      <c r="H444" s="181">
        <v>1</v>
      </c>
      <c r="I444" s="182"/>
      <c r="J444" s="183">
        <f>ROUND(I444*H444,2)</f>
        <v>0</v>
      </c>
      <c r="K444" s="184"/>
      <c r="L444" s="35"/>
      <c r="M444" s="185" t="s">
        <v>1</v>
      </c>
      <c r="N444" s="186" t="s">
        <v>38</v>
      </c>
      <c r="O444" s="78"/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89" t="s">
        <v>163</v>
      </c>
      <c r="AT444" s="189" t="s">
        <v>159</v>
      </c>
      <c r="AU444" s="189" t="s">
        <v>80</v>
      </c>
      <c r="AY444" s="15" t="s">
        <v>157</v>
      </c>
      <c r="BE444" s="190">
        <f>IF(N444="základná",J444,0)</f>
        <v>0</v>
      </c>
      <c r="BF444" s="190">
        <f>IF(N444="znížená",J444,0)</f>
        <v>0</v>
      </c>
      <c r="BG444" s="190">
        <f>IF(N444="zákl. prenesená",J444,0)</f>
        <v>0</v>
      </c>
      <c r="BH444" s="190">
        <f>IF(N444="zníž. prenesená",J444,0)</f>
        <v>0</v>
      </c>
      <c r="BI444" s="190">
        <f>IF(N444="nulová",J444,0)</f>
        <v>0</v>
      </c>
      <c r="BJ444" s="15" t="s">
        <v>164</v>
      </c>
      <c r="BK444" s="190">
        <f>ROUND(I444*H444,2)</f>
        <v>0</v>
      </c>
      <c r="BL444" s="15" t="s">
        <v>163</v>
      </c>
      <c r="BM444" s="189" t="s">
        <v>2884</v>
      </c>
    </row>
    <row r="445" s="2" customFormat="1" ht="16.5" customHeight="1">
      <c r="A445" s="34"/>
      <c r="B445" s="176"/>
      <c r="C445" s="177" t="s">
        <v>2885</v>
      </c>
      <c r="D445" s="177" t="s">
        <v>159</v>
      </c>
      <c r="E445" s="178" t="s">
        <v>2886</v>
      </c>
      <c r="F445" s="179" t="s">
        <v>2887</v>
      </c>
      <c r="G445" s="180" t="s">
        <v>300</v>
      </c>
      <c r="H445" s="181">
        <v>1</v>
      </c>
      <c r="I445" s="182"/>
      <c r="J445" s="183">
        <f>ROUND(I445*H445,2)</f>
        <v>0</v>
      </c>
      <c r="K445" s="184"/>
      <c r="L445" s="35"/>
      <c r="M445" s="185" t="s">
        <v>1</v>
      </c>
      <c r="N445" s="186" t="s">
        <v>38</v>
      </c>
      <c r="O445" s="78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163</v>
      </c>
      <c r="AT445" s="189" t="s">
        <v>159</v>
      </c>
      <c r="AU445" s="189" t="s">
        <v>80</v>
      </c>
      <c r="AY445" s="15" t="s">
        <v>157</v>
      </c>
      <c r="BE445" s="190">
        <f>IF(N445="základná",J445,0)</f>
        <v>0</v>
      </c>
      <c r="BF445" s="190">
        <f>IF(N445="znížená",J445,0)</f>
        <v>0</v>
      </c>
      <c r="BG445" s="190">
        <f>IF(N445="zákl. prenesená",J445,0)</f>
        <v>0</v>
      </c>
      <c r="BH445" s="190">
        <f>IF(N445="zníž. prenesená",J445,0)</f>
        <v>0</v>
      </c>
      <c r="BI445" s="190">
        <f>IF(N445="nulová",J445,0)</f>
        <v>0</v>
      </c>
      <c r="BJ445" s="15" t="s">
        <v>164</v>
      </c>
      <c r="BK445" s="190">
        <f>ROUND(I445*H445,2)</f>
        <v>0</v>
      </c>
      <c r="BL445" s="15" t="s">
        <v>163</v>
      </c>
      <c r="BM445" s="189" t="s">
        <v>2888</v>
      </c>
    </row>
    <row r="446" s="2" customFormat="1" ht="16.5" customHeight="1">
      <c r="A446" s="34"/>
      <c r="B446" s="176"/>
      <c r="C446" s="177" t="s">
        <v>690</v>
      </c>
      <c r="D446" s="177" t="s">
        <v>159</v>
      </c>
      <c r="E446" s="178" t="s">
        <v>2889</v>
      </c>
      <c r="F446" s="179" t="s">
        <v>2890</v>
      </c>
      <c r="G446" s="180" t="s">
        <v>300</v>
      </c>
      <c r="H446" s="181">
        <v>1</v>
      </c>
      <c r="I446" s="182"/>
      <c r="J446" s="183">
        <f>ROUND(I446*H446,2)</f>
        <v>0</v>
      </c>
      <c r="K446" s="184"/>
      <c r="L446" s="35"/>
      <c r="M446" s="185" t="s">
        <v>1</v>
      </c>
      <c r="N446" s="186" t="s">
        <v>38</v>
      </c>
      <c r="O446" s="78"/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9" t="s">
        <v>163</v>
      </c>
      <c r="AT446" s="189" t="s">
        <v>159</v>
      </c>
      <c r="AU446" s="189" t="s">
        <v>80</v>
      </c>
      <c r="AY446" s="15" t="s">
        <v>157</v>
      </c>
      <c r="BE446" s="190">
        <f>IF(N446="základná",J446,0)</f>
        <v>0</v>
      </c>
      <c r="BF446" s="190">
        <f>IF(N446="znížená",J446,0)</f>
        <v>0</v>
      </c>
      <c r="BG446" s="190">
        <f>IF(N446="zákl. prenesená",J446,0)</f>
        <v>0</v>
      </c>
      <c r="BH446" s="190">
        <f>IF(N446="zníž. prenesená",J446,0)</f>
        <v>0</v>
      </c>
      <c r="BI446" s="190">
        <f>IF(N446="nulová",J446,0)</f>
        <v>0</v>
      </c>
      <c r="BJ446" s="15" t="s">
        <v>164</v>
      </c>
      <c r="BK446" s="190">
        <f>ROUND(I446*H446,2)</f>
        <v>0</v>
      </c>
      <c r="BL446" s="15" t="s">
        <v>163</v>
      </c>
      <c r="BM446" s="189" t="s">
        <v>2891</v>
      </c>
    </row>
    <row r="447" s="2" customFormat="1" ht="16.5" customHeight="1">
      <c r="A447" s="34"/>
      <c r="B447" s="176"/>
      <c r="C447" s="177" t="s">
        <v>2892</v>
      </c>
      <c r="D447" s="177" t="s">
        <v>159</v>
      </c>
      <c r="E447" s="178" t="s">
        <v>2893</v>
      </c>
      <c r="F447" s="179" t="s">
        <v>2894</v>
      </c>
      <c r="G447" s="180" t="s">
        <v>300</v>
      </c>
      <c r="H447" s="181">
        <v>1</v>
      </c>
      <c r="I447" s="182"/>
      <c r="J447" s="183">
        <f>ROUND(I447*H447,2)</f>
        <v>0</v>
      </c>
      <c r="K447" s="184"/>
      <c r="L447" s="35"/>
      <c r="M447" s="185" t="s">
        <v>1</v>
      </c>
      <c r="N447" s="186" t="s">
        <v>38</v>
      </c>
      <c r="O447" s="78"/>
      <c r="P447" s="187">
        <f>O447*H447</f>
        <v>0</v>
      </c>
      <c r="Q447" s="187">
        <v>0</v>
      </c>
      <c r="R447" s="187">
        <f>Q447*H447</f>
        <v>0</v>
      </c>
      <c r="S447" s="187">
        <v>0</v>
      </c>
      <c r="T447" s="18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9" t="s">
        <v>163</v>
      </c>
      <c r="AT447" s="189" t="s">
        <v>159</v>
      </c>
      <c r="AU447" s="189" t="s">
        <v>80</v>
      </c>
      <c r="AY447" s="15" t="s">
        <v>157</v>
      </c>
      <c r="BE447" s="190">
        <f>IF(N447="základná",J447,0)</f>
        <v>0</v>
      </c>
      <c r="BF447" s="190">
        <f>IF(N447="znížená",J447,0)</f>
        <v>0</v>
      </c>
      <c r="BG447" s="190">
        <f>IF(N447="zákl. prenesená",J447,0)</f>
        <v>0</v>
      </c>
      <c r="BH447" s="190">
        <f>IF(N447="zníž. prenesená",J447,0)</f>
        <v>0</v>
      </c>
      <c r="BI447" s="190">
        <f>IF(N447="nulová",J447,0)</f>
        <v>0</v>
      </c>
      <c r="BJ447" s="15" t="s">
        <v>164</v>
      </c>
      <c r="BK447" s="190">
        <f>ROUND(I447*H447,2)</f>
        <v>0</v>
      </c>
      <c r="BL447" s="15" t="s">
        <v>163</v>
      </c>
      <c r="BM447" s="189" t="s">
        <v>2895</v>
      </c>
    </row>
    <row r="448" s="2" customFormat="1" ht="16.5" customHeight="1">
      <c r="A448" s="34"/>
      <c r="B448" s="176"/>
      <c r="C448" s="177" t="s">
        <v>698</v>
      </c>
      <c r="D448" s="177" t="s">
        <v>159</v>
      </c>
      <c r="E448" s="178" t="s">
        <v>2896</v>
      </c>
      <c r="F448" s="179" t="s">
        <v>2897</v>
      </c>
      <c r="G448" s="180" t="s">
        <v>300</v>
      </c>
      <c r="H448" s="181">
        <v>1</v>
      </c>
      <c r="I448" s="182"/>
      <c r="J448" s="183">
        <f>ROUND(I448*H448,2)</f>
        <v>0</v>
      </c>
      <c r="K448" s="184"/>
      <c r="L448" s="35"/>
      <c r="M448" s="185" t="s">
        <v>1</v>
      </c>
      <c r="N448" s="186" t="s">
        <v>38</v>
      </c>
      <c r="O448" s="78"/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9" t="s">
        <v>163</v>
      </c>
      <c r="AT448" s="189" t="s">
        <v>159</v>
      </c>
      <c r="AU448" s="189" t="s">
        <v>80</v>
      </c>
      <c r="AY448" s="15" t="s">
        <v>157</v>
      </c>
      <c r="BE448" s="190">
        <f>IF(N448="základná",J448,0)</f>
        <v>0</v>
      </c>
      <c r="BF448" s="190">
        <f>IF(N448="znížená",J448,0)</f>
        <v>0</v>
      </c>
      <c r="BG448" s="190">
        <f>IF(N448="zákl. prenesená",J448,0)</f>
        <v>0</v>
      </c>
      <c r="BH448" s="190">
        <f>IF(N448="zníž. prenesená",J448,0)</f>
        <v>0</v>
      </c>
      <c r="BI448" s="190">
        <f>IF(N448="nulová",J448,0)</f>
        <v>0</v>
      </c>
      <c r="BJ448" s="15" t="s">
        <v>164</v>
      </c>
      <c r="BK448" s="190">
        <f>ROUND(I448*H448,2)</f>
        <v>0</v>
      </c>
      <c r="BL448" s="15" t="s">
        <v>163</v>
      </c>
      <c r="BM448" s="189" t="s">
        <v>2898</v>
      </c>
    </row>
    <row r="449" s="12" customFormat="1" ht="25.92" customHeight="1">
      <c r="A449" s="12"/>
      <c r="B449" s="163"/>
      <c r="C449" s="12"/>
      <c r="D449" s="164" t="s">
        <v>71</v>
      </c>
      <c r="E449" s="165" t="s">
        <v>2899</v>
      </c>
      <c r="F449" s="165" t="s">
        <v>2900</v>
      </c>
      <c r="G449" s="12"/>
      <c r="H449" s="12"/>
      <c r="I449" s="166"/>
      <c r="J449" s="167">
        <f>BK449</f>
        <v>0</v>
      </c>
      <c r="K449" s="12"/>
      <c r="L449" s="163"/>
      <c r="M449" s="168"/>
      <c r="N449" s="169"/>
      <c r="O449" s="169"/>
      <c r="P449" s="170">
        <f>SUM(P450:P501)</f>
        <v>0</v>
      </c>
      <c r="Q449" s="169"/>
      <c r="R449" s="170">
        <f>SUM(R450:R501)</f>
        <v>0</v>
      </c>
      <c r="S449" s="169"/>
      <c r="T449" s="171">
        <f>SUM(T450:T501)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64" t="s">
        <v>80</v>
      </c>
      <c r="AT449" s="172" t="s">
        <v>71</v>
      </c>
      <c r="AU449" s="172" t="s">
        <v>72</v>
      </c>
      <c r="AY449" s="164" t="s">
        <v>157</v>
      </c>
      <c r="BK449" s="173">
        <f>SUM(BK450:BK501)</f>
        <v>0</v>
      </c>
    </row>
    <row r="450" s="2" customFormat="1" ht="16.5" customHeight="1">
      <c r="A450" s="34"/>
      <c r="B450" s="176"/>
      <c r="C450" s="177" t="s">
        <v>2901</v>
      </c>
      <c r="D450" s="177" t="s">
        <v>159</v>
      </c>
      <c r="E450" s="178" t="s">
        <v>2902</v>
      </c>
      <c r="F450" s="179" t="s">
        <v>2903</v>
      </c>
      <c r="G450" s="180" t="s">
        <v>311</v>
      </c>
      <c r="H450" s="181">
        <v>300</v>
      </c>
      <c r="I450" s="182"/>
      <c r="J450" s="183">
        <f>ROUND(I450*H450,2)</f>
        <v>0</v>
      </c>
      <c r="K450" s="184"/>
      <c r="L450" s="35"/>
      <c r="M450" s="185" t="s">
        <v>1</v>
      </c>
      <c r="N450" s="186" t="s">
        <v>38</v>
      </c>
      <c r="O450" s="78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163</v>
      </c>
      <c r="AT450" s="189" t="s">
        <v>159</v>
      </c>
      <c r="AU450" s="189" t="s">
        <v>80</v>
      </c>
      <c r="AY450" s="15" t="s">
        <v>157</v>
      </c>
      <c r="BE450" s="190">
        <f>IF(N450="základná",J450,0)</f>
        <v>0</v>
      </c>
      <c r="BF450" s="190">
        <f>IF(N450="znížená",J450,0)</f>
        <v>0</v>
      </c>
      <c r="BG450" s="190">
        <f>IF(N450="zákl. prenesená",J450,0)</f>
        <v>0</v>
      </c>
      <c r="BH450" s="190">
        <f>IF(N450="zníž. prenesená",J450,0)</f>
        <v>0</v>
      </c>
      <c r="BI450" s="190">
        <f>IF(N450="nulová",J450,0)</f>
        <v>0</v>
      </c>
      <c r="BJ450" s="15" t="s">
        <v>164</v>
      </c>
      <c r="BK450" s="190">
        <f>ROUND(I450*H450,2)</f>
        <v>0</v>
      </c>
      <c r="BL450" s="15" t="s">
        <v>163</v>
      </c>
      <c r="BM450" s="189" t="s">
        <v>2904</v>
      </c>
    </row>
    <row r="451" s="2" customFormat="1" ht="16.5" customHeight="1">
      <c r="A451" s="34"/>
      <c r="B451" s="176"/>
      <c r="C451" s="177" t="s">
        <v>701</v>
      </c>
      <c r="D451" s="177" t="s">
        <v>159</v>
      </c>
      <c r="E451" s="178" t="s">
        <v>2905</v>
      </c>
      <c r="F451" s="179" t="s">
        <v>2906</v>
      </c>
      <c r="G451" s="180" t="s">
        <v>311</v>
      </c>
      <c r="H451" s="181">
        <v>120</v>
      </c>
      <c r="I451" s="182"/>
      <c r="J451" s="183">
        <f>ROUND(I451*H451,2)</f>
        <v>0</v>
      </c>
      <c r="K451" s="184"/>
      <c r="L451" s="35"/>
      <c r="M451" s="185" t="s">
        <v>1</v>
      </c>
      <c r="N451" s="186" t="s">
        <v>38</v>
      </c>
      <c r="O451" s="78"/>
      <c r="P451" s="187">
        <f>O451*H451</f>
        <v>0</v>
      </c>
      <c r="Q451" s="187">
        <v>0</v>
      </c>
      <c r="R451" s="187">
        <f>Q451*H451</f>
        <v>0</v>
      </c>
      <c r="S451" s="187">
        <v>0</v>
      </c>
      <c r="T451" s="18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9" t="s">
        <v>163</v>
      </c>
      <c r="AT451" s="189" t="s">
        <v>159</v>
      </c>
      <c r="AU451" s="189" t="s">
        <v>80</v>
      </c>
      <c r="AY451" s="15" t="s">
        <v>157</v>
      </c>
      <c r="BE451" s="190">
        <f>IF(N451="základná",J451,0)</f>
        <v>0</v>
      </c>
      <c r="BF451" s="190">
        <f>IF(N451="znížená",J451,0)</f>
        <v>0</v>
      </c>
      <c r="BG451" s="190">
        <f>IF(N451="zákl. prenesená",J451,0)</f>
        <v>0</v>
      </c>
      <c r="BH451" s="190">
        <f>IF(N451="zníž. prenesená",J451,0)</f>
        <v>0</v>
      </c>
      <c r="BI451" s="190">
        <f>IF(N451="nulová",J451,0)</f>
        <v>0</v>
      </c>
      <c r="BJ451" s="15" t="s">
        <v>164</v>
      </c>
      <c r="BK451" s="190">
        <f>ROUND(I451*H451,2)</f>
        <v>0</v>
      </c>
      <c r="BL451" s="15" t="s">
        <v>163</v>
      </c>
      <c r="BM451" s="189" t="s">
        <v>2907</v>
      </c>
    </row>
    <row r="452" s="2" customFormat="1" ht="16.5" customHeight="1">
      <c r="A452" s="34"/>
      <c r="B452" s="176"/>
      <c r="C452" s="177" t="s">
        <v>2908</v>
      </c>
      <c r="D452" s="177" t="s">
        <v>159</v>
      </c>
      <c r="E452" s="178" t="s">
        <v>2909</v>
      </c>
      <c r="F452" s="179" t="s">
        <v>2910</v>
      </c>
      <c r="G452" s="180" t="s">
        <v>300</v>
      </c>
      <c r="H452" s="181">
        <v>16</v>
      </c>
      <c r="I452" s="182"/>
      <c r="J452" s="183">
        <f>ROUND(I452*H452,2)</f>
        <v>0</v>
      </c>
      <c r="K452" s="184"/>
      <c r="L452" s="35"/>
      <c r="M452" s="185" t="s">
        <v>1</v>
      </c>
      <c r="N452" s="186" t="s">
        <v>38</v>
      </c>
      <c r="O452" s="78"/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9" t="s">
        <v>163</v>
      </c>
      <c r="AT452" s="189" t="s">
        <v>159</v>
      </c>
      <c r="AU452" s="189" t="s">
        <v>80</v>
      </c>
      <c r="AY452" s="15" t="s">
        <v>157</v>
      </c>
      <c r="BE452" s="190">
        <f>IF(N452="základná",J452,0)</f>
        <v>0</v>
      </c>
      <c r="BF452" s="190">
        <f>IF(N452="znížená",J452,0)</f>
        <v>0</v>
      </c>
      <c r="BG452" s="190">
        <f>IF(N452="zákl. prenesená",J452,0)</f>
        <v>0</v>
      </c>
      <c r="BH452" s="190">
        <f>IF(N452="zníž. prenesená",J452,0)</f>
        <v>0</v>
      </c>
      <c r="BI452" s="190">
        <f>IF(N452="nulová",J452,0)</f>
        <v>0</v>
      </c>
      <c r="BJ452" s="15" t="s">
        <v>164</v>
      </c>
      <c r="BK452" s="190">
        <f>ROUND(I452*H452,2)</f>
        <v>0</v>
      </c>
      <c r="BL452" s="15" t="s">
        <v>163</v>
      </c>
      <c r="BM452" s="189" t="s">
        <v>2911</v>
      </c>
    </row>
    <row r="453" s="2" customFormat="1" ht="16.5" customHeight="1">
      <c r="A453" s="34"/>
      <c r="B453" s="176"/>
      <c r="C453" s="177" t="s">
        <v>705</v>
      </c>
      <c r="D453" s="177" t="s">
        <v>159</v>
      </c>
      <c r="E453" s="178" t="s">
        <v>2912</v>
      </c>
      <c r="F453" s="179" t="s">
        <v>2913</v>
      </c>
      <c r="G453" s="180" t="s">
        <v>1066</v>
      </c>
      <c r="H453" s="181">
        <v>100</v>
      </c>
      <c r="I453" s="182"/>
      <c r="J453" s="183">
        <f>ROUND(I453*H453,2)</f>
        <v>0</v>
      </c>
      <c r="K453" s="184"/>
      <c r="L453" s="35"/>
      <c r="M453" s="185" t="s">
        <v>1</v>
      </c>
      <c r="N453" s="186" t="s">
        <v>38</v>
      </c>
      <c r="O453" s="78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9" t="s">
        <v>163</v>
      </c>
      <c r="AT453" s="189" t="s">
        <v>159</v>
      </c>
      <c r="AU453" s="189" t="s">
        <v>80</v>
      </c>
      <c r="AY453" s="15" t="s">
        <v>157</v>
      </c>
      <c r="BE453" s="190">
        <f>IF(N453="základná",J453,0)</f>
        <v>0</v>
      </c>
      <c r="BF453" s="190">
        <f>IF(N453="znížená",J453,0)</f>
        <v>0</v>
      </c>
      <c r="BG453" s="190">
        <f>IF(N453="zákl. prenesená",J453,0)</f>
        <v>0</v>
      </c>
      <c r="BH453" s="190">
        <f>IF(N453="zníž. prenesená",J453,0)</f>
        <v>0</v>
      </c>
      <c r="BI453" s="190">
        <f>IF(N453="nulová",J453,0)</f>
        <v>0</v>
      </c>
      <c r="BJ453" s="15" t="s">
        <v>164</v>
      </c>
      <c r="BK453" s="190">
        <f>ROUND(I453*H453,2)</f>
        <v>0</v>
      </c>
      <c r="BL453" s="15" t="s">
        <v>163</v>
      </c>
      <c r="BM453" s="189" t="s">
        <v>2914</v>
      </c>
    </row>
    <row r="454" s="2" customFormat="1" ht="16.5" customHeight="1">
      <c r="A454" s="34"/>
      <c r="B454" s="176"/>
      <c r="C454" s="177" t="s">
        <v>2915</v>
      </c>
      <c r="D454" s="177" t="s">
        <v>159</v>
      </c>
      <c r="E454" s="178" t="s">
        <v>2916</v>
      </c>
      <c r="F454" s="179" t="s">
        <v>2917</v>
      </c>
      <c r="G454" s="180" t="s">
        <v>311</v>
      </c>
      <c r="H454" s="181">
        <v>200</v>
      </c>
      <c r="I454" s="182"/>
      <c r="J454" s="183">
        <f>ROUND(I454*H454,2)</f>
        <v>0</v>
      </c>
      <c r="K454" s="184"/>
      <c r="L454" s="35"/>
      <c r="M454" s="185" t="s">
        <v>1</v>
      </c>
      <c r="N454" s="186" t="s">
        <v>38</v>
      </c>
      <c r="O454" s="78"/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9" t="s">
        <v>163</v>
      </c>
      <c r="AT454" s="189" t="s">
        <v>159</v>
      </c>
      <c r="AU454" s="189" t="s">
        <v>80</v>
      </c>
      <c r="AY454" s="15" t="s">
        <v>157</v>
      </c>
      <c r="BE454" s="190">
        <f>IF(N454="základná",J454,0)</f>
        <v>0</v>
      </c>
      <c r="BF454" s="190">
        <f>IF(N454="znížená",J454,0)</f>
        <v>0</v>
      </c>
      <c r="BG454" s="190">
        <f>IF(N454="zákl. prenesená",J454,0)</f>
        <v>0</v>
      </c>
      <c r="BH454" s="190">
        <f>IF(N454="zníž. prenesená",J454,0)</f>
        <v>0</v>
      </c>
      <c r="BI454" s="190">
        <f>IF(N454="nulová",J454,0)</f>
        <v>0</v>
      </c>
      <c r="BJ454" s="15" t="s">
        <v>164</v>
      </c>
      <c r="BK454" s="190">
        <f>ROUND(I454*H454,2)</f>
        <v>0</v>
      </c>
      <c r="BL454" s="15" t="s">
        <v>163</v>
      </c>
      <c r="BM454" s="189" t="s">
        <v>2918</v>
      </c>
    </row>
    <row r="455" s="2" customFormat="1" ht="16.5" customHeight="1">
      <c r="A455" s="34"/>
      <c r="B455" s="176"/>
      <c r="C455" s="177" t="s">
        <v>708</v>
      </c>
      <c r="D455" s="177" t="s">
        <v>159</v>
      </c>
      <c r="E455" s="178" t="s">
        <v>2919</v>
      </c>
      <c r="F455" s="179" t="s">
        <v>2920</v>
      </c>
      <c r="G455" s="180" t="s">
        <v>300</v>
      </c>
      <c r="H455" s="181">
        <v>6</v>
      </c>
      <c r="I455" s="182"/>
      <c r="J455" s="183">
        <f>ROUND(I455*H455,2)</f>
        <v>0</v>
      </c>
      <c r="K455" s="184"/>
      <c r="L455" s="35"/>
      <c r="M455" s="185" t="s">
        <v>1</v>
      </c>
      <c r="N455" s="186" t="s">
        <v>38</v>
      </c>
      <c r="O455" s="78"/>
      <c r="P455" s="187">
        <f>O455*H455</f>
        <v>0</v>
      </c>
      <c r="Q455" s="187">
        <v>0</v>
      </c>
      <c r="R455" s="187">
        <f>Q455*H455</f>
        <v>0</v>
      </c>
      <c r="S455" s="187">
        <v>0</v>
      </c>
      <c r="T455" s="18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9" t="s">
        <v>163</v>
      </c>
      <c r="AT455" s="189" t="s">
        <v>159</v>
      </c>
      <c r="AU455" s="189" t="s">
        <v>80</v>
      </c>
      <c r="AY455" s="15" t="s">
        <v>157</v>
      </c>
      <c r="BE455" s="190">
        <f>IF(N455="základná",J455,0)</f>
        <v>0</v>
      </c>
      <c r="BF455" s="190">
        <f>IF(N455="znížená",J455,0)</f>
        <v>0</v>
      </c>
      <c r="BG455" s="190">
        <f>IF(N455="zákl. prenesená",J455,0)</f>
        <v>0</v>
      </c>
      <c r="BH455" s="190">
        <f>IF(N455="zníž. prenesená",J455,0)</f>
        <v>0</v>
      </c>
      <c r="BI455" s="190">
        <f>IF(N455="nulová",J455,0)</f>
        <v>0</v>
      </c>
      <c r="BJ455" s="15" t="s">
        <v>164</v>
      </c>
      <c r="BK455" s="190">
        <f>ROUND(I455*H455,2)</f>
        <v>0</v>
      </c>
      <c r="BL455" s="15" t="s">
        <v>163</v>
      </c>
      <c r="BM455" s="189" t="s">
        <v>2921</v>
      </c>
    </row>
    <row r="456" s="2" customFormat="1" ht="16.5" customHeight="1">
      <c r="A456" s="34"/>
      <c r="B456" s="176"/>
      <c r="C456" s="177" t="s">
        <v>2922</v>
      </c>
      <c r="D456" s="177" t="s">
        <v>159</v>
      </c>
      <c r="E456" s="178" t="s">
        <v>2923</v>
      </c>
      <c r="F456" s="179" t="s">
        <v>2924</v>
      </c>
      <c r="G456" s="180" t="s">
        <v>300</v>
      </c>
      <c r="H456" s="181">
        <v>150</v>
      </c>
      <c r="I456" s="182"/>
      <c r="J456" s="183">
        <f>ROUND(I456*H456,2)</f>
        <v>0</v>
      </c>
      <c r="K456" s="184"/>
      <c r="L456" s="35"/>
      <c r="M456" s="185" t="s">
        <v>1</v>
      </c>
      <c r="N456" s="186" t="s">
        <v>38</v>
      </c>
      <c r="O456" s="78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9" t="s">
        <v>163</v>
      </c>
      <c r="AT456" s="189" t="s">
        <v>159</v>
      </c>
      <c r="AU456" s="189" t="s">
        <v>80</v>
      </c>
      <c r="AY456" s="15" t="s">
        <v>157</v>
      </c>
      <c r="BE456" s="190">
        <f>IF(N456="základná",J456,0)</f>
        <v>0</v>
      </c>
      <c r="BF456" s="190">
        <f>IF(N456="znížená",J456,0)</f>
        <v>0</v>
      </c>
      <c r="BG456" s="190">
        <f>IF(N456="zákl. prenesená",J456,0)</f>
        <v>0</v>
      </c>
      <c r="BH456" s="190">
        <f>IF(N456="zníž. prenesená",J456,0)</f>
        <v>0</v>
      </c>
      <c r="BI456" s="190">
        <f>IF(N456="nulová",J456,0)</f>
        <v>0</v>
      </c>
      <c r="BJ456" s="15" t="s">
        <v>164</v>
      </c>
      <c r="BK456" s="190">
        <f>ROUND(I456*H456,2)</f>
        <v>0</v>
      </c>
      <c r="BL456" s="15" t="s">
        <v>163</v>
      </c>
      <c r="BM456" s="189" t="s">
        <v>2925</v>
      </c>
    </row>
    <row r="457" s="2" customFormat="1" ht="16.5" customHeight="1">
      <c r="A457" s="34"/>
      <c r="B457" s="176"/>
      <c r="C457" s="177" t="s">
        <v>712</v>
      </c>
      <c r="D457" s="177" t="s">
        <v>159</v>
      </c>
      <c r="E457" s="178" t="s">
        <v>2926</v>
      </c>
      <c r="F457" s="179" t="s">
        <v>2927</v>
      </c>
      <c r="G457" s="180" t="s">
        <v>300</v>
      </c>
      <c r="H457" s="181">
        <v>50</v>
      </c>
      <c r="I457" s="182"/>
      <c r="J457" s="183">
        <f>ROUND(I457*H457,2)</f>
        <v>0</v>
      </c>
      <c r="K457" s="184"/>
      <c r="L457" s="35"/>
      <c r="M457" s="185" t="s">
        <v>1</v>
      </c>
      <c r="N457" s="186" t="s">
        <v>38</v>
      </c>
      <c r="O457" s="78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163</v>
      </c>
      <c r="AT457" s="189" t="s">
        <v>159</v>
      </c>
      <c r="AU457" s="189" t="s">
        <v>80</v>
      </c>
      <c r="AY457" s="15" t="s">
        <v>157</v>
      </c>
      <c r="BE457" s="190">
        <f>IF(N457="základná",J457,0)</f>
        <v>0</v>
      </c>
      <c r="BF457" s="190">
        <f>IF(N457="znížená",J457,0)</f>
        <v>0</v>
      </c>
      <c r="BG457" s="190">
        <f>IF(N457="zákl. prenesená",J457,0)</f>
        <v>0</v>
      </c>
      <c r="BH457" s="190">
        <f>IF(N457="zníž. prenesená",J457,0)</f>
        <v>0</v>
      </c>
      <c r="BI457" s="190">
        <f>IF(N457="nulová",J457,0)</f>
        <v>0</v>
      </c>
      <c r="BJ457" s="15" t="s">
        <v>164</v>
      </c>
      <c r="BK457" s="190">
        <f>ROUND(I457*H457,2)</f>
        <v>0</v>
      </c>
      <c r="BL457" s="15" t="s">
        <v>163</v>
      </c>
      <c r="BM457" s="189" t="s">
        <v>2928</v>
      </c>
    </row>
    <row r="458" s="2" customFormat="1" ht="16.5" customHeight="1">
      <c r="A458" s="34"/>
      <c r="B458" s="176"/>
      <c r="C458" s="177" t="s">
        <v>2929</v>
      </c>
      <c r="D458" s="177" t="s">
        <v>159</v>
      </c>
      <c r="E458" s="178" t="s">
        <v>2930</v>
      </c>
      <c r="F458" s="179" t="s">
        <v>2931</v>
      </c>
      <c r="G458" s="180" t="s">
        <v>300</v>
      </c>
      <c r="H458" s="181">
        <v>4</v>
      </c>
      <c r="I458" s="182"/>
      <c r="J458" s="183">
        <f>ROUND(I458*H458,2)</f>
        <v>0</v>
      </c>
      <c r="K458" s="184"/>
      <c r="L458" s="35"/>
      <c r="M458" s="185" t="s">
        <v>1</v>
      </c>
      <c r="N458" s="186" t="s">
        <v>38</v>
      </c>
      <c r="O458" s="78"/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89" t="s">
        <v>163</v>
      </c>
      <c r="AT458" s="189" t="s">
        <v>159</v>
      </c>
      <c r="AU458" s="189" t="s">
        <v>80</v>
      </c>
      <c r="AY458" s="15" t="s">
        <v>157</v>
      </c>
      <c r="BE458" s="190">
        <f>IF(N458="základná",J458,0)</f>
        <v>0</v>
      </c>
      <c r="BF458" s="190">
        <f>IF(N458="znížená",J458,0)</f>
        <v>0</v>
      </c>
      <c r="BG458" s="190">
        <f>IF(N458="zákl. prenesená",J458,0)</f>
        <v>0</v>
      </c>
      <c r="BH458" s="190">
        <f>IF(N458="zníž. prenesená",J458,0)</f>
        <v>0</v>
      </c>
      <c r="BI458" s="190">
        <f>IF(N458="nulová",J458,0)</f>
        <v>0</v>
      </c>
      <c r="BJ458" s="15" t="s">
        <v>164</v>
      </c>
      <c r="BK458" s="190">
        <f>ROUND(I458*H458,2)</f>
        <v>0</v>
      </c>
      <c r="BL458" s="15" t="s">
        <v>163</v>
      </c>
      <c r="BM458" s="189" t="s">
        <v>2932</v>
      </c>
    </row>
    <row r="459" s="2" customFormat="1" ht="16.5" customHeight="1">
      <c r="A459" s="34"/>
      <c r="B459" s="176"/>
      <c r="C459" s="177" t="s">
        <v>715</v>
      </c>
      <c r="D459" s="177" t="s">
        <v>159</v>
      </c>
      <c r="E459" s="178" t="s">
        <v>2933</v>
      </c>
      <c r="F459" s="179" t="s">
        <v>2934</v>
      </c>
      <c r="G459" s="180" t="s">
        <v>300</v>
      </c>
      <c r="H459" s="181">
        <v>30</v>
      </c>
      <c r="I459" s="182"/>
      <c r="J459" s="183">
        <f>ROUND(I459*H459,2)</f>
        <v>0</v>
      </c>
      <c r="K459" s="184"/>
      <c r="L459" s="35"/>
      <c r="M459" s="185" t="s">
        <v>1</v>
      </c>
      <c r="N459" s="186" t="s">
        <v>38</v>
      </c>
      <c r="O459" s="78"/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9" t="s">
        <v>163</v>
      </c>
      <c r="AT459" s="189" t="s">
        <v>159</v>
      </c>
      <c r="AU459" s="189" t="s">
        <v>80</v>
      </c>
      <c r="AY459" s="15" t="s">
        <v>157</v>
      </c>
      <c r="BE459" s="190">
        <f>IF(N459="základná",J459,0)</f>
        <v>0</v>
      </c>
      <c r="BF459" s="190">
        <f>IF(N459="znížená",J459,0)</f>
        <v>0</v>
      </c>
      <c r="BG459" s="190">
        <f>IF(N459="zákl. prenesená",J459,0)</f>
        <v>0</v>
      </c>
      <c r="BH459" s="190">
        <f>IF(N459="zníž. prenesená",J459,0)</f>
        <v>0</v>
      </c>
      <c r="BI459" s="190">
        <f>IF(N459="nulová",J459,0)</f>
        <v>0</v>
      </c>
      <c r="BJ459" s="15" t="s">
        <v>164</v>
      </c>
      <c r="BK459" s="190">
        <f>ROUND(I459*H459,2)</f>
        <v>0</v>
      </c>
      <c r="BL459" s="15" t="s">
        <v>163</v>
      </c>
      <c r="BM459" s="189" t="s">
        <v>2935</v>
      </c>
    </row>
    <row r="460" s="2" customFormat="1" ht="16.5" customHeight="1">
      <c r="A460" s="34"/>
      <c r="B460" s="176"/>
      <c r="C460" s="177" t="s">
        <v>2936</v>
      </c>
      <c r="D460" s="177" t="s">
        <v>159</v>
      </c>
      <c r="E460" s="178" t="s">
        <v>2937</v>
      </c>
      <c r="F460" s="179" t="s">
        <v>2938</v>
      </c>
      <c r="G460" s="180" t="s">
        <v>300</v>
      </c>
      <c r="H460" s="181">
        <v>2</v>
      </c>
      <c r="I460" s="182"/>
      <c r="J460" s="183">
        <f>ROUND(I460*H460,2)</f>
        <v>0</v>
      </c>
      <c r="K460" s="184"/>
      <c r="L460" s="35"/>
      <c r="M460" s="185" t="s">
        <v>1</v>
      </c>
      <c r="N460" s="186" t="s">
        <v>38</v>
      </c>
      <c r="O460" s="78"/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9" t="s">
        <v>163</v>
      </c>
      <c r="AT460" s="189" t="s">
        <v>159</v>
      </c>
      <c r="AU460" s="189" t="s">
        <v>80</v>
      </c>
      <c r="AY460" s="15" t="s">
        <v>157</v>
      </c>
      <c r="BE460" s="190">
        <f>IF(N460="základná",J460,0)</f>
        <v>0</v>
      </c>
      <c r="BF460" s="190">
        <f>IF(N460="znížená",J460,0)</f>
        <v>0</v>
      </c>
      <c r="BG460" s="190">
        <f>IF(N460="zákl. prenesená",J460,0)</f>
        <v>0</v>
      </c>
      <c r="BH460" s="190">
        <f>IF(N460="zníž. prenesená",J460,0)</f>
        <v>0</v>
      </c>
      <c r="BI460" s="190">
        <f>IF(N460="nulová",J460,0)</f>
        <v>0</v>
      </c>
      <c r="BJ460" s="15" t="s">
        <v>164</v>
      </c>
      <c r="BK460" s="190">
        <f>ROUND(I460*H460,2)</f>
        <v>0</v>
      </c>
      <c r="BL460" s="15" t="s">
        <v>163</v>
      </c>
      <c r="BM460" s="189" t="s">
        <v>2939</v>
      </c>
    </row>
    <row r="461" s="2" customFormat="1" ht="16.5" customHeight="1">
      <c r="A461" s="34"/>
      <c r="B461" s="176"/>
      <c r="C461" s="177" t="s">
        <v>719</v>
      </c>
      <c r="D461" s="177" t="s">
        <v>159</v>
      </c>
      <c r="E461" s="178" t="s">
        <v>2940</v>
      </c>
      <c r="F461" s="179" t="s">
        <v>2941</v>
      </c>
      <c r="G461" s="180" t="s">
        <v>300</v>
      </c>
      <c r="H461" s="181">
        <v>12</v>
      </c>
      <c r="I461" s="182"/>
      <c r="J461" s="183">
        <f>ROUND(I461*H461,2)</f>
        <v>0</v>
      </c>
      <c r="K461" s="184"/>
      <c r="L461" s="35"/>
      <c r="M461" s="185" t="s">
        <v>1</v>
      </c>
      <c r="N461" s="186" t="s">
        <v>38</v>
      </c>
      <c r="O461" s="78"/>
      <c r="P461" s="187">
        <f>O461*H461</f>
        <v>0</v>
      </c>
      <c r="Q461" s="187">
        <v>0</v>
      </c>
      <c r="R461" s="187">
        <f>Q461*H461</f>
        <v>0</v>
      </c>
      <c r="S461" s="187">
        <v>0</v>
      </c>
      <c r="T461" s="18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9" t="s">
        <v>163</v>
      </c>
      <c r="AT461" s="189" t="s">
        <v>159</v>
      </c>
      <c r="AU461" s="189" t="s">
        <v>80</v>
      </c>
      <c r="AY461" s="15" t="s">
        <v>157</v>
      </c>
      <c r="BE461" s="190">
        <f>IF(N461="základná",J461,0)</f>
        <v>0</v>
      </c>
      <c r="BF461" s="190">
        <f>IF(N461="znížená",J461,0)</f>
        <v>0</v>
      </c>
      <c r="BG461" s="190">
        <f>IF(N461="zákl. prenesená",J461,0)</f>
        <v>0</v>
      </c>
      <c r="BH461" s="190">
        <f>IF(N461="zníž. prenesená",J461,0)</f>
        <v>0</v>
      </c>
      <c r="BI461" s="190">
        <f>IF(N461="nulová",J461,0)</f>
        <v>0</v>
      </c>
      <c r="BJ461" s="15" t="s">
        <v>164</v>
      </c>
      <c r="BK461" s="190">
        <f>ROUND(I461*H461,2)</f>
        <v>0</v>
      </c>
      <c r="BL461" s="15" t="s">
        <v>163</v>
      </c>
      <c r="BM461" s="189" t="s">
        <v>2942</v>
      </c>
    </row>
    <row r="462" s="2" customFormat="1" ht="16.5" customHeight="1">
      <c r="A462" s="34"/>
      <c r="B462" s="176"/>
      <c r="C462" s="177" t="s">
        <v>2943</v>
      </c>
      <c r="D462" s="177" t="s">
        <v>159</v>
      </c>
      <c r="E462" s="178" t="s">
        <v>2944</v>
      </c>
      <c r="F462" s="179" t="s">
        <v>2945</v>
      </c>
      <c r="G462" s="180" t="s">
        <v>300</v>
      </c>
      <c r="H462" s="181">
        <v>12</v>
      </c>
      <c r="I462" s="182"/>
      <c r="J462" s="183">
        <f>ROUND(I462*H462,2)</f>
        <v>0</v>
      </c>
      <c r="K462" s="184"/>
      <c r="L462" s="35"/>
      <c r="M462" s="185" t="s">
        <v>1</v>
      </c>
      <c r="N462" s="186" t="s">
        <v>38</v>
      </c>
      <c r="O462" s="78"/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89" t="s">
        <v>163</v>
      </c>
      <c r="AT462" s="189" t="s">
        <v>159</v>
      </c>
      <c r="AU462" s="189" t="s">
        <v>80</v>
      </c>
      <c r="AY462" s="15" t="s">
        <v>157</v>
      </c>
      <c r="BE462" s="190">
        <f>IF(N462="základná",J462,0)</f>
        <v>0</v>
      </c>
      <c r="BF462" s="190">
        <f>IF(N462="znížená",J462,0)</f>
        <v>0</v>
      </c>
      <c r="BG462" s="190">
        <f>IF(N462="zákl. prenesená",J462,0)</f>
        <v>0</v>
      </c>
      <c r="BH462" s="190">
        <f>IF(N462="zníž. prenesená",J462,0)</f>
        <v>0</v>
      </c>
      <c r="BI462" s="190">
        <f>IF(N462="nulová",J462,0)</f>
        <v>0</v>
      </c>
      <c r="BJ462" s="15" t="s">
        <v>164</v>
      </c>
      <c r="BK462" s="190">
        <f>ROUND(I462*H462,2)</f>
        <v>0</v>
      </c>
      <c r="BL462" s="15" t="s">
        <v>163</v>
      </c>
      <c r="BM462" s="189" t="s">
        <v>2946</v>
      </c>
    </row>
    <row r="463" s="2" customFormat="1" ht="16.5" customHeight="1">
      <c r="A463" s="34"/>
      <c r="B463" s="176"/>
      <c r="C463" s="177" t="s">
        <v>722</v>
      </c>
      <c r="D463" s="177" t="s">
        <v>159</v>
      </c>
      <c r="E463" s="178" t="s">
        <v>2947</v>
      </c>
      <c r="F463" s="179" t="s">
        <v>2948</v>
      </c>
      <c r="G463" s="180" t="s">
        <v>300</v>
      </c>
      <c r="H463" s="181">
        <v>15</v>
      </c>
      <c r="I463" s="182"/>
      <c r="J463" s="183">
        <f>ROUND(I463*H463,2)</f>
        <v>0</v>
      </c>
      <c r="K463" s="184"/>
      <c r="L463" s="35"/>
      <c r="M463" s="185" t="s">
        <v>1</v>
      </c>
      <c r="N463" s="186" t="s">
        <v>38</v>
      </c>
      <c r="O463" s="78"/>
      <c r="P463" s="187">
        <f>O463*H463</f>
        <v>0</v>
      </c>
      <c r="Q463" s="187">
        <v>0</v>
      </c>
      <c r="R463" s="187">
        <f>Q463*H463</f>
        <v>0</v>
      </c>
      <c r="S463" s="187">
        <v>0</v>
      </c>
      <c r="T463" s="18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9" t="s">
        <v>163</v>
      </c>
      <c r="AT463" s="189" t="s">
        <v>159</v>
      </c>
      <c r="AU463" s="189" t="s">
        <v>80</v>
      </c>
      <c r="AY463" s="15" t="s">
        <v>157</v>
      </c>
      <c r="BE463" s="190">
        <f>IF(N463="základná",J463,0)</f>
        <v>0</v>
      </c>
      <c r="BF463" s="190">
        <f>IF(N463="znížená",J463,0)</f>
        <v>0</v>
      </c>
      <c r="BG463" s="190">
        <f>IF(N463="zákl. prenesená",J463,0)</f>
        <v>0</v>
      </c>
      <c r="BH463" s="190">
        <f>IF(N463="zníž. prenesená",J463,0)</f>
        <v>0</v>
      </c>
      <c r="BI463" s="190">
        <f>IF(N463="nulová",J463,0)</f>
        <v>0</v>
      </c>
      <c r="BJ463" s="15" t="s">
        <v>164</v>
      </c>
      <c r="BK463" s="190">
        <f>ROUND(I463*H463,2)</f>
        <v>0</v>
      </c>
      <c r="BL463" s="15" t="s">
        <v>163</v>
      </c>
      <c r="BM463" s="189" t="s">
        <v>2949</v>
      </c>
    </row>
    <row r="464" s="2" customFormat="1" ht="16.5" customHeight="1">
      <c r="A464" s="34"/>
      <c r="B464" s="176"/>
      <c r="C464" s="177" t="s">
        <v>2950</v>
      </c>
      <c r="D464" s="177" t="s">
        <v>159</v>
      </c>
      <c r="E464" s="178" t="s">
        <v>2951</v>
      </c>
      <c r="F464" s="179" t="s">
        <v>2952</v>
      </c>
      <c r="G464" s="180" t="s">
        <v>300</v>
      </c>
      <c r="H464" s="181">
        <v>30</v>
      </c>
      <c r="I464" s="182"/>
      <c r="J464" s="183">
        <f>ROUND(I464*H464,2)</f>
        <v>0</v>
      </c>
      <c r="K464" s="184"/>
      <c r="L464" s="35"/>
      <c r="M464" s="185" t="s">
        <v>1</v>
      </c>
      <c r="N464" s="186" t="s">
        <v>38</v>
      </c>
      <c r="O464" s="78"/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89" t="s">
        <v>163</v>
      </c>
      <c r="AT464" s="189" t="s">
        <v>159</v>
      </c>
      <c r="AU464" s="189" t="s">
        <v>80</v>
      </c>
      <c r="AY464" s="15" t="s">
        <v>157</v>
      </c>
      <c r="BE464" s="190">
        <f>IF(N464="základná",J464,0)</f>
        <v>0</v>
      </c>
      <c r="BF464" s="190">
        <f>IF(N464="znížená",J464,0)</f>
        <v>0</v>
      </c>
      <c r="BG464" s="190">
        <f>IF(N464="zákl. prenesená",J464,0)</f>
        <v>0</v>
      </c>
      <c r="BH464" s="190">
        <f>IF(N464="zníž. prenesená",J464,0)</f>
        <v>0</v>
      </c>
      <c r="BI464" s="190">
        <f>IF(N464="nulová",J464,0)</f>
        <v>0</v>
      </c>
      <c r="BJ464" s="15" t="s">
        <v>164</v>
      </c>
      <c r="BK464" s="190">
        <f>ROUND(I464*H464,2)</f>
        <v>0</v>
      </c>
      <c r="BL464" s="15" t="s">
        <v>163</v>
      </c>
      <c r="BM464" s="189" t="s">
        <v>2953</v>
      </c>
    </row>
    <row r="465" s="2" customFormat="1" ht="16.5" customHeight="1">
      <c r="A465" s="34"/>
      <c r="B465" s="176"/>
      <c r="C465" s="177" t="s">
        <v>724</v>
      </c>
      <c r="D465" s="177" t="s">
        <v>159</v>
      </c>
      <c r="E465" s="178" t="s">
        <v>2954</v>
      </c>
      <c r="F465" s="179" t="s">
        <v>2955</v>
      </c>
      <c r="G465" s="180" t="s">
        <v>300</v>
      </c>
      <c r="H465" s="181">
        <v>300</v>
      </c>
      <c r="I465" s="182"/>
      <c r="J465" s="183">
        <f>ROUND(I465*H465,2)</f>
        <v>0</v>
      </c>
      <c r="K465" s="184"/>
      <c r="L465" s="35"/>
      <c r="M465" s="185" t="s">
        <v>1</v>
      </c>
      <c r="N465" s="186" t="s">
        <v>38</v>
      </c>
      <c r="O465" s="78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9" t="s">
        <v>163</v>
      </c>
      <c r="AT465" s="189" t="s">
        <v>159</v>
      </c>
      <c r="AU465" s="189" t="s">
        <v>80</v>
      </c>
      <c r="AY465" s="15" t="s">
        <v>157</v>
      </c>
      <c r="BE465" s="190">
        <f>IF(N465="základná",J465,0)</f>
        <v>0</v>
      </c>
      <c r="BF465" s="190">
        <f>IF(N465="znížená",J465,0)</f>
        <v>0</v>
      </c>
      <c r="BG465" s="190">
        <f>IF(N465="zákl. prenesená",J465,0)</f>
        <v>0</v>
      </c>
      <c r="BH465" s="190">
        <f>IF(N465="zníž. prenesená",J465,0)</f>
        <v>0</v>
      </c>
      <c r="BI465" s="190">
        <f>IF(N465="nulová",J465,0)</f>
        <v>0</v>
      </c>
      <c r="BJ465" s="15" t="s">
        <v>164</v>
      </c>
      <c r="BK465" s="190">
        <f>ROUND(I465*H465,2)</f>
        <v>0</v>
      </c>
      <c r="BL465" s="15" t="s">
        <v>163</v>
      </c>
      <c r="BM465" s="189" t="s">
        <v>2956</v>
      </c>
    </row>
    <row r="466" s="2" customFormat="1" ht="16.5" customHeight="1">
      <c r="A466" s="34"/>
      <c r="B466" s="176"/>
      <c r="C466" s="177" t="s">
        <v>2957</v>
      </c>
      <c r="D466" s="177" t="s">
        <v>159</v>
      </c>
      <c r="E466" s="178" t="s">
        <v>2958</v>
      </c>
      <c r="F466" s="179" t="s">
        <v>2959</v>
      </c>
      <c r="G466" s="180" t="s">
        <v>300</v>
      </c>
      <c r="H466" s="181">
        <v>300</v>
      </c>
      <c r="I466" s="182"/>
      <c r="J466" s="183">
        <f>ROUND(I466*H466,2)</f>
        <v>0</v>
      </c>
      <c r="K466" s="184"/>
      <c r="L466" s="35"/>
      <c r="M466" s="185" t="s">
        <v>1</v>
      </c>
      <c r="N466" s="186" t="s">
        <v>38</v>
      </c>
      <c r="O466" s="78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9" t="s">
        <v>163</v>
      </c>
      <c r="AT466" s="189" t="s">
        <v>159</v>
      </c>
      <c r="AU466" s="189" t="s">
        <v>80</v>
      </c>
      <c r="AY466" s="15" t="s">
        <v>157</v>
      </c>
      <c r="BE466" s="190">
        <f>IF(N466="základná",J466,0)</f>
        <v>0</v>
      </c>
      <c r="BF466" s="190">
        <f>IF(N466="znížená",J466,0)</f>
        <v>0</v>
      </c>
      <c r="BG466" s="190">
        <f>IF(N466="zákl. prenesená",J466,0)</f>
        <v>0</v>
      </c>
      <c r="BH466" s="190">
        <f>IF(N466="zníž. prenesená",J466,0)</f>
        <v>0</v>
      </c>
      <c r="BI466" s="190">
        <f>IF(N466="nulová",J466,0)</f>
        <v>0</v>
      </c>
      <c r="BJ466" s="15" t="s">
        <v>164</v>
      </c>
      <c r="BK466" s="190">
        <f>ROUND(I466*H466,2)</f>
        <v>0</v>
      </c>
      <c r="BL466" s="15" t="s">
        <v>163</v>
      </c>
      <c r="BM466" s="189" t="s">
        <v>2960</v>
      </c>
    </row>
    <row r="467" s="2" customFormat="1" ht="16.5" customHeight="1">
      <c r="A467" s="34"/>
      <c r="B467" s="176"/>
      <c r="C467" s="177" t="s">
        <v>728</v>
      </c>
      <c r="D467" s="177" t="s">
        <v>159</v>
      </c>
      <c r="E467" s="178" t="s">
        <v>2961</v>
      </c>
      <c r="F467" s="179" t="s">
        <v>2962</v>
      </c>
      <c r="G467" s="180" t="s">
        <v>300</v>
      </c>
      <c r="H467" s="181">
        <v>15</v>
      </c>
      <c r="I467" s="182"/>
      <c r="J467" s="183">
        <f>ROUND(I467*H467,2)</f>
        <v>0</v>
      </c>
      <c r="K467" s="184"/>
      <c r="L467" s="35"/>
      <c r="M467" s="185" t="s">
        <v>1</v>
      </c>
      <c r="N467" s="186" t="s">
        <v>38</v>
      </c>
      <c r="O467" s="78"/>
      <c r="P467" s="187">
        <f>O467*H467</f>
        <v>0</v>
      </c>
      <c r="Q467" s="187">
        <v>0</v>
      </c>
      <c r="R467" s="187">
        <f>Q467*H467</f>
        <v>0</v>
      </c>
      <c r="S467" s="187">
        <v>0</v>
      </c>
      <c r="T467" s="18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9" t="s">
        <v>163</v>
      </c>
      <c r="AT467" s="189" t="s">
        <v>159</v>
      </c>
      <c r="AU467" s="189" t="s">
        <v>80</v>
      </c>
      <c r="AY467" s="15" t="s">
        <v>157</v>
      </c>
      <c r="BE467" s="190">
        <f>IF(N467="základná",J467,0)</f>
        <v>0</v>
      </c>
      <c r="BF467" s="190">
        <f>IF(N467="znížená",J467,0)</f>
        <v>0</v>
      </c>
      <c r="BG467" s="190">
        <f>IF(N467="zákl. prenesená",J467,0)</f>
        <v>0</v>
      </c>
      <c r="BH467" s="190">
        <f>IF(N467="zníž. prenesená",J467,0)</f>
        <v>0</v>
      </c>
      <c r="BI467" s="190">
        <f>IF(N467="nulová",J467,0)</f>
        <v>0</v>
      </c>
      <c r="BJ467" s="15" t="s">
        <v>164</v>
      </c>
      <c r="BK467" s="190">
        <f>ROUND(I467*H467,2)</f>
        <v>0</v>
      </c>
      <c r="BL467" s="15" t="s">
        <v>163</v>
      </c>
      <c r="BM467" s="189" t="s">
        <v>2963</v>
      </c>
    </row>
    <row r="468" s="2" customFormat="1" ht="16.5" customHeight="1">
      <c r="A468" s="34"/>
      <c r="B468" s="176"/>
      <c r="C468" s="177" t="s">
        <v>2964</v>
      </c>
      <c r="D468" s="177" t="s">
        <v>159</v>
      </c>
      <c r="E468" s="178" t="s">
        <v>2965</v>
      </c>
      <c r="F468" s="179" t="s">
        <v>2966</v>
      </c>
      <c r="G468" s="180" t="s">
        <v>300</v>
      </c>
      <c r="H468" s="181">
        <v>2</v>
      </c>
      <c r="I468" s="182"/>
      <c r="J468" s="183">
        <f>ROUND(I468*H468,2)</f>
        <v>0</v>
      </c>
      <c r="K468" s="184"/>
      <c r="L468" s="35"/>
      <c r="M468" s="185" t="s">
        <v>1</v>
      </c>
      <c r="N468" s="186" t="s">
        <v>38</v>
      </c>
      <c r="O468" s="78"/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9" t="s">
        <v>163</v>
      </c>
      <c r="AT468" s="189" t="s">
        <v>159</v>
      </c>
      <c r="AU468" s="189" t="s">
        <v>80</v>
      </c>
      <c r="AY468" s="15" t="s">
        <v>157</v>
      </c>
      <c r="BE468" s="190">
        <f>IF(N468="základná",J468,0)</f>
        <v>0</v>
      </c>
      <c r="BF468" s="190">
        <f>IF(N468="znížená",J468,0)</f>
        <v>0</v>
      </c>
      <c r="BG468" s="190">
        <f>IF(N468="zákl. prenesená",J468,0)</f>
        <v>0</v>
      </c>
      <c r="BH468" s="190">
        <f>IF(N468="zníž. prenesená",J468,0)</f>
        <v>0</v>
      </c>
      <c r="BI468" s="190">
        <f>IF(N468="nulová",J468,0)</f>
        <v>0</v>
      </c>
      <c r="BJ468" s="15" t="s">
        <v>164</v>
      </c>
      <c r="BK468" s="190">
        <f>ROUND(I468*H468,2)</f>
        <v>0</v>
      </c>
      <c r="BL468" s="15" t="s">
        <v>163</v>
      </c>
      <c r="BM468" s="189" t="s">
        <v>2967</v>
      </c>
    </row>
    <row r="469" s="2" customFormat="1" ht="16.5" customHeight="1">
      <c r="A469" s="34"/>
      <c r="B469" s="176"/>
      <c r="C469" s="177" t="s">
        <v>734</v>
      </c>
      <c r="D469" s="177" t="s">
        <v>159</v>
      </c>
      <c r="E469" s="178" t="s">
        <v>2968</v>
      </c>
      <c r="F469" s="179" t="s">
        <v>2969</v>
      </c>
      <c r="G469" s="180" t="s">
        <v>661</v>
      </c>
      <c r="H469" s="181">
        <v>30</v>
      </c>
      <c r="I469" s="182"/>
      <c r="J469" s="183">
        <f>ROUND(I469*H469,2)</f>
        <v>0</v>
      </c>
      <c r="K469" s="184"/>
      <c r="L469" s="35"/>
      <c r="M469" s="185" t="s">
        <v>1</v>
      </c>
      <c r="N469" s="186" t="s">
        <v>38</v>
      </c>
      <c r="O469" s="78"/>
      <c r="P469" s="187">
        <f>O469*H469</f>
        <v>0</v>
      </c>
      <c r="Q469" s="187">
        <v>0</v>
      </c>
      <c r="R469" s="187">
        <f>Q469*H469</f>
        <v>0</v>
      </c>
      <c r="S469" s="187">
        <v>0</v>
      </c>
      <c r="T469" s="18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9" t="s">
        <v>163</v>
      </c>
      <c r="AT469" s="189" t="s">
        <v>159</v>
      </c>
      <c r="AU469" s="189" t="s">
        <v>80</v>
      </c>
      <c r="AY469" s="15" t="s">
        <v>157</v>
      </c>
      <c r="BE469" s="190">
        <f>IF(N469="základná",J469,0)</f>
        <v>0</v>
      </c>
      <c r="BF469" s="190">
        <f>IF(N469="znížená",J469,0)</f>
        <v>0</v>
      </c>
      <c r="BG469" s="190">
        <f>IF(N469="zákl. prenesená",J469,0)</f>
        <v>0</v>
      </c>
      <c r="BH469" s="190">
        <f>IF(N469="zníž. prenesená",J469,0)</f>
        <v>0</v>
      </c>
      <c r="BI469" s="190">
        <f>IF(N469="nulová",J469,0)</f>
        <v>0</v>
      </c>
      <c r="BJ469" s="15" t="s">
        <v>164</v>
      </c>
      <c r="BK469" s="190">
        <f>ROUND(I469*H469,2)</f>
        <v>0</v>
      </c>
      <c r="BL469" s="15" t="s">
        <v>163</v>
      </c>
      <c r="BM469" s="189" t="s">
        <v>2970</v>
      </c>
    </row>
    <row r="470" s="2" customFormat="1" ht="16.5" customHeight="1">
      <c r="A470" s="34"/>
      <c r="B470" s="176"/>
      <c r="C470" s="191" t="s">
        <v>2971</v>
      </c>
      <c r="D470" s="191" t="s">
        <v>276</v>
      </c>
      <c r="E470" s="192" t="s">
        <v>2972</v>
      </c>
      <c r="F470" s="193" t="s">
        <v>2973</v>
      </c>
      <c r="G470" s="194" t="s">
        <v>300</v>
      </c>
      <c r="H470" s="195">
        <v>12</v>
      </c>
      <c r="I470" s="196"/>
      <c r="J470" s="197">
        <f>ROUND(I470*H470,2)</f>
        <v>0</v>
      </c>
      <c r="K470" s="198"/>
      <c r="L470" s="199"/>
      <c r="M470" s="200" t="s">
        <v>1</v>
      </c>
      <c r="N470" s="201" t="s">
        <v>38</v>
      </c>
      <c r="O470" s="78"/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9" t="s">
        <v>174</v>
      </c>
      <c r="AT470" s="189" t="s">
        <v>276</v>
      </c>
      <c r="AU470" s="189" t="s">
        <v>80</v>
      </c>
      <c r="AY470" s="15" t="s">
        <v>157</v>
      </c>
      <c r="BE470" s="190">
        <f>IF(N470="základná",J470,0)</f>
        <v>0</v>
      </c>
      <c r="BF470" s="190">
        <f>IF(N470="znížená",J470,0)</f>
        <v>0</v>
      </c>
      <c r="BG470" s="190">
        <f>IF(N470="zákl. prenesená",J470,0)</f>
        <v>0</v>
      </c>
      <c r="BH470" s="190">
        <f>IF(N470="zníž. prenesená",J470,0)</f>
        <v>0</v>
      </c>
      <c r="BI470" s="190">
        <f>IF(N470="nulová",J470,0)</f>
        <v>0</v>
      </c>
      <c r="BJ470" s="15" t="s">
        <v>164</v>
      </c>
      <c r="BK470" s="190">
        <f>ROUND(I470*H470,2)</f>
        <v>0</v>
      </c>
      <c r="BL470" s="15" t="s">
        <v>163</v>
      </c>
      <c r="BM470" s="189" t="s">
        <v>2974</v>
      </c>
    </row>
    <row r="471" s="2" customFormat="1" ht="16.5" customHeight="1">
      <c r="A471" s="34"/>
      <c r="B471" s="176"/>
      <c r="C471" s="191" t="s">
        <v>737</v>
      </c>
      <c r="D471" s="191" t="s">
        <v>276</v>
      </c>
      <c r="E471" s="192" t="s">
        <v>2975</v>
      </c>
      <c r="F471" s="193" t="s">
        <v>2976</v>
      </c>
      <c r="G471" s="194" t="s">
        <v>311</v>
      </c>
      <c r="H471" s="195">
        <v>120</v>
      </c>
      <c r="I471" s="196"/>
      <c r="J471" s="197">
        <f>ROUND(I471*H471,2)</f>
        <v>0</v>
      </c>
      <c r="K471" s="198"/>
      <c r="L471" s="199"/>
      <c r="M471" s="200" t="s">
        <v>1</v>
      </c>
      <c r="N471" s="201" t="s">
        <v>38</v>
      </c>
      <c r="O471" s="78"/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9" t="s">
        <v>174</v>
      </c>
      <c r="AT471" s="189" t="s">
        <v>276</v>
      </c>
      <c r="AU471" s="189" t="s">
        <v>80</v>
      </c>
      <c r="AY471" s="15" t="s">
        <v>157</v>
      </c>
      <c r="BE471" s="190">
        <f>IF(N471="základná",J471,0)</f>
        <v>0</v>
      </c>
      <c r="BF471" s="190">
        <f>IF(N471="znížená",J471,0)</f>
        <v>0</v>
      </c>
      <c r="BG471" s="190">
        <f>IF(N471="zákl. prenesená",J471,0)</f>
        <v>0</v>
      </c>
      <c r="BH471" s="190">
        <f>IF(N471="zníž. prenesená",J471,0)</f>
        <v>0</v>
      </c>
      <c r="BI471" s="190">
        <f>IF(N471="nulová",J471,0)</f>
        <v>0</v>
      </c>
      <c r="BJ471" s="15" t="s">
        <v>164</v>
      </c>
      <c r="BK471" s="190">
        <f>ROUND(I471*H471,2)</f>
        <v>0</v>
      </c>
      <c r="BL471" s="15" t="s">
        <v>163</v>
      </c>
      <c r="BM471" s="189" t="s">
        <v>2977</v>
      </c>
    </row>
    <row r="472" s="2" customFormat="1" ht="16.5" customHeight="1">
      <c r="A472" s="34"/>
      <c r="B472" s="176"/>
      <c r="C472" s="191" t="s">
        <v>2978</v>
      </c>
      <c r="D472" s="191" t="s">
        <v>276</v>
      </c>
      <c r="E472" s="192" t="s">
        <v>2979</v>
      </c>
      <c r="F472" s="193" t="s">
        <v>2955</v>
      </c>
      <c r="G472" s="194" t="s">
        <v>300</v>
      </c>
      <c r="H472" s="195">
        <v>300</v>
      </c>
      <c r="I472" s="196"/>
      <c r="J472" s="197">
        <f>ROUND(I472*H472,2)</f>
        <v>0</v>
      </c>
      <c r="K472" s="198"/>
      <c r="L472" s="199"/>
      <c r="M472" s="200" t="s">
        <v>1</v>
      </c>
      <c r="N472" s="201" t="s">
        <v>38</v>
      </c>
      <c r="O472" s="78"/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9" t="s">
        <v>174</v>
      </c>
      <c r="AT472" s="189" t="s">
        <v>276</v>
      </c>
      <c r="AU472" s="189" t="s">
        <v>80</v>
      </c>
      <c r="AY472" s="15" t="s">
        <v>157</v>
      </c>
      <c r="BE472" s="190">
        <f>IF(N472="základná",J472,0)</f>
        <v>0</v>
      </c>
      <c r="BF472" s="190">
        <f>IF(N472="znížená",J472,0)</f>
        <v>0</v>
      </c>
      <c r="BG472" s="190">
        <f>IF(N472="zákl. prenesená",J472,0)</f>
        <v>0</v>
      </c>
      <c r="BH472" s="190">
        <f>IF(N472="zníž. prenesená",J472,0)</f>
        <v>0</v>
      </c>
      <c r="BI472" s="190">
        <f>IF(N472="nulová",J472,0)</f>
        <v>0</v>
      </c>
      <c r="BJ472" s="15" t="s">
        <v>164</v>
      </c>
      <c r="BK472" s="190">
        <f>ROUND(I472*H472,2)</f>
        <v>0</v>
      </c>
      <c r="BL472" s="15" t="s">
        <v>163</v>
      </c>
      <c r="BM472" s="189" t="s">
        <v>2980</v>
      </c>
    </row>
    <row r="473" s="2" customFormat="1" ht="16.5" customHeight="1">
      <c r="A473" s="34"/>
      <c r="B473" s="176"/>
      <c r="C473" s="191" t="s">
        <v>741</v>
      </c>
      <c r="D473" s="191" t="s">
        <v>276</v>
      </c>
      <c r="E473" s="192" t="s">
        <v>2981</v>
      </c>
      <c r="F473" s="193" t="s">
        <v>2982</v>
      </c>
      <c r="G473" s="194" t="s">
        <v>1066</v>
      </c>
      <c r="H473" s="195">
        <v>100</v>
      </c>
      <c r="I473" s="196"/>
      <c r="J473" s="197">
        <f>ROUND(I473*H473,2)</f>
        <v>0</v>
      </c>
      <c r="K473" s="198"/>
      <c r="L473" s="199"/>
      <c r="M473" s="200" t="s">
        <v>1</v>
      </c>
      <c r="N473" s="201" t="s">
        <v>38</v>
      </c>
      <c r="O473" s="78"/>
      <c r="P473" s="187">
        <f>O473*H473</f>
        <v>0</v>
      </c>
      <c r="Q473" s="187">
        <v>0</v>
      </c>
      <c r="R473" s="187">
        <f>Q473*H473</f>
        <v>0</v>
      </c>
      <c r="S473" s="187">
        <v>0</v>
      </c>
      <c r="T473" s="18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89" t="s">
        <v>174</v>
      </c>
      <c r="AT473" s="189" t="s">
        <v>276</v>
      </c>
      <c r="AU473" s="189" t="s">
        <v>80</v>
      </c>
      <c r="AY473" s="15" t="s">
        <v>157</v>
      </c>
      <c r="BE473" s="190">
        <f>IF(N473="základná",J473,0)</f>
        <v>0</v>
      </c>
      <c r="BF473" s="190">
        <f>IF(N473="znížená",J473,0)</f>
        <v>0</v>
      </c>
      <c r="BG473" s="190">
        <f>IF(N473="zákl. prenesená",J473,0)</f>
        <v>0</v>
      </c>
      <c r="BH473" s="190">
        <f>IF(N473="zníž. prenesená",J473,0)</f>
        <v>0</v>
      </c>
      <c r="BI473" s="190">
        <f>IF(N473="nulová",J473,0)</f>
        <v>0</v>
      </c>
      <c r="BJ473" s="15" t="s">
        <v>164</v>
      </c>
      <c r="BK473" s="190">
        <f>ROUND(I473*H473,2)</f>
        <v>0</v>
      </c>
      <c r="BL473" s="15" t="s">
        <v>163</v>
      </c>
      <c r="BM473" s="189" t="s">
        <v>2983</v>
      </c>
    </row>
    <row r="474" s="2" customFormat="1" ht="16.5" customHeight="1">
      <c r="A474" s="34"/>
      <c r="B474" s="176"/>
      <c r="C474" s="191" t="s">
        <v>2984</v>
      </c>
      <c r="D474" s="191" t="s">
        <v>276</v>
      </c>
      <c r="E474" s="192" t="s">
        <v>2985</v>
      </c>
      <c r="F474" s="193" t="s">
        <v>2986</v>
      </c>
      <c r="G474" s="194" t="s">
        <v>311</v>
      </c>
      <c r="H474" s="195">
        <v>200</v>
      </c>
      <c r="I474" s="196"/>
      <c r="J474" s="197">
        <f>ROUND(I474*H474,2)</f>
        <v>0</v>
      </c>
      <c r="K474" s="198"/>
      <c r="L474" s="199"/>
      <c r="M474" s="200" t="s">
        <v>1</v>
      </c>
      <c r="N474" s="201" t="s">
        <v>38</v>
      </c>
      <c r="O474" s="78"/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9" t="s">
        <v>174</v>
      </c>
      <c r="AT474" s="189" t="s">
        <v>276</v>
      </c>
      <c r="AU474" s="189" t="s">
        <v>80</v>
      </c>
      <c r="AY474" s="15" t="s">
        <v>157</v>
      </c>
      <c r="BE474" s="190">
        <f>IF(N474="základná",J474,0)</f>
        <v>0</v>
      </c>
      <c r="BF474" s="190">
        <f>IF(N474="znížená",J474,0)</f>
        <v>0</v>
      </c>
      <c r="BG474" s="190">
        <f>IF(N474="zákl. prenesená",J474,0)</f>
        <v>0</v>
      </c>
      <c r="BH474" s="190">
        <f>IF(N474="zníž. prenesená",J474,0)</f>
        <v>0</v>
      </c>
      <c r="BI474" s="190">
        <f>IF(N474="nulová",J474,0)</f>
        <v>0</v>
      </c>
      <c r="BJ474" s="15" t="s">
        <v>164</v>
      </c>
      <c r="BK474" s="190">
        <f>ROUND(I474*H474,2)</f>
        <v>0</v>
      </c>
      <c r="BL474" s="15" t="s">
        <v>163</v>
      </c>
      <c r="BM474" s="189" t="s">
        <v>2987</v>
      </c>
    </row>
    <row r="475" s="2" customFormat="1" ht="16.5" customHeight="1">
      <c r="A475" s="34"/>
      <c r="B475" s="176"/>
      <c r="C475" s="191" t="s">
        <v>744</v>
      </c>
      <c r="D475" s="191" t="s">
        <v>276</v>
      </c>
      <c r="E475" s="192" t="s">
        <v>2988</v>
      </c>
      <c r="F475" s="193" t="s">
        <v>2959</v>
      </c>
      <c r="G475" s="194" t="s">
        <v>300</v>
      </c>
      <c r="H475" s="195">
        <v>300</v>
      </c>
      <c r="I475" s="196"/>
      <c r="J475" s="197">
        <f>ROUND(I475*H475,2)</f>
        <v>0</v>
      </c>
      <c r="K475" s="198"/>
      <c r="L475" s="199"/>
      <c r="M475" s="200" t="s">
        <v>1</v>
      </c>
      <c r="N475" s="201" t="s">
        <v>38</v>
      </c>
      <c r="O475" s="78"/>
      <c r="P475" s="187">
        <f>O475*H475</f>
        <v>0</v>
      </c>
      <c r="Q475" s="187">
        <v>0</v>
      </c>
      <c r="R475" s="187">
        <f>Q475*H475</f>
        <v>0</v>
      </c>
      <c r="S475" s="187">
        <v>0</v>
      </c>
      <c r="T475" s="18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89" t="s">
        <v>174</v>
      </c>
      <c r="AT475" s="189" t="s">
        <v>276</v>
      </c>
      <c r="AU475" s="189" t="s">
        <v>80</v>
      </c>
      <c r="AY475" s="15" t="s">
        <v>157</v>
      </c>
      <c r="BE475" s="190">
        <f>IF(N475="základná",J475,0)</f>
        <v>0</v>
      </c>
      <c r="BF475" s="190">
        <f>IF(N475="znížená",J475,0)</f>
        <v>0</v>
      </c>
      <c r="BG475" s="190">
        <f>IF(N475="zákl. prenesená",J475,0)</f>
        <v>0</v>
      </c>
      <c r="BH475" s="190">
        <f>IF(N475="zníž. prenesená",J475,0)</f>
        <v>0</v>
      </c>
      <c r="BI475" s="190">
        <f>IF(N475="nulová",J475,0)</f>
        <v>0</v>
      </c>
      <c r="BJ475" s="15" t="s">
        <v>164</v>
      </c>
      <c r="BK475" s="190">
        <f>ROUND(I475*H475,2)</f>
        <v>0</v>
      </c>
      <c r="BL475" s="15" t="s">
        <v>163</v>
      </c>
      <c r="BM475" s="189" t="s">
        <v>2989</v>
      </c>
    </row>
    <row r="476" s="2" customFormat="1" ht="16.5" customHeight="1">
      <c r="A476" s="34"/>
      <c r="B476" s="176"/>
      <c r="C476" s="191" t="s">
        <v>2990</v>
      </c>
      <c r="D476" s="191" t="s">
        <v>276</v>
      </c>
      <c r="E476" s="192" t="s">
        <v>2991</v>
      </c>
      <c r="F476" s="193" t="s">
        <v>2992</v>
      </c>
      <c r="G476" s="194" t="s">
        <v>300</v>
      </c>
      <c r="H476" s="195">
        <v>100</v>
      </c>
      <c r="I476" s="196"/>
      <c r="J476" s="197">
        <f>ROUND(I476*H476,2)</f>
        <v>0</v>
      </c>
      <c r="K476" s="198"/>
      <c r="L476" s="199"/>
      <c r="M476" s="200" t="s">
        <v>1</v>
      </c>
      <c r="N476" s="201" t="s">
        <v>38</v>
      </c>
      <c r="O476" s="78"/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89" t="s">
        <v>174</v>
      </c>
      <c r="AT476" s="189" t="s">
        <v>276</v>
      </c>
      <c r="AU476" s="189" t="s">
        <v>80</v>
      </c>
      <c r="AY476" s="15" t="s">
        <v>157</v>
      </c>
      <c r="BE476" s="190">
        <f>IF(N476="základná",J476,0)</f>
        <v>0</v>
      </c>
      <c r="BF476" s="190">
        <f>IF(N476="znížená",J476,0)</f>
        <v>0</v>
      </c>
      <c r="BG476" s="190">
        <f>IF(N476="zákl. prenesená",J476,0)</f>
        <v>0</v>
      </c>
      <c r="BH476" s="190">
        <f>IF(N476="zníž. prenesená",J476,0)</f>
        <v>0</v>
      </c>
      <c r="BI476" s="190">
        <f>IF(N476="nulová",J476,0)</f>
        <v>0</v>
      </c>
      <c r="BJ476" s="15" t="s">
        <v>164</v>
      </c>
      <c r="BK476" s="190">
        <f>ROUND(I476*H476,2)</f>
        <v>0</v>
      </c>
      <c r="BL476" s="15" t="s">
        <v>163</v>
      </c>
      <c r="BM476" s="189" t="s">
        <v>2993</v>
      </c>
    </row>
    <row r="477" s="2" customFormat="1" ht="16.5" customHeight="1">
      <c r="A477" s="34"/>
      <c r="B477" s="176"/>
      <c r="C477" s="191" t="s">
        <v>748</v>
      </c>
      <c r="D477" s="191" t="s">
        <v>276</v>
      </c>
      <c r="E477" s="192" t="s">
        <v>2994</v>
      </c>
      <c r="F477" s="193" t="s">
        <v>2995</v>
      </c>
      <c r="G477" s="194" t="s">
        <v>300</v>
      </c>
      <c r="H477" s="195">
        <v>80</v>
      </c>
      <c r="I477" s="196"/>
      <c r="J477" s="197">
        <f>ROUND(I477*H477,2)</f>
        <v>0</v>
      </c>
      <c r="K477" s="198"/>
      <c r="L477" s="199"/>
      <c r="M477" s="200" t="s">
        <v>1</v>
      </c>
      <c r="N477" s="201" t="s">
        <v>38</v>
      </c>
      <c r="O477" s="78"/>
      <c r="P477" s="187">
        <f>O477*H477</f>
        <v>0</v>
      </c>
      <c r="Q477" s="187">
        <v>0</v>
      </c>
      <c r="R477" s="187">
        <f>Q477*H477</f>
        <v>0</v>
      </c>
      <c r="S477" s="187">
        <v>0</v>
      </c>
      <c r="T477" s="18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9" t="s">
        <v>174</v>
      </c>
      <c r="AT477" s="189" t="s">
        <v>276</v>
      </c>
      <c r="AU477" s="189" t="s">
        <v>80</v>
      </c>
      <c r="AY477" s="15" t="s">
        <v>157</v>
      </c>
      <c r="BE477" s="190">
        <f>IF(N477="základná",J477,0)</f>
        <v>0</v>
      </c>
      <c r="BF477" s="190">
        <f>IF(N477="znížená",J477,0)</f>
        <v>0</v>
      </c>
      <c r="BG477" s="190">
        <f>IF(N477="zákl. prenesená",J477,0)</f>
        <v>0</v>
      </c>
      <c r="BH477" s="190">
        <f>IF(N477="zníž. prenesená",J477,0)</f>
        <v>0</v>
      </c>
      <c r="BI477" s="190">
        <f>IF(N477="nulová",J477,0)</f>
        <v>0</v>
      </c>
      <c r="BJ477" s="15" t="s">
        <v>164</v>
      </c>
      <c r="BK477" s="190">
        <f>ROUND(I477*H477,2)</f>
        <v>0</v>
      </c>
      <c r="BL477" s="15" t="s">
        <v>163</v>
      </c>
      <c r="BM477" s="189" t="s">
        <v>2996</v>
      </c>
    </row>
    <row r="478" s="2" customFormat="1" ht="16.5" customHeight="1">
      <c r="A478" s="34"/>
      <c r="B478" s="176"/>
      <c r="C478" s="191" t="s">
        <v>2997</v>
      </c>
      <c r="D478" s="191" t="s">
        <v>276</v>
      </c>
      <c r="E478" s="192" t="s">
        <v>2998</v>
      </c>
      <c r="F478" s="193" t="s">
        <v>2999</v>
      </c>
      <c r="G478" s="194" t="s">
        <v>300</v>
      </c>
      <c r="H478" s="195">
        <v>30</v>
      </c>
      <c r="I478" s="196"/>
      <c r="J478" s="197">
        <f>ROUND(I478*H478,2)</f>
        <v>0</v>
      </c>
      <c r="K478" s="198"/>
      <c r="L478" s="199"/>
      <c r="M478" s="200" t="s">
        <v>1</v>
      </c>
      <c r="N478" s="201" t="s">
        <v>38</v>
      </c>
      <c r="O478" s="78"/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89" t="s">
        <v>174</v>
      </c>
      <c r="AT478" s="189" t="s">
        <v>276</v>
      </c>
      <c r="AU478" s="189" t="s">
        <v>80</v>
      </c>
      <c r="AY478" s="15" t="s">
        <v>157</v>
      </c>
      <c r="BE478" s="190">
        <f>IF(N478="základná",J478,0)</f>
        <v>0</v>
      </c>
      <c r="BF478" s="190">
        <f>IF(N478="znížená",J478,0)</f>
        <v>0</v>
      </c>
      <c r="BG478" s="190">
        <f>IF(N478="zákl. prenesená",J478,0)</f>
        <v>0</v>
      </c>
      <c r="BH478" s="190">
        <f>IF(N478="zníž. prenesená",J478,0)</f>
        <v>0</v>
      </c>
      <c r="BI478" s="190">
        <f>IF(N478="nulová",J478,0)</f>
        <v>0</v>
      </c>
      <c r="BJ478" s="15" t="s">
        <v>164</v>
      </c>
      <c r="BK478" s="190">
        <f>ROUND(I478*H478,2)</f>
        <v>0</v>
      </c>
      <c r="BL478" s="15" t="s">
        <v>163</v>
      </c>
      <c r="BM478" s="189" t="s">
        <v>3000</v>
      </c>
    </row>
    <row r="479" s="2" customFormat="1" ht="16.5" customHeight="1">
      <c r="A479" s="34"/>
      <c r="B479" s="176"/>
      <c r="C479" s="191" t="s">
        <v>751</v>
      </c>
      <c r="D479" s="191" t="s">
        <v>276</v>
      </c>
      <c r="E479" s="192" t="s">
        <v>3001</v>
      </c>
      <c r="F479" s="193" t="s">
        <v>3002</v>
      </c>
      <c r="G479" s="194" t="s">
        <v>300</v>
      </c>
      <c r="H479" s="195">
        <v>20</v>
      </c>
      <c r="I479" s="196"/>
      <c r="J479" s="197">
        <f>ROUND(I479*H479,2)</f>
        <v>0</v>
      </c>
      <c r="K479" s="198"/>
      <c r="L479" s="199"/>
      <c r="M479" s="200" t="s">
        <v>1</v>
      </c>
      <c r="N479" s="201" t="s">
        <v>38</v>
      </c>
      <c r="O479" s="78"/>
      <c r="P479" s="187">
        <f>O479*H479</f>
        <v>0</v>
      </c>
      <c r="Q479" s="187">
        <v>0</v>
      </c>
      <c r="R479" s="187">
        <f>Q479*H479</f>
        <v>0</v>
      </c>
      <c r="S479" s="187">
        <v>0</v>
      </c>
      <c r="T479" s="18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89" t="s">
        <v>174</v>
      </c>
      <c r="AT479" s="189" t="s">
        <v>276</v>
      </c>
      <c r="AU479" s="189" t="s">
        <v>80</v>
      </c>
      <c r="AY479" s="15" t="s">
        <v>157</v>
      </c>
      <c r="BE479" s="190">
        <f>IF(N479="základná",J479,0)</f>
        <v>0</v>
      </c>
      <c r="BF479" s="190">
        <f>IF(N479="znížená",J479,0)</f>
        <v>0</v>
      </c>
      <c r="BG479" s="190">
        <f>IF(N479="zákl. prenesená",J479,0)</f>
        <v>0</v>
      </c>
      <c r="BH479" s="190">
        <f>IF(N479="zníž. prenesená",J479,0)</f>
        <v>0</v>
      </c>
      <c r="BI479" s="190">
        <f>IF(N479="nulová",J479,0)</f>
        <v>0</v>
      </c>
      <c r="BJ479" s="15" t="s">
        <v>164</v>
      </c>
      <c r="BK479" s="190">
        <f>ROUND(I479*H479,2)</f>
        <v>0</v>
      </c>
      <c r="BL479" s="15" t="s">
        <v>163</v>
      </c>
      <c r="BM479" s="189" t="s">
        <v>3003</v>
      </c>
    </row>
    <row r="480" s="2" customFormat="1" ht="16.5" customHeight="1">
      <c r="A480" s="34"/>
      <c r="B480" s="176"/>
      <c r="C480" s="191" t="s">
        <v>3004</v>
      </c>
      <c r="D480" s="191" t="s">
        <v>276</v>
      </c>
      <c r="E480" s="192" t="s">
        <v>3005</v>
      </c>
      <c r="F480" s="193" t="s">
        <v>3006</v>
      </c>
      <c r="G480" s="194" t="s">
        <v>300</v>
      </c>
      <c r="H480" s="195">
        <v>1</v>
      </c>
      <c r="I480" s="196"/>
      <c r="J480" s="197">
        <f>ROUND(I480*H480,2)</f>
        <v>0</v>
      </c>
      <c r="K480" s="198"/>
      <c r="L480" s="199"/>
      <c r="M480" s="200" t="s">
        <v>1</v>
      </c>
      <c r="N480" s="201" t="s">
        <v>38</v>
      </c>
      <c r="O480" s="78"/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89" t="s">
        <v>174</v>
      </c>
      <c r="AT480" s="189" t="s">
        <v>276</v>
      </c>
      <c r="AU480" s="189" t="s">
        <v>80</v>
      </c>
      <c r="AY480" s="15" t="s">
        <v>157</v>
      </c>
      <c r="BE480" s="190">
        <f>IF(N480="základná",J480,0)</f>
        <v>0</v>
      </c>
      <c r="BF480" s="190">
        <f>IF(N480="znížená",J480,0)</f>
        <v>0</v>
      </c>
      <c r="BG480" s="190">
        <f>IF(N480="zákl. prenesená",J480,0)</f>
        <v>0</v>
      </c>
      <c r="BH480" s="190">
        <f>IF(N480="zníž. prenesená",J480,0)</f>
        <v>0</v>
      </c>
      <c r="BI480" s="190">
        <f>IF(N480="nulová",J480,0)</f>
        <v>0</v>
      </c>
      <c r="BJ480" s="15" t="s">
        <v>164</v>
      </c>
      <c r="BK480" s="190">
        <f>ROUND(I480*H480,2)</f>
        <v>0</v>
      </c>
      <c r="BL480" s="15" t="s">
        <v>163</v>
      </c>
      <c r="BM480" s="189" t="s">
        <v>3007</v>
      </c>
    </row>
    <row r="481" s="2" customFormat="1" ht="16.5" customHeight="1">
      <c r="A481" s="34"/>
      <c r="B481" s="176"/>
      <c r="C481" s="191" t="s">
        <v>755</v>
      </c>
      <c r="D481" s="191" t="s">
        <v>276</v>
      </c>
      <c r="E481" s="192" t="s">
        <v>3008</v>
      </c>
      <c r="F481" s="193" t="s">
        <v>3009</v>
      </c>
      <c r="G481" s="194" t="s">
        <v>300</v>
      </c>
      <c r="H481" s="195">
        <v>1</v>
      </c>
      <c r="I481" s="196"/>
      <c r="J481" s="197">
        <f>ROUND(I481*H481,2)</f>
        <v>0</v>
      </c>
      <c r="K481" s="198"/>
      <c r="L481" s="199"/>
      <c r="M481" s="200" t="s">
        <v>1</v>
      </c>
      <c r="N481" s="201" t="s">
        <v>38</v>
      </c>
      <c r="O481" s="78"/>
      <c r="P481" s="187">
        <f>O481*H481</f>
        <v>0</v>
      </c>
      <c r="Q481" s="187">
        <v>0</v>
      </c>
      <c r="R481" s="187">
        <f>Q481*H481</f>
        <v>0</v>
      </c>
      <c r="S481" s="187">
        <v>0</v>
      </c>
      <c r="T481" s="18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89" t="s">
        <v>174</v>
      </c>
      <c r="AT481" s="189" t="s">
        <v>276</v>
      </c>
      <c r="AU481" s="189" t="s">
        <v>80</v>
      </c>
      <c r="AY481" s="15" t="s">
        <v>157</v>
      </c>
      <c r="BE481" s="190">
        <f>IF(N481="základná",J481,0)</f>
        <v>0</v>
      </c>
      <c r="BF481" s="190">
        <f>IF(N481="znížená",J481,0)</f>
        <v>0</v>
      </c>
      <c r="BG481" s="190">
        <f>IF(N481="zákl. prenesená",J481,0)</f>
        <v>0</v>
      </c>
      <c r="BH481" s="190">
        <f>IF(N481="zníž. prenesená",J481,0)</f>
        <v>0</v>
      </c>
      <c r="BI481" s="190">
        <f>IF(N481="nulová",J481,0)</f>
        <v>0</v>
      </c>
      <c r="BJ481" s="15" t="s">
        <v>164</v>
      </c>
      <c r="BK481" s="190">
        <f>ROUND(I481*H481,2)</f>
        <v>0</v>
      </c>
      <c r="BL481" s="15" t="s">
        <v>163</v>
      </c>
      <c r="BM481" s="189" t="s">
        <v>3010</v>
      </c>
    </row>
    <row r="482" s="2" customFormat="1" ht="16.5" customHeight="1">
      <c r="A482" s="34"/>
      <c r="B482" s="176"/>
      <c r="C482" s="191" t="s">
        <v>3011</v>
      </c>
      <c r="D482" s="191" t="s">
        <v>276</v>
      </c>
      <c r="E482" s="192" t="s">
        <v>3012</v>
      </c>
      <c r="F482" s="193" t="s">
        <v>3013</v>
      </c>
      <c r="G482" s="194" t="s">
        <v>300</v>
      </c>
      <c r="H482" s="195">
        <v>2</v>
      </c>
      <c r="I482" s="196"/>
      <c r="J482" s="197">
        <f>ROUND(I482*H482,2)</f>
        <v>0</v>
      </c>
      <c r="K482" s="198"/>
      <c r="L482" s="199"/>
      <c r="M482" s="200" t="s">
        <v>1</v>
      </c>
      <c r="N482" s="201" t="s">
        <v>38</v>
      </c>
      <c r="O482" s="78"/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89" t="s">
        <v>174</v>
      </c>
      <c r="AT482" s="189" t="s">
        <v>276</v>
      </c>
      <c r="AU482" s="189" t="s">
        <v>80</v>
      </c>
      <c r="AY482" s="15" t="s">
        <v>157</v>
      </c>
      <c r="BE482" s="190">
        <f>IF(N482="základná",J482,0)</f>
        <v>0</v>
      </c>
      <c r="BF482" s="190">
        <f>IF(N482="znížená",J482,0)</f>
        <v>0</v>
      </c>
      <c r="BG482" s="190">
        <f>IF(N482="zákl. prenesená",J482,0)</f>
        <v>0</v>
      </c>
      <c r="BH482" s="190">
        <f>IF(N482="zníž. prenesená",J482,0)</f>
        <v>0</v>
      </c>
      <c r="BI482" s="190">
        <f>IF(N482="nulová",J482,0)</f>
        <v>0</v>
      </c>
      <c r="BJ482" s="15" t="s">
        <v>164</v>
      </c>
      <c r="BK482" s="190">
        <f>ROUND(I482*H482,2)</f>
        <v>0</v>
      </c>
      <c r="BL482" s="15" t="s">
        <v>163</v>
      </c>
      <c r="BM482" s="189" t="s">
        <v>3014</v>
      </c>
    </row>
    <row r="483" s="2" customFormat="1" ht="16.5" customHeight="1">
      <c r="A483" s="34"/>
      <c r="B483" s="176"/>
      <c r="C483" s="191" t="s">
        <v>756</v>
      </c>
      <c r="D483" s="191" t="s">
        <v>276</v>
      </c>
      <c r="E483" s="192" t="s">
        <v>3015</v>
      </c>
      <c r="F483" s="193" t="s">
        <v>3016</v>
      </c>
      <c r="G483" s="194" t="s">
        <v>300</v>
      </c>
      <c r="H483" s="195">
        <v>15</v>
      </c>
      <c r="I483" s="196"/>
      <c r="J483" s="197">
        <f>ROUND(I483*H483,2)</f>
        <v>0</v>
      </c>
      <c r="K483" s="198"/>
      <c r="L483" s="199"/>
      <c r="M483" s="200" t="s">
        <v>1</v>
      </c>
      <c r="N483" s="201" t="s">
        <v>38</v>
      </c>
      <c r="O483" s="78"/>
      <c r="P483" s="187">
        <f>O483*H483</f>
        <v>0</v>
      </c>
      <c r="Q483" s="187">
        <v>0</v>
      </c>
      <c r="R483" s="187">
        <f>Q483*H483</f>
        <v>0</v>
      </c>
      <c r="S483" s="187">
        <v>0</v>
      </c>
      <c r="T483" s="18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89" t="s">
        <v>174</v>
      </c>
      <c r="AT483" s="189" t="s">
        <v>276</v>
      </c>
      <c r="AU483" s="189" t="s">
        <v>80</v>
      </c>
      <c r="AY483" s="15" t="s">
        <v>157</v>
      </c>
      <c r="BE483" s="190">
        <f>IF(N483="základná",J483,0)</f>
        <v>0</v>
      </c>
      <c r="BF483" s="190">
        <f>IF(N483="znížená",J483,0)</f>
        <v>0</v>
      </c>
      <c r="BG483" s="190">
        <f>IF(N483="zákl. prenesená",J483,0)</f>
        <v>0</v>
      </c>
      <c r="BH483" s="190">
        <f>IF(N483="zníž. prenesená",J483,0)</f>
        <v>0</v>
      </c>
      <c r="BI483" s="190">
        <f>IF(N483="nulová",J483,0)</f>
        <v>0</v>
      </c>
      <c r="BJ483" s="15" t="s">
        <v>164</v>
      </c>
      <c r="BK483" s="190">
        <f>ROUND(I483*H483,2)</f>
        <v>0</v>
      </c>
      <c r="BL483" s="15" t="s">
        <v>163</v>
      </c>
      <c r="BM483" s="189" t="s">
        <v>3017</v>
      </c>
    </row>
    <row r="484" s="2" customFormat="1" ht="16.5" customHeight="1">
      <c r="A484" s="34"/>
      <c r="B484" s="176"/>
      <c r="C484" s="191" t="s">
        <v>3018</v>
      </c>
      <c r="D484" s="191" t="s">
        <v>276</v>
      </c>
      <c r="E484" s="192" t="s">
        <v>3019</v>
      </c>
      <c r="F484" s="193" t="s">
        <v>3020</v>
      </c>
      <c r="G484" s="194" t="s">
        <v>300</v>
      </c>
      <c r="H484" s="195">
        <v>60</v>
      </c>
      <c r="I484" s="196"/>
      <c r="J484" s="197">
        <f>ROUND(I484*H484,2)</f>
        <v>0</v>
      </c>
      <c r="K484" s="198"/>
      <c r="L484" s="199"/>
      <c r="M484" s="200" t="s">
        <v>1</v>
      </c>
      <c r="N484" s="201" t="s">
        <v>38</v>
      </c>
      <c r="O484" s="78"/>
      <c r="P484" s="187">
        <f>O484*H484</f>
        <v>0</v>
      </c>
      <c r="Q484" s="187">
        <v>0</v>
      </c>
      <c r="R484" s="187">
        <f>Q484*H484</f>
        <v>0</v>
      </c>
      <c r="S484" s="187">
        <v>0</v>
      </c>
      <c r="T484" s="18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9" t="s">
        <v>174</v>
      </c>
      <c r="AT484" s="189" t="s">
        <v>276</v>
      </c>
      <c r="AU484" s="189" t="s">
        <v>80</v>
      </c>
      <c r="AY484" s="15" t="s">
        <v>157</v>
      </c>
      <c r="BE484" s="190">
        <f>IF(N484="základná",J484,0)</f>
        <v>0</v>
      </c>
      <c r="BF484" s="190">
        <f>IF(N484="znížená",J484,0)</f>
        <v>0</v>
      </c>
      <c r="BG484" s="190">
        <f>IF(N484="zákl. prenesená",J484,0)</f>
        <v>0</v>
      </c>
      <c r="BH484" s="190">
        <f>IF(N484="zníž. prenesená",J484,0)</f>
        <v>0</v>
      </c>
      <c r="BI484" s="190">
        <f>IF(N484="nulová",J484,0)</f>
        <v>0</v>
      </c>
      <c r="BJ484" s="15" t="s">
        <v>164</v>
      </c>
      <c r="BK484" s="190">
        <f>ROUND(I484*H484,2)</f>
        <v>0</v>
      </c>
      <c r="BL484" s="15" t="s">
        <v>163</v>
      </c>
      <c r="BM484" s="189" t="s">
        <v>3021</v>
      </c>
    </row>
    <row r="485" s="2" customFormat="1" ht="16.5" customHeight="1">
      <c r="A485" s="34"/>
      <c r="B485" s="176"/>
      <c r="C485" s="191" t="s">
        <v>760</v>
      </c>
      <c r="D485" s="191" t="s">
        <v>276</v>
      </c>
      <c r="E485" s="192" t="s">
        <v>3022</v>
      </c>
      <c r="F485" s="193" t="s">
        <v>3023</v>
      </c>
      <c r="G485" s="194" t="s">
        <v>300</v>
      </c>
      <c r="H485" s="195">
        <v>1</v>
      </c>
      <c r="I485" s="196"/>
      <c r="J485" s="197">
        <f>ROUND(I485*H485,2)</f>
        <v>0</v>
      </c>
      <c r="K485" s="198"/>
      <c r="L485" s="199"/>
      <c r="M485" s="200" t="s">
        <v>1</v>
      </c>
      <c r="N485" s="201" t="s">
        <v>38</v>
      </c>
      <c r="O485" s="78"/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89" t="s">
        <v>174</v>
      </c>
      <c r="AT485" s="189" t="s">
        <v>276</v>
      </c>
      <c r="AU485" s="189" t="s">
        <v>80</v>
      </c>
      <c r="AY485" s="15" t="s">
        <v>157</v>
      </c>
      <c r="BE485" s="190">
        <f>IF(N485="základná",J485,0)</f>
        <v>0</v>
      </c>
      <c r="BF485" s="190">
        <f>IF(N485="znížená",J485,0)</f>
        <v>0</v>
      </c>
      <c r="BG485" s="190">
        <f>IF(N485="zákl. prenesená",J485,0)</f>
        <v>0</v>
      </c>
      <c r="BH485" s="190">
        <f>IF(N485="zníž. prenesená",J485,0)</f>
        <v>0</v>
      </c>
      <c r="BI485" s="190">
        <f>IF(N485="nulová",J485,0)</f>
        <v>0</v>
      </c>
      <c r="BJ485" s="15" t="s">
        <v>164</v>
      </c>
      <c r="BK485" s="190">
        <f>ROUND(I485*H485,2)</f>
        <v>0</v>
      </c>
      <c r="BL485" s="15" t="s">
        <v>163</v>
      </c>
      <c r="BM485" s="189" t="s">
        <v>3024</v>
      </c>
    </row>
    <row r="486" s="2" customFormat="1" ht="16.5" customHeight="1">
      <c r="A486" s="34"/>
      <c r="B486" s="176"/>
      <c r="C486" s="191" t="s">
        <v>3025</v>
      </c>
      <c r="D486" s="191" t="s">
        <v>276</v>
      </c>
      <c r="E486" s="192" t="s">
        <v>3026</v>
      </c>
      <c r="F486" s="193" t="s">
        <v>3027</v>
      </c>
      <c r="G486" s="194" t="s">
        <v>300</v>
      </c>
      <c r="H486" s="195">
        <v>15</v>
      </c>
      <c r="I486" s="196"/>
      <c r="J486" s="197">
        <f>ROUND(I486*H486,2)</f>
        <v>0</v>
      </c>
      <c r="K486" s="198"/>
      <c r="L486" s="199"/>
      <c r="M486" s="200" t="s">
        <v>1</v>
      </c>
      <c r="N486" s="201" t="s">
        <v>38</v>
      </c>
      <c r="O486" s="78"/>
      <c r="P486" s="187">
        <f>O486*H486</f>
        <v>0</v>
      </c>
      <c r="Q486" s="187">
        <v>0</v>
      </c>
      <c r="R486" s="187">
        <f>Q486*H486</f>
        <v>0</v>
      </c>
      <c r="S486" s="187">
        <v>0</v>
      </c>
      <c r="T486" s="18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89" t="s">
        <v>174</v>
      </c>
      <c r="AT486" s="189" t="s">
        <v>276</v>
      </c>
      <c r="AU486" s="189" t="s">
        <v>80</v>
      </c>
      <c r="AY486" s="15" t="s">
        <v>157</v>
      </c>
      <c r="BE486" s="190">
        <f>IF(N486="základná",J486,0)</f>
        <v>0</v>
      </c>
      <c r="BF486" s="190">
        <f>IF(N486="znížená",J486,0)</f>
        <v>0</v>
      </c>
      <c r="BG486" s="190">
        <f>IF(N486="zákl. prenesená",J486,0)</f>
        <v>0</v>
      </c>
      <c r="BH486" s="190">
        <f>IF(N486="zníž. prenesená",J486,0)</f>
        <v>0</v>
      </c>
      <c r="BI486" s="190">
        <f>IF(N486="nulová",J486,0)</f>
        <v>0</v>
      </c>
      <c r="BJ486" s="15" t="s">
        <v>164</v>
      </c>
      <c r="BK486" s="190">
        <f>ROUND(I486*H486,2)</f>
        <v>0</v>
      </c>
      <c r="BL486" s="15" t="s">
        <v>163</v>
      </c>
      <c r="BM486" s="189" t="s">
        <v>3028</v>
      </c>
    </row>
    <row r="487" s="2" customFormat="1" ht="16.5" customHeight="1">
      <c r="A487" s="34"/>
      <c r="B487" s="176"/>
      <c r="C487" s="191" t="s">
        <v>763</v>
      </c>
      <c r="D487" s="191" t="s">
        <v>276</v>
      </c>
      <c r="E487" s="192" t="s">
        <v>3029</v>
      </c>
      <c r="F487" s="193" t="s">
        <v>3030</v>
      </c>
      <c r="G487" s="194" t="s">
        <v>300</v>
      </c>
      <c r="H487" s="195">
        <v>6</v>
      </c>
      <c r="I487" s="196"/>
      <c r="J487" s="197">
        <f>ROUND(I487*H487,2)</f>
        <v>0</v>
      </c>
      <c r="K487" s="198"/>
      <c r="L487" s="199"/>
      <c r="M487" s="200" t="s">
        <v>1</v>
      </c>
      <c r="N487" s="201" t="s">
        <v>38</v>
      </c>
      <c r="O487" s="78"/>
      <c r="P487" s="187">
        <f>O487*H487</f>
        <v>0</v>
      </c>
      <c r="Q487" s="187">
        <v>0</v>
      </c>
      <c r="R487" s="187">
        <f>Q487*H487</f>
        <v>0</v>
      </c>
      <c r="S487" s="187">
        <v>0</v>
      </c>
      <c r="T487" s="18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89" t="s">
        <v>174</v>
      </c>
      <c r="AT487" s="189" t="s">
        <v>276</v>
      </c>
      <c r="AU487" s="189" t="s">
        <v>80</v>
      </c>
      <c r="AY487" s="15" t="s">
        <v>157</v>
      </c>
      <c r="BE487" s="190">
        <f>IF(N487="základná",J487,0)</f>
        <v>0</v>
      </c>
      <c r="BF487" s="190">
        <f>IF(N487="znížená",J487,0)</f>
        <v>0</v>
      </c>
      <c r="BG487" s="190">
        <f>IF(N487="zákl. prenesená",J487,0)</f>
        <v>0</v>
      </c>
      <c r="BH487" s="190">
        <f>IF(N487="zníž. prenesená",J487,0)</f>
        <v>0</v>
      </c>
      <c r="BI487" s="190">
        <f>IF(N487="nulová",J487,0)</f>
        <v>0</v>
      </c>
      <c r="BJ487" s="15" t="s">
        <v>164</v>
      </c>
      <c r="BK487" s="190">
        <f>ROUND(I487*H487,2)</f>
        <v>0</v>
      </c>
      <c r="BL487" s="15" t="s">
        <v>163</v>
      </c>
      <c r="BM487" s="189" t="s">
        <v>3031</v>
      </c>
    </row>
    <row r="488" s="2" customFormat="1" ht="16.5" customHeight="1">
      <c r="A488" s="34"/>
      <c r="B488" s="176"/>
      <c r="C488" s="191" t="s">
        <v>3032</v>
      </c>
      <c r="D488" s="191" t="s">
        <v>276</v>
      </c>
      <c r="E488" s="192" t="s">
        <v>3033</v>
      </c>
      <c r="F488" s="193" t="s">
        <v>3034</v>
      </c>
      <c r="G488" s="194" t="s">
        <v>300</v>
      </c>
      <c r="H488" s="195">
        <v>6</v>
      </c>
      <c r="I488" s="196"/>
      <c r="J488" s="197">
        <f>ROUND(I488*H488,2)</f>
        <v>0</v>
      </c>
      <c r="K488" s="198"/>
      <c r="L488" s="199"/>
      <c r="M488" s="200" t="s">
        <v>1</v>
      </c>
      <c r="N488" s="201" t="s">
        <v>38</v>
      </c>
      <c r="O488" s="78"/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89" t="s">
        <v>174</v>
      </c>
      <c r="AT488" s="189" t="s">
        <v>276</v>
      </c>
      <c r="AU488" s="189" t="s">
        <v>80</v>
      </c>
      <c r="AY488" s="15" t="s">
        <v>157</v>
      </c>
      <c r="BE488" s="190">
        <f>IF(N488="základná",J488,0)</f>
        <v>0</v>
      </c>
      <c r="BF488" s="190">
        <f>IF(N488="znížená",J488,0)</f>
        <v>0</v>
      </c>
      <c r="BG488" s="190">
        <f>IF(N488="zákl. prenesená",J488,0)</f>
        <v>0</v>
      </c>
      <c r="BH488" s="190">
        <f>IF(N488="zníž. prenesená",J488,0)</f>
        <v>0</v>
      </c>
      <c r="BI488" s="190">
        <f>IF(N488="nulová",J488,0)</f>
        <v>0</v>
      </c>
      <c r="BJ488" s="15" t="s">
        <v>164</v>
      </c>
      <c r="BK488" s="190">
        <f>ROUND(I488*H488,2)</f>
        <v>0</v>
      </c>
      <c r="BL488" s="15" t="s">
        <v>163</v>
      </c>
      <c r="BM488" s="189" t="s">
        <v>3035</v>
      </c>
    </row>
    <row r="489" s="2" customFormat="1" ht="16.5" customHeight="1">
      <c r="A489" s="34"/>
      <c r="B489" s="176"/>
      <c r="C489" s="191" t="s">
        <v>767</v>
      </c>
      <c r="D489" s="191" t="s">
        <v>276</v>
      </c>
      <c r="E489" s="192" t="s">
        <v>3036</v>
      </c>
      <c r="F489" s="193" t="s">
        <v>3037</v>
      </c>
      <c r="G489" s="194" t="s">
        <v>300</v>
      </c>
      <c r="H489" s="195">
        <v>15</v>
      </c>
      <c r="I489" s="196"/>
      <c r="J489" s="197">
        <f>ROUND(I489*H489,2)</f>
        <v>0</v>
      </c>
      <c r="K489" s="198"/>
      <c r="L489" s="199"/>
      <c r="M489" s="200" t="s">
        <v>1</v>
      </c>
      <c r="N489" s="201" t="s">
        <v>38</v>
      </c>
      <c r="O489" s="78"/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89" t="s">
        <v>174</v>
      </c>
      <c r="AT489" s="189" t="s">
        <v>276</v>
      </c>
      <c r="AU489" s="189" t="s">
        <v>80</v>
      </c>
      <c r="AY489" s="15" t="s">
        <v>157</v>
      </c>
      <c r="BE489" s="190">
        <f>IF(N489="základná",J489,0)</f>
        <v>0</v>
      </c>
      <c r="BF489" s="190">
        <f>IF(N489="znížená",J489,0)</f>
        <v>0</v>
      </c>
      <c r="BG489" s="190">
        <f>IF(N489="zákl. prenesená",J489,0)</f>
        <v>0</v>
      </c>
      <c r="BH489" s="190">
        <f>IF(N489="zníž. prenesená",J489,0)</f>
        <v>0</v>
      </c>
      <c r="BI489" s="190">
        <f>IF(N489="nulová",J489,0)</f>
        <v>0</v>
      </c>
      <c r="BJ489" s="15" t="s">
        <v>164</v>
      </c>
      <c r="BK489" s="190">
        <f>ROUND(I489*H489,2)</f>
        <v>0</v>
      </c>
      <c r="BL489" s="15" t="s">
        <v>163</v>
      </c>
      <c r="BM489" s="189" t="s">
        <v>3038</v>
      </c>
    </row>
    <row r="490" s="2" customFormat="1" ht="16.5" customHeight="1">
      <c r="A490" s="34"/>
      <c r="B490" s="176"/>
      <c r="C490" s="191" t="s">
        <v>3039</v>
      </c>
      <c r="D490" s="191" t="s">
        <v>276</v>
      </c>
      <c r="E490" s="192" t="s">
        <v>3040</v>
      </c>
      <c r="F490" s="193" t="s">
        <v>3041</v>
      </c>
      <c r="G490" s="194" t="s">
        <v>300</v>
      </c>
      <c r="H490" s="195">
        <v>12</v>
      </c>
      <c r="I490" s="196"/>
      <c r="J490" s="197">
        <f>ROUND(I490*H490,2)</f>
        <v>0</v>
      </c>
      <c r="K490" s="198"/>
      <c r="L490" s="199"/>
      <c r="M490" s="200" t="s">
        <v>1</v>
      </c>
      <c r="N490" s="201" t="s">
        <v>38</v>
      </c>
      <c r="O490" s="78"/>
      <c r="P490" s="187">
        <f>O490*H490</f>
        <v>0</v>
      </c>
      <c r="Q490" s="187">
        <v>0</v>
      </c>
      <c r="R490" s="187">
        <f>Q490*H490</f>
        <v>0</v>
      </c>
      <c r="S490" s="187">
        <v>0</v>
      </c>
      <c r="T490" s="18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89" t="s">
        <v>174</v>
      </c>
      <c r="AT490" s="189" t="s">
        <v>276</v>
      </c>
      <c r="AU490" s="189" t="s">
        <v>80</v>
      </c>
      <c r="AY490" s="15" t="s">
        <v>157</v>
      </c>
      <c r="BE490" s="190">
        <f>IF(N490="základná",J490,0)</f>
        <v>0</v>
      </c>
      <c r="BF490" s="190">
        <f>IF(N490="znížená",J490,0)</f>
        <v>0</v>
      </c>
      <c r="BG490" s="190">
        <f>IF(N490="zákl. prenesená",J490,0)</f>
        <v>0</v>
      </c>
      <c r="BH490" s="190">
        <f>IF(N490="zníž. prenesená",J490,0)</f>
        <v>0</v>
      </c>
      <c r="BI490" s="190">
        <f>IF(N490="nulová",J490,0)</f>
        <v>0</v>
      </c>
      <c r="BJ490" s="15" t="s">
        <v>164</v>
      </c>
      <c r="BK490" s="190">
        <f>ROUND(I490*H490,2)</f>
        <v>0</v>
      </c>
      <c r="BL490" s="15" t="s">
        <v>163</v>
      </c>
      <c r="BM490" s="189" t="s">
        <v>3042</v>
      </c>
    </row>
    <row r="491" s="2" customFormat="1" ht="16.5" customHeight="1">
      <c r="A491" s="34"/>
      <c r="B491" s="176"/>
      <c r="C491" s="191" t="s">
        <v>772</v>
      </c>
      <c r="D491" s="191" t="s">
        <v>276</v>
      </c>
      <c r="E491" s="192" t="s">
        <v>3043</v>
      </c>
      <c r="F491" s="193" t="s">
        <v>3044</v>
      </c>
      <c r="G491" s="194" t="s">
        <v>300</v>
      </c>
      <c r="H491" s="195">
        <v>12</v>
      </c>
      <c r="I491" s="196"/>
      <c r="J491" s="197">
        <f>ROUND(I491*H491,2)</f>
        <v>0</v>
      </c>
      <c r="K491" s="198"/>
      <c r="L491" s="199"/>
      <c r="M491" s="200" t="s">
        <v>1</v>
      </c>
      <c r="N491" s="201" t="s">
        <v>38</v>
      </c>
      <c r="O491" s="78"/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89" t="s">
        <v>174</v>
      </c>
      <c r="AT491" s="189" t="s">
        <v>276</v>
      </c>
      <c r="AU491" s="189" t="s">
        <v>80</v>
      </c>
      <c r="AY491" s="15" t="s">
        <v>157</v>
      </c>
      <c r="BE491" s="190">
        <f>IF(N491="základná",J491,0)</f>
        <v>0</v>
      </c>
      <c r="BF491" s="190">
        <f>IF(N491="znížená",J491,0)</f>
        <v>0</v>
      </c>
      <c r="BG491" s="190">
        <f>IF(N491="zákl. prenesená",J491,0)</f>
        <v>0</v>
      </c>
      <c r="BH491" s="190">
        <f>IF(N491="zníž. prenesená",J491,0)</f>
        <v>0</v>
      </c>
      <c r="BI491" s="190">
        <f>IF(N491="nulová",J491,0)</f>
        <v>0</v>
      </c>
      <c r="BJ491" s="15" t="s">
        <v>164</v>
      </c>
      <c r="BK491" s="190">
        <f>ROUND(I491*H491,2)</f>
        <v>0</v>
      </c>
      <c r="BL491" s="15" t="s">
        <v>163</v>
      </c>
      <c r="BM491" s="189" t="s">
        <v>3045</v>
      </c>
    </row>
    <row r="492" s="2" customFormat="1" ht="16.5" customHeight="1">
      <c r="A492" s="34"/>
      <c r="B492" s="176"/>
      <c r="C492" s="191" t="s">
        <v>3046</v>
      </c>
      <c r="D492" s="191" t="s">
        <v>276</v>
      </c>
      <c r="E492" s="192" t="s">
        <v>3047</v>
      </c>
      <c r="F492" s="193" t="s">
        <v>3048</v>
      </c>
      <c r="G492" s="194" t="s">
        <v>300</v>
      </c>
      <c r="H492" s="195">
        <v>30</v>
      </c>
      <c r="I492" s="196"/>
      <c r="J492" s="197">
        <f>ROUND(I492*H492,2)</f>
        <v>0</v>
      </c>
      <c r="K492" s="198"/>
      <c r="L492" s="199"/>
      <c r="M492" s="200" t="s">
        <v>1</v>
      </c>
      <c r="N492" s="201" t="s">
        <v>38</v>
      </c>
      <c r="O492" s="78"/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89" t="s">
        <v>174</v>
      </c>
      <c r="AT492" s="189" t="s">
        <v>276</v>
      </c>
      <c r="AU492" s="189" t="s">
        <v>80</v>
      </c>
      <c r="AY492" s="15" t="s">
        <v>157</v>
      </c>
      <c r="BE492" s="190">
        <f>IF(N492="základná",J492,0)</f>
        <v>0</v>
      </c>
      <c r="BF492" s="190">
        <f>IF(N492="znížená",J492,0)</f>
        <v>0</v>
      </c>
      <c r="BG492" s="190">
        <f>IF(N492="zákl. prenesená",J492,0)</f>
        <v>0</v>
      </c>
      <c r="BH492" s="190">
        <f>IF(N492="zníž. prenesená",J492,0)</f>
        <v>0</v>
      </c>
      <c r="BI492" s="190">
        <f>IF(N492="nulová",J492,0)</f>
        <v>0</v>
      </c>
      <c r="BJ492" s="15" t="s">
        <v>164</v>
      </c>
      <c r="BK492" s="190">
        <f>ROUND(I492*H492,2)</f>
        <v>0</v>
      </c>
      <c r="BL492" s="15" t="s">
        <v>163</v>
      </c>
      <c r="BM492" s="189" t="s">
        <v>3049</v>
      </c>
    </row>
    <row r="493" s="2" customFormat="1" ht="16.5" customHeight="1">
      <c r="A493" s="34"/>
      <c r="B493" s="176"/>
      <c r="C493" s="191" t="s">
        <v>776</v>
      </c>
      <c r="D493" s="191" t="s">
        <v>276</v>
      </c>
      <c r="E493" s="192" t="s">
        <v>3050</v>
      </c>
      <c r="F493" s="193" t="s">
        <v>3051</v>
      </c>
      <c r="G493" s="194" t="s">
        <v>300</v>
      </c>
      <c r="H493" s="195">
        <v>4</v>
      </c>
      <c r="I493" s="196"/>
      <c r="J493" s="197">
        <f>ROUND(I493*H493,2)</f>
        <v>0</v>
      </c>
      <c r="K493" s="198"/>
      <c r="L493" s="199"/>
      <c r="M493" s="200" t="s">
        <v>1</v>
      </c>
      <c r="N493" s="201" t="s">
        <v>38</v>
      </c>
      <c r="O493" s="78"/>
      <c r="P493" s="187">
        <f>O493*H493</f>
        <v>0</v>
      </c>
      <c r="Q493" s="187">
        <v>0</v>
      </c>
      <c r="R493" s="187">
        <f>Q493*H493</f>
        <v>0</v>
      </c>
      <c r="S493" s="187">
        <v>0</v>
      </c>
      <c r="T493" s="18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89" t="s">
        <v>174</v>
      </c>
      <c r="AT493" s="189" t="s">
        <v>276</v>
      </c>
      <c r="AU493" s="189" t="s">
        <v>80</v>
      </c>
      <c r="AY493" s="15" t="s">
        <v>157</v>
      </c>
      <c r="BE493" s="190">
        <f>IF(N493="základná",J493,0)</f>
        <v>0</v>
      </c>
      <c r="BF493" s="190">
        <f>IF(N493="znížená",J493,0)</f>
        <v>0</v>
      </c>
      <c r="BG493" s="190">
        <f>IF(N493="zákl. prenesená",J493,0)</f>
        <v>0</v>
      </c>
      <c r="BH493" s="190">
        <f>IF(N493="zníž. prenesená",J493,0)</f>
        <v>0</v>
      </c>
      <c r="BI493" s="190">
        <f>IF(N493="nulová",J493,0)</f>
        <v>0</v>
      </c>
      <c r="BJ493" s="15" t="s">
        <v>164</v>
      </c>
      <c r="BK493" s="190">
        <f>ROUND(I493*H493,2)</f>
        <v>0</v>
      </c>
      <c r="BL493" s="15" t="s">
        <v>163</v>
      </c>
      <c r="BM493" s="189" t="s">
        <v>3052</v>
      </c>
    </row>
    <row r="494" s="2" customFormat="1" ht="16.5" customHeight="1">
      <c r="A494" s="34"/>
      <c r="B494" s="176"/>
      <c r="C494" s="191" t="s">
        <v>3053</v>
      </c>
      <c r="D494" s="191" t="s">
        <v>276</v>
      </c>
      <c r="E494" s="192" t="s">
        <v>3054</v>
      </c>
      <c r="F494" s="193" t="s">
        <v>3055</v>
      </c>
      <c r="G494" s="194" t="s">
        <v>300</v>
      </c>
      <c r="H494" s="195">
        <v>1</v>
      </c>
      <c r="I494" s="196"/>
      <c r="J494" s="197">
        <f>ROUND(I494*H494,2)</f>
        <v>0</v>
      </c>
      <c r="K494" s="198"/>
      <c r="L494" s="199"/>
      <c r="M494" s="200" t="s">
        <v>1</v>
      </c>
      <c r="N494" s="201" t="s">
        <v>38</v>
      </c>
      <c r="O494" s="78"/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89" t="s">
        <v>174</v>
      </c>
      <c r="AT494" s="189" t="s">
        <v>276</v>
      </c>
      <c r="AU494" s="189" t="s">
        <v>80</v>
      </c>
      <c r="AY494" s="15" t="s">
        <v>157</v>
      </c>
      <c r="BE494" s="190">
        <f>IF(N494="základná",J494,0)</f>
        <v>0</v>
      </c>
      <c r="BF494" s="190">
        <f>IF(N494="znížená",J494,0)</f>
        <v>0</v>
      </c>
      <c r="BG494" s="190">
        <f>IF(N494="zákl. prenesená",J494,0)</f>
        <v>0</v>
      </c>
      <c r="BH494" s="190">
        <f>IF(N494="zníž. prenesená",J494,0)</f>
        <v>0</v>
      </c>
      <c r="BI494" s="190">
        <f>IF(N494="nulová",J494,0)</f>
        <v>0</v>
      </c>
      <c r="BJ494" s="15" t="s">
        <v>164</v>
      </c>
      <c r="BK494" s="190">
        <f>ROUND(I494*H494,2)</f>
        <v>0</v>
      </c>
      <c r="BL494" s="15" t="s">
        <v>163</v>
      </c>
      <c r="BM494" s="189" t="s">
        <v>3056</v>
      </c>
    </row>
    <row r="495" s="2" customFormat="1" ht="16.5" customHeight="1">
      <c r="A495" s="34"/>
      <c r="B495" s="176"/>
      <c r="C495" s="191" t="s">
        <v>779</v>
      </c>
      <c r="D495" s="191" t="s">
        <v>276</v>
      </c>
      <c r="E495" s="192" t="s">
        <v>3057</v>
      </c>
      <c r="F495" s="193" t="s">
        <v>3058</v>
      </c>
      <c r="G495" s="194" t="s">
        <v>300</v>
      </c>
      <c r="H495" s="195">
        <v>4</v>
      </c>
      <c r="I495" s="196"/>
      <c r="J495" s="197">
        <f>ROUND(I495*H495,2)</f>
        <v>0</v>
      </c>
      <c r="K495" s="198"/>
      <c r="L495" s="199"/>
      <c r="M495" s="200" t="s">
        <v>1</v>
      </c>
      <c r="N495" s="201" t="s">
        <v>38</v>
      </c>
      <c r="O495" s="78"/>
      <c r="P495" s="187">
        <f>O495*H495</f>
        <v>0</v>
      </c>
      <c r="Q495" s="187">
        <v>0</v>
      </c>
      <c r="R495" s="187">
        <f>Q495*H495</f>
        <v>0</v>
      </c>
      <c r="S495" s="187">
        <v>0</v>
      </c>
      <c r="T495" s="18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89" t="s">
        <v>174</v>
      </c>
      <c r="AT495" s="189" t="s">
        <v>276</v>
      </c>
      <c r="AU495" s="189" t="s">
        <v>80</v>
      </c>
      <c r="AY495" s="15" t="s">
        <v>157</v>
      </c>
      <c r="BE495" s="190">
        <f>IF(N495="základná",J495,0)</f>
        <v>0</v>
      </c>
      <c r="BF495" s="190">
        <f>IF(N495="znížená",J495,0)</f>
        <v>0</v>
      </c>
      <c r="BG495" s="190">
        <f>IF(N495="zákl. prenesená",J495,0)</f>
        <v>0</v>
      </c>
      <c r="BH495" s="190">
        <f>IF(N495="zníž. prenesená",J495,0)</f>
        <v>0</v>
      </c>
      <c r="BI495" s="190">
        <f>IF(N495="nulová",J495,0)</f>
        <v>0</v>
      </c>
      <c r="BJ495" s="15" t="s">
        <v>164</v>
      </c>
      <c r="BK495" s="190">
        <f>ROUND(I495*H495,2)</f>
        <v>0</v>
      </c>
      <c r="BL495" s="15" t="s">
        <v>163</v>
      </c>
      <c r="BM495" s="189" t="s">
        <v>3059</v>
      </c>
    </row>
    <row r="496" s="2" customFormat="1" ht="16.5" customHeight="1">
      <c r="A496" s="34"/>
      <c r="B496" s="176"/>
      <c r="C496" s="191" t="s">
        <v>3060</v>
      </c>
      <c r="D496" s="191" t="s">
        <v>276</v>
      </c>
      <c r="E496" s="192" t="s">
        <v>3061</v>
      </c>
      <c r="F496" s="193" t="s">
        <v>2938</v>
      </c>
      <c r="G496" s="194" t="s">
        <v>300</v>
      </c>
      <c r="H496" s="195">
        <v>2</v>
      </c>
      <c r="I496" s="196"/>
      <c r="J496" s="197">
        <f>ROUND(I496*H496,2)</f>
        <v>0</v>
      </c>
      <c r="K496" s="198"/>
      <c r="L496" s="199"/>
      <c r="M496" s="200" t="s">
        <v>1</v>
      </c>
      <c r="N496" s="201" t="s">
        <v>38</v>
      </c>
      <c r="O496" s="78"/>
      <c r="P496" s="187">
        <f>O496*H496</f>
        <v>0</v>
      </c>
      <c r="Q496" s="187">
        <v>0</v>
      </c>
      <c r="R496" s="187">
        <f>Q496*H496</f>
        <v>0</v>
      </c>
      <c r="S496" s="187">
        <v>0</v>
      </c>
      <c r="T496" s="18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89" t="s">
        <v>174</v>
      </c>
      <c r="AT496" s="189" t="s">
        <v>276</v>
      </c>
      <c r="AU496" s="189" t="s">
        <v>80</v>
      </c>
      <c r="AY496" s="15" t="s">
        <v>157</v>
      </c>
      <c r="BE496" s="190">
        <f>IF(N496="základná",J496,0)</f>
        <v>0</v>
      </c>
      <c r="BF496" s="190">
        <f>IF(N496="znížená",J496,0)</f>
        <v>0</v>
      </c>
      <c r="BG496" s="190">
        <f>IF(N496="zákl. prenesená",J496,0)</f>
        <v>0</v>
      </c>
      <c r="BH496" s="190">
        <f>IF(N496="zníž. prenesená",J496,0)</f>
        <v>0</v>
      </c>
      <c r="BI496" s="190">
        <f>IF(N496="nulová",J496,0)</f>
        <v>0</v>
      </c>
      <c r="BJ496" s="15" t="s">
        <v>164</v>
      </c>
      <c r="BK496" s="190">
        <f>ROUND(I496*H496,2)</f>
        <v>0</v>
      </c>
      <c r="BL496" s="15" t="s">
        <v>163</v>
      </c>
      <c r="BM496" s="189" t="s">
        <v>3062</v>
      </c>
    </row>
    <row r="497" s="2" customFormat="1" ht="16.5" customHeight="1">
      <c r="A497" s="34"/>
      <c r="B497" s="176"/>
      <c r="C497" s="191" t="s">
        <v>783</v>
      </c>
      <c r="D497" s="191" t="s">
        <v>276</v>
      </c>
      <c r="E497" s="192" t="s">
        <v>3063</v>
      </c>
      <c r="F497" s="193" t="s">
        <v>2941</v>
      </c>
      <c r="G497" s="194" t="s">
        <v>300</v>
      </c>
      <c r="H497" s="195">
        <v>12</v>
      </c>
      <c r="I497" s="196"/>
      <c r="J497" s="197">
        <f>ROUND(I497*H497,2)</f>
        <v>0</v>
      </c>
      <c r="K497" s="198"/>
      <c r="L497" s="199"/>
      <c r="M497" s="200" t="s">
        <v>1</v>
      </c>
      <c r="N497" s="201" t="s">
        <v>38</v>
      </c>
      <c r="O497" s="78"/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89" t="s">
        <v>174</v>
      </c>
      <c r="AT497" s="189" t="s">
        <v>276</v>
      </c>
      <c r="AU497" s="189" t="s">
        <v>80</v>
      </c>
      <c r="AY497" s="15" t="s">
        <v>157</v>
      </c>
      <c r="BE497" s="190">
        <f>IF(N497="základná",J497,0)</f>
        <v>0</v>
      </c>
      <c r="BF497" s="190">
        <f>IF(N497="znížená",J497,0)</f>
        <v>0</v>
      </c>
      <c r="BG497" s="190">
        <f>IF(N497="zákl. prenesená",J497,0)</f>
        <v>0</v>
      </c>
      <c r="BH497" s="190">
        <f>IF(N497="zníž. prenesená",J497,0)</f>
        <v>0</v>
      </c>
      <c r="BI497" s="190">
        <f>IF(N497="nulová",J497,0)</f>
        <v>0</v>
      </c>
      <c r="BJ497" s="15" t="s">
        <v>164</v>
      </c>
      <c r="BK497" s="190">
        <f>ROUND(I497*H497,2)</f>
        <v>0</v>
      </c>
      <c r="BL497" s="15" t="s">
        <v>163</v>
      </c>
      <c r="BM497" s="189" t="s">
        <v>3064</v>
      </c>
    </row>
    <row r="498" s="2" customFormat="1" ht="16.5" customHeight="1">
      <c r="A498" s="34"/>
      <c r="B498" s="176"/>
      <c r="C498" s="191" t="s">
        <v>3065</v>
      </c>
      <c r="D498" s="191" t="s">
        <v>276</v>
      </c>
      <c r="E498" s="192" t="s">
        <v>3066</v>
      </c>
      <c r="F498" s="193" t="s">
        <v>2945</v>
      </c>
      <c r="G498" s="194" t="s">
        <v>300</v>
      </c>
      <c r="H498" s="195">
        <v>12</v>
      </c>
      <c r="I498" s="196"/>
      <c r="J498" s="197">
        <f>ROUND(I498*H498,2)</f>
        <v>0</v>
      </c>
      <c r="K498" s="198"/>
      <c r="L498" s="199"/>
      <c r="M498" s="200" t="s">
        <v>1</v>
      </c>
      <c r="N498" s="201" t="s">
        <v>38</v>
      </c>
      <c r="O498" s="78"/>
      <c r="P498" s="187">
        <f>O498*H498</f>
        <v>0</v>
      </c>
      <c r="Q498" s="187">
        <v>0</v>
      </c>
      <c r="R498" s="187">
        <f>Q498*H498</f>
        <v>0</v>
      </c>
      <c r="S498" s="187">
        <v>0</v>
      </c>
      <c r="T498" s="18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89" t="s">
        <v>174</v>
      </c>
      <c r="AT498" s="189" t="s">
        <v>276</v>
      </c>
      <c r="AU498" s="189" t="s">
        <v>80</v>
      </c>
      <c r="AY498" s="15" t="s">
        <v>157</v>
      </c>
      <c r="BE498" s="190">
        <f>IF(N498="základná",J498,0)</f>
        <v>0</v>
      </c>
      <c r="BF498" s="190">
        <f>IF(N498="znížená",J498,0)</f>
        <v>0</v>
      </c>
      <c r="BG498" s="190">
        <f>IF(N498="zákl. prenesená",J498,0)</f>
        <v>0</v>
      </c>
      <c r="BH498" s="190">
        <f>IF(N498="zníž. prenesená",J498,0)</f>
        <v>0</v>
      </c>
      <c r="BI498" s="190">
        <f>IF(N498="nulová",J498,0)</f>
        <v>0</v>
      </c>
      <c r="BJ498" s="15" t="s">
        <v>164</v>
      </c>
      <c r="BK498" s="190">
        <f>ROUND(I498*H498,2)</f>
        <v>0</v>
      </c>
      <c r="BL498" s="15" t="s">
        <v>163</v>
      </c>
      <c r="BM498" s="189" t="s">
        <v>3067</v>
      </c>
    </row>
    <row r="499" s="2" customFormat="1" ht="16.5" customHeight="1">
      <c r="A499" s="34"/>
      <c r="B499" s="176"/>
      <c r="C499" s="191" t="s">
        <v>786</v>
      </c>
      <c r="D499" s="191" t="s">
        <v>276</v>
      </c>
      <c r="E499" s="192" t="s">
        <v>3068</v>
      </c>
      <c r="F499" s="193" t="s">
        <v>2952</v>
      </c>
      <c r="G499" s="194" t="s">
        <v>300</v>
      </c>
      <c r="H499" s="195">
        <v>30</v>
      </c>
      <c r="I499" s="196"/>
      <c r="J499" s="197">
        <f>ROUND(I499*H499,2)</f>
        <v>0</v>
      </c>
      <c r="K499" s="198"/>
      <c r="L499" s="199"/>
      <c r="M499" s="200" t="s">
        <v>1</v>
      </c>
      <c r="N499" s="201" t="s">
        <v>38</v>
      </c>
      <c r="O499" s="78"/>
      <c r="P499" s="187">
        <f>O499*H499</f>
        <v>0</v>
      </c>
      <c r="Q499" s="187">
        <v>0</v>
      </c>
      <c r="R499" s="187">
        <f>Q499*H499</f>
        <v>0</v>
      </c>
      <c r="S499" s="187">
        <v>0</v>
      </c>
      <c r="T499" s="18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9" t="s">
        <v>174</v>
      </c>
      <c r="AT499" s="189" t="s">
        <v>276</v>
      </c>
      <c r="AU499" s="189" t="s">
        <v>80</v>
      </c>
      <c r="AY499" s="15" t="s">
        <v>157</v>
      </c>
      <c r="BE499" s="190">
        <f>IF(N499="základná",J499,0)</f>
        <v>0</v>
      </c>
      <c r="BF499" s="190">
        <f>IF(N499="znížená",J499,0)</f>
        <v>0</v>
      </c>
      <c r="BG499" s="190">
        <f>IF(N499="zákl. prenesená",J499,0)</f>
        <v>0</v>
      </c>
      <c r="BH499" s="190">
        <f>IF(N499="zníž. prenesená",J499,0)</f>
        <v>0</v>
      </c>
      <c r="BI499" s="190">
        <f>IF(N499="nulová",J499,0)</f>
        <v>0</v>
      </c>
      <c r="BJ499" s="15" t="s">
        <v>164</v>
      </c>
      <c r="BK499" s="190">
        <f>ROUND(I499*H499,2)</f>
        <v>0</v>
      </c>
      <c r="BL499" s="15" t="s">
        <v>163</v>
      </c>
      <c r="BM499" s="189" t="s">
        <v>3069</v>
      </c>
    </row>
    <row r="500" s="2" customFormat="1" ht="16.5" customHeight="1">
      <c r="A500" s="34"/>
      <c r="B500" s="176"/>
      <c r="C500" s="177" t="s">
        <v>3070</v>
      </c>
      <c r="D500" s="177" t="s">
        <v>159</v>
      </c>
      <c r="E500" s="178" t="s">
        <v>3071</v>
      </c>
      <c r="F500" s="179" t="s">
        <v>2625</v>
      </c>
      <c r="G500" s="180" t="s">
        <v>727</v>
      </c>
      <c r="H500" s="202"/>
      <c r="I500" s="182"/>
      <c r="J500" s="183">
        <f>ROUND(I500*H500,2)</f>
        <v>0</v>
      </c>
      <c r="K500" s="184"/>
      <c r="L500" s="35"/>
      <c r="M500" s="185" t="s">
        <v>1</v>
      </c>
      <c r="N500" s="186" t="s">
        <v>38</v>
      </c>
      <c r="O500" s="78"/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89" t="s">
        <v>163</v>
      </c>
      <c r="AT500" s="189" t="s">
        <v>159</v>
      </c>
      <c r="AU500" s="189" t="s">
        <v>80</v>
      </c>
      <c r="AY500" s="15" t="s">
        <v>157</v>
      </c>
      <c r="BE500" s="190">
        <f>IF(N500="základná",J500,0)</f>
        <v>0</v>
      </c>
      <c r="BF500" s="190">
        <f>IF(N500="znížená",J500,0)</f>
        <v>0</v>
      </c>
      <c r="BG500" s="190">
        <f>IF(N500="zákl. prenesená",J500,0)</f>
        <v>0</v>
      </c>
      <c r="BH500" s="190">
        <f>IF(N500="zníž. prenesená",J500,0)</f>
        <v>0</v>
      </c>
      <c r="BI500" s="190">
        <f>IF(N500="nulová",J500,0)</f>
        <v>0</v>
      </c>
      <c r="BJ500" s="15" t="s">
        <v>164</v>
      </c>
      <c r="BK500" s="190">
        <f>ROUND(I500*H500,2)</f>
        <v>0</v>
      </c>
      <c r="BL500" s="15" t="s">
        <v>163</v>
      </c>
      <c r="BM500" s="189" t="s">
        <v>3072</v>
      </c>
    </row>
    <row r="501" s="2" customFormat="1" ht="16.5" customHeight="1">
      <c r="A501" s="34"/>
      <c r="B501" s="176"/>
      <c r="C501" s="177" t="s">
        <v>788</v>
      </c>
      <c r="D501" s="177" t="s">
        <v>159</v>
      </c>
      <c r="E501" s="178" t="s">
        <v>3073</v>
      </c>
      <c r="F501" s="179" t="s">
        <v>2624</v>
      </c>
      <c r="G501" s="180" t="s">
        <v>727</v>
      </c>
      <c r="H501" s="202"/>
      <c r="I501" s="182"/>
      <c r="J501" s="183">
        <f>ROUND(I501*H501,2)</f>
        <v>0</v>
      </c>
      <c r="K501" s="184"/>
      <c r="L501" s="35"/>
      <c r="M501" s="185" t="s">
        <v>1</v>
      </c>
      <c r="N501" s="186" t="s">
        <v>38</v>
      </c>
      <c r="O501" s="78"/>
      <c r="P501" s="187">
        <f>O501*H501</f>
        <v>0</v>
      </c>
      <c r="Q501" s="187">
        <v>0</v>
      </c>
      <c r="R501" s="187">
        <f>Q501*H501</f>
        <v>0</v>
      </c>
      <c r="S501" s="187">
        <v>0</v>
      </c>
      <c r="T501" s="18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89" t="s">
        <v>163</v>
      </c>
      <c r="AT501" s="189" t="s">
        <v>159</v>
      </c>
      <c r="AU501" s="189" t="s">
        <v>80</v>
      </c>
      <c r="AY501" s="15" t="s">
        <v>157</v>
      </c>
      <c r="BE501" s="190">
        <f>IF(N501="základná",J501,0)</f>
        <v>0</v>
      </c>
      <c r="BF501" s="190">
        <f>IF(N501="znížená",J501,0)</f>
        <v>0</v>
      </c>
      <c r="BG501" s="190">
        <f>IF(N501="zákl. prenesená",J501,0)</f>
        <v>0</v>
      </c>
      <c r="BH501" s="190">
        <f>IF(N501="zníž. prenesená",J501,0)</f>
        <v>0</v>
      </c>
      <c r="BI501" s="190">
        <f>IF(N501="nulová",J501,0)</f>
        <v>0</v>
      </c>
      <c r="BJ501" s="15" t="s">
        <v>164</v>
      </c>
      <c r="BK501" s="190">
        <f>ROUND(I501*H501,2)</f>
        <v>0</v>
      </c>
      <c r="BL501" s="15" t="s">
        <v>163</v>
      </c>
      <c r="BM501" s="189" t="s">
        <v>3074</v>
      </c>
    </row>
    <row r="502" s="12" customFormat="1" ht="25.92" customHeight="1">
      <c r="A502" s="12"/>
      <c r="B502" s="163"/>
      <c r="C502" s="12"/>
      <c r="D502" s="164" t="s">
        <v>71</v>
      </c>
      <c r="E502" s="165" t="s">
        <v>3075</v>
      </c>
      <c r="F502" s="165" t="s">
        <v>3076</v>
      </c>
      <c r="G502" s="12"/>
      <c r="H502" s="12"/>
      <c r="I502" s="166"/>
      <c r="J502" s="167">
        <f>BK502</f>
        <v>0</v>
      </c>
      <c r="K502" s="12"/>
      <c r="L502" s="163"/>
      <c r="M502" s="168"/>
      <c r="N502" s="169"/>
      <c r="O502" s="169"/>
      <c r="P502" s="170">
        <f>SUM(P503:P509)</f>
        <v>0</v>
      </c>
      <c r="Q502" s="169"/>
      <c r="R502" s="170">
        <f>SUM(R503:R509)</f>
        <v>0</v>
      </c>
      <c r="S502" s="169"/>
      <c r="T502" s="171">
        <f>SUM(T503:T509)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164" t="s">
        <v>80</v>
      </c>
      <c r="AT502" s="172" t="s">
        <v>71</v>
      </c>
      <c r="AU502" s="172" t="s">
        <v>72</v>
      </c>
      <c r="AY502" s="164" t="s">
        <v>157</v>
      </c>
      <c r="BK502" s="173">
        <f>SUM(BK503:BK509)</f>
        <v>0</v>
      </c>
    </row>
    <row r="503" s="2" customFormat="1" ht="16.5" customHeight="1">
      <c r="A503" s="34"/>
      <c r="B503" s="176"/>
      <c r="C503" s="177" t="s">
        <v>3077</v>
      </c>
      <c r="D503" s="177" t="s">
        <v>159</v>
      </c>
      <c r="E503" s="178" t="s">
        <v>3078</v>
      </c>
      <c r="F503" s="179" t="s">
        <v>3079</v>
      </c>
      <c r="G503" s="180" t="s">
        <v>3080</v>
      </c>
      <c r="H503" s="181">
        <v>0.14999999999999999</v>
      </c>
      <c r="I503" s="182"/>
      <c r="J503" s="183">
        <f>ROUND(I503*H503,2)</f>
        <v>0</v>
      </c>
      <c r="K503" s="184"/>
      <c r="L503" s="35"/>
      <c r="M503" s="185" t="s">
        <v>1</v>
      </c>
      <c r="N503" s="186" t="s">
        <v>38</v>
      </c>
      <c r="O503" s="78"/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9" t="s">
        <v>163</v>
      </c>
      <c r="AT503" s="189" t="s">
        <v>159</v>
      </c>
      <c r="AU503" s="189" t="s">
        <v>80</v>
      </c>
      <c r="AY503" s="15" t="s">
        <v>157</v>
      </c>
      <c r="BE503" s="190">
        <f>IF(N503="základná",J503,0)</f>
        <v>0</v>
      </c>
      <c r="BF503" s="190">
        <f>IF(N503="znížená",J503,0)</f>
        <v>0</v>
      </c>
      <c r="BG503" s="190">
        <f>IF(N503="zákl. prenesená",J503,0)</f>
        <v>0</v>
      </c>
      <c r="BH503" s="190">
        <f>IF(N503="zníž. prenesená",J503,0)</f>
        <v>0</v>
      </c>
      <c r="BI503" s="190">
        <f>IF(N503="nulová",J503,0)</f>
        <v>0</v>
      </c>
      <c r="BJ503" s="15" t="s">
        <v>164</v>
      </c>
      <c r="BK503" s="190">
        <f>ROUND(I503*H503,2)</f>
        <v>0</v>
      </c>
      <c r="BL503" s="15" t="s">
        <v>163</v>
      </c>
      <c r="BM503" s="189" t="s">
        <v>3081</v>
      </c>
    </row>
    <row r="504" s="2" customFormat="1" ht="21.75" customHeight="1">
      <c r="A504" s="34"/>
      <c r="B504" s="176"/>
      <c r="C504" s="177" t="s">
        <v>791</v>
      </c>
      <c r="D504" s="177" t="s">
        <v>159</v>
      </c>
      <c r="E504" s="178" t="s">
        <v>3082</v>
      </c>
      <c r="F504" s="179" t="s">
        <v>3083</v>
      </c>
      <c r="G504" s="180" t="s">
        <v>162</v>
      </c>
      <c r="H504" s="181">
        <v>20</v>
      </c>
      <c r="I504" s="182"/>
      <c r="J504" s="183">
        <f>ROUND(I504*H504,2)</f>
        <v>0</v>
      </c>
      <c r="K504" s="184"/>
      <c r="L504" s="35"/>
      <c r="M504" s="185" t="s">
        <v>1</v>
      </c>
      <c r="N504" s="186" t="s">
        <v>38</v>
      </c>
      <c r="O504" s="78"/>
      <c r="P504" s="187">
        <f>O504*H504</f>
        <v>0</v>
      </c>
      <c r="Q504" s="187">
        <v>0</v>
      </c>
      <c r="R504" s="187">
        <f>Q504*H504</f>
        <v>0</v>
      </c>
      <c r="S504" s="187">
        <v>0</v>
      </c>
      <c r="T504" s="188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89" t="s">
        <v>163</v>
      </c>
      <c r="AT504" s="189" t="s">
        <v>159</v>
      </c>
      <c r="AU504" s="189" t="s">
        <v>80</v>
      </c>
      <c r="AY504" s="15" t="s">
        <v>157</v>
      </c>
      <c r="BE504" s="190">
        <f>IF(N504="základná",J504,0)</f>
        <v>0</v>
      </c>
      <c r="BF504" s="190">
        <f>IF(N504="znížená",J504,0)</f>
        <v>0</v>
      </c>
      <c r="BG504" s="190">
        <f>IF(N504="zákl. prenesená",J504,0)</f>
        <v>0</v>
      </c>
      <c r="BH504" s="190">
        <f>IF(N504="zníž. prenesená",J504,0)</f>
        <v>0</v>
      </c>
      <c r="BI504" s="190">
        <f>IF(N504="nulová",J504,0)</f>
        <v>0</v>
      </c>
      <c r="BJ504" s="15" t="s">
        <v>164</v>
      </c>
      <c r="BK504" s="190">
        <f>ROUND(I504*H504,2)</f>
        <v>0</v>
      </c>
      <c r="BL504" s="15" t="s">
        <v>163</v>
      </c>
      <c r="BM504" s="189" t="s">
        <v>3084</v>
      </c>
    </row>
    <row r="505" s="2" customFormat="1" ht="16.5" customHeight="1">
      <c r="A505" s="34"/>
      <c r="B505" s="176"/>
      <c r="C505" s="177" t="s">
        <v>3085</v>
      </c>
      <c r="D505" s="177" t="s">
        <v>159</v>
      </c>
      <c r="E505" s="178" t="s">
        <v>3086</v>
      </c>
      <c r="F505" s="179" t="s">
        <v>3087</v>
      </c>
      <c r="G505" s="180" t="s">
        <v>311</v>
      </c>
      <c r="H505" s="181">
        <v>20</v>
      </c>
      <c r="I505" s="182"/>
      <c r="J505" s="183">
        <f>ROUND(I505*H505,2)</f>
        <v>0</v>
      </c>
      <c r="K505" s="184"/>
      <c r="L505" s="35"/>
      <c r="M505" s="185" t="s">
        <v>1</v>
      </c>
      <c r="N505" s="186" t="s">
        <v>38</v>
      </c>
      <c r="O505" s="78"/>
      <c r="P505" s="187">
        <f>O505*H505</f>
        <v>0</v>
      </c>
      <c r="Q505" s="187">
        <v>0</v>
      </c>
      <c r="R505" s="187">
        <f>Q505*H505</f>
        <v>0</v>
      </c>
      <c r="S505" s="187">
        <v>0</v>
      </c>
      <c r="T505" s="18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89" t="s">
        <v>163</v>
      </c>
      <c r="AT505" s="189" t="s">
        <v>159</v>
      </c>
      <c r="AU505" s="189" t="s">
        <v>80</v>
      </c>
      <c r="AY505" s="15" t="s">
        <v>157</v>
      </c>
      <c r="BE505" s="190">
        <f>IF(N505="základná",J505,0)</f>
        <v>0</v>
      </c>
      <c r="BF505" s="190">
        <f>IF(N505="znížená",J505,0)</f>
        <v>0</v>
      </c>
      <c r="BG505" s="190">
        <f>IF(N505="zákl. prenesená",J505,0)</f>
        <v>0</v>
      </c>
      <c r="BH505" s="190">
        <f>IF(N505="zníž. prenesená",J505,0)</f>
        <v>0</v>
      </c>
      <c r="BI505" s="190">
        <f>IF(N505="nulová",J505,0)</f>
        <v>0</v>
      </c>
      <c r="BJ505" s="15" t="s">
        <v>164</v>
      </c>
      <c r="BK505" s="190">
        <f>ROUND(I505*H505,2)</f>
        <v>0</v>
      </c>
      <c r="BL505" s="15" t="s">
        <v>163</v>
      </c>
      <c r="BM505" s="189" t="s">
        <v>3088</v>
      </c>
    </row>
    <row r="506" s="2" customFormat="1" ht="24.15" customHeight="1">
      <c r="A506" s="34"/>
      <c r="B506" s="176"/>
      <c r="C506" s="177" t="s">
        <v>795</v>
      </c>
      <c r="D506" s="177" t="s">
        <v>159</v>
      </c>
      <c r="E506" s="178" t="s">
        <v>3089</v>
      </c>
      <c r="F506" s="179" t="s">
        <v>3090</v>
      </c>
      <c r="G506" s="180" t="s">
        <v>311</v>
      </c>
      <c r="H506" s="181">
        <v>90</v>
      </c>
      <c r="I506" s="182"/>
      <c r="J506" s="183">
        <f>ROUND(I506*H506,2)</f>
        <v>0</v>
      </c>
      <c r="K506" s="184"/>
      <c r="L506" s="35"/>
      <c r="M506" s="185" t="s">
        <v>1</v>
      </c>
      <c r="N506" s="186" t="s">
        <v>38</v>
      </c>
      <c r="O506" s="78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89" t="s">
        <v>163</v>
      </c>
      <c r="AT506" s="189" t="s">
        <v>159</v>
      </c>
      <c r="AU506" s="189" t="s">
        <v>80</v>
      </c>
      <c r="AY506" s="15" t="s">
        <v>157</v>
      </c>
      <c r="BE506" s="190">
        <f>IF(N506="základná",J506,0)</f>
        <v>0</v>
      </c>
      <c r="BF506" s="190">
        <f>IF(N506="znížená",J506,0)</f>
        <v>0</v>
      </c>
      <c r="BG506" s="190">
        <f>IF(N506="zákl. prenesená",J506,0)</f>
        <v>0</v>
      </c>
      <c r="BH506" s="190">
        <f>IF(N506="zníž. prenesená",J506,0)</f>
        <v>0</v>
      </c>
      <c r="BI506" s="190">
        <f>IF(N506="nulová",J506,0)</f>
        <v>0</v>
      </c>
      <c r="BJ506" s="15" t="s">
        <v>164</v>
      </c>
      <c r="BK506" s="190">
        <f>ROUND(I506*H506,2)</f>
        <v>0</v>
      </c>
      <c r="BL506" s="15" t="s">
        <v>163</v>
      </c>
      <c r="BM506" s="189" t="s">
        <v>2681</v>
      </c>
    </row>
    <row r="507" s="2" customFormat="1" ht="16.5" customHeight="1">
      <c r="A507" s="34"/>
      <c r="B507" s="176"/>
      <c r="C507" s="177" t="s">
        <v>3091</v>
      </c>
      <c r="D507" s="177" t="s">
        <v>159</v>
      </c>
      <c r="E507" s="178" t="s">
        <v>3092</v>
      </c>
      <c r="F507" s="179" t="s">
        <v>3093</v>
      </c>
      <c r="G507" s="180" t="s">
        <v>300</v>
      </c>
      <c r="H507" s="181">
        <v>6</v>
      </c>
      <c r="I507" s="182"/>
      <c r="J507" s="183">
        <f>ROUND(I507*H507,2)</f>
        <v>0</v>
      </c>
      <c r="K507" s="184"/>
      <c r="L507" s="35"/>
      <c r="M507" s="185" t="s">
        <v>1</v>
      </c>
      <c r="N507" s="186" t="s">
        <v>38</v>
      </c>
      <c r="O507" s="78"/>
      <c r="P507" s="187">
        <f>O507*H507</f>
        <v>0</v>
      </c>
      <c r="Q507" s="187">
        <v>0</v>
      </c>
      <c r="R507" s="187">
        <f>Q507*H507</f>
        <v>0</v>
      </c>
      <c r="S507" s="187">
        <v>0</v>
      </c>
      <c r="T507" s="188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89" t="s">
        <v>163</v>
      </c>
      <c r="AT507" s="189" t="s">
        <v>159</v>
      </c>
      <c r="AU507" s="189" t="s">
        <v>80</v>
      </c>
      <c r="AY507" s="15" t="s">
        <v>157</v>
      </c>
      <c r="BE507" s="190">
        <f>IF(N507="základná",J507,0)</f>
        <v>0</v>
      </c>
      <c r="BF507" s="190">
        <f>IF(N507="znížená",J507,0)</f>
        <v>0</v>
      </c>
      <c r="BG507" s="190">
        <f>IF(N507="zákl. prenesená",J507,0)</f>
        <v>0</v>
      </c>
      <c r="BH507" s="190">
        <f>IF(N507="zníž. prenesená",J507,0)</f>
        <v>0</v>
      </c>
      <c r="BI507" s="190">
        <f>IF(N507="nulová",J507,0)</f>
        <v>0</v>
      </c>
      <c r="BJ507" s="15" t="s">
        <v>164</v>
      </c>
      <c r="BK507" s="190">
        <f>ROUND(I507*H507,2)</f>
        <v>0</v>
      </c>
      <c r="BL507" s="15" t="s">
        <v>163</v>
      </c>
      <c r="BM507" s="189" t="s">
        <v>3094</v>
      </c>
    </row>
    <row r="508" s="2" customFormat="1" ht="16.5" customHeight="1">
      <c r="A508" s="34"/>
      <c r="B508" s="176"/>
      <c r="C508" s="177" t="s">
        <v>798</v>
      </c>
      <c r="D508" s="177" t="s">
        <v>159</v>
      </c>
      <c r="E508" s="178" t="s">
        <v>3095</v>
      </c>
      <c r="F508" s="179" t="s">
        <v>3096</v>
      </c>
      <c r="G508" s="180" t="s">
        <v>311</v>
      </c>
      <c r="H508" s="181">
        <v>90</v>
      </c>
      <c r="I508" s="182"/>
      <c r="J508" s="183">
        <f>ROUND(I508*H508,2)</f>
        <v>0</v>
      </c>
      <c r="K508" s="184"/>
      <c r="L508" s="35"/>
      <c r="M508" s="185" t="s">
        <v>1</v>
      </c>
      <c r="N508" s="186" t="s">
        <v>38</v>
      </c>
      <c r="O508" s="78"/>
      <c r="P508" s="187">
        <f>O508*H508</f>
        <v>0</v>
      </c>
      <c r="Q508" s="187">
        <v>0</v>
      </c>
      <c r="R508" s="187">
        <f>Q508*H508</f>
        <v>0</v>
      </c>
      <c r="S508" s="187">
        <v>0</v>
      </c>
      <c r="T508" s="18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89" t="s">
        <v>163</v>
      </c>
      <c r="AT508" s="189" t="s">
        <v>159</v>
      </c>
      <c r="AU508" s="189" t="s">
        <v>80</v>
      </c>
      <c r="AY508" s="15" t="s">
        <v>157</v>
      </c>
      <c r="BE508" s="190">
        <f>IF(N508="základná",J508,0)</f>
        <v>0</v>
      </c>
      <c r="BF508" s="190">
        <f>IF(N508="znížená",J508,0)</f>
        <v>0</v>
      </c>
      <c r="BG508" s="190">
        <f>IF(N508="zákl. prenesená",J508,0)</f>
        <v>0</v>
      </c>
      <c r="BH508" s="190">
        <f>IF(N508="zníž. prenesená",J508,0)</f>
        <v>0</v>
      </c>
      <c r="BI508" s="190">
        <f>IF(N508="nulová",J508,0)</f>
        <v>0</v>
      </c>
      <c r="BJ508" s="15" t="s">
        <v>164</v>
      </c>
      <c r="BK508" s="190">
        <f>ROUND(I508*H508,2)</f>
        <v>0</v>
      </c>
      <c r="BL508" s="15" t="s">
        <v>163</v>
      </c>
      <c r="BM508" s="189" t="s">
        <v>729</v>
      </c>
    </row>
    <row r="509" s="2" customFormat="1" ht="16.5" customHeight="1">
      <c r="A509" s="34"/>
      <c r="B509" s="176"/>
      <c r="C509" s="177" t="s">
        <v>3097</v>
      </c>
      <c r="D509" s="177" t="s">
        <v>159</v>
      </c>
      <c r="E509" s="178" t="s">
        <v>3098</v>
      </c>
      <c r="F509" s="179" t="s">
        <v>3099</v>
      </c>
      <c r="G509" s="180" t="s">
        <v>162</v>
      </c>
      <c r="H509" s="181">
        <v>30</v>
      </c>
      <c r="I509" s="182"/>
      <c r="J509" s="183">
        <f>ROUND(I509*H509,2)</f>
        <v>0</v>
      </c>
      <c r="K509" s="184"/>
      <c r="L509" s="35"/>
      <c r="M509" s="185" t="s">
        <v>1</v>
      </c>
      <c r="N509" s="186" t="s">
        <v>38</v>
      </c>
      <c r="O509" s="78"/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89" t="s">
        <v>163</v>
      </c>
      <c r="AT509" s="189" t="s">
        <v>159</v>
      </c>
      <c r="AU509" s="189" t="s">
        <v>80</v>
      </c>
      <c r="AY509" s="15" t="s">
        <v>157</v>
      </c>
      <c r="BE509" s="190">
        <f>IF(N509="základná",J509,0)</f>
        <v>0</v>
      </c>
      <c r="BF509" s="190">
        <f>IF(N509="znížená",J509,0)</f>
        <v>0</v>
      </c>
      <c r="BG509" s="190">
        <f>IF(N509="zákl. prenesená",J509,0)</f>
        <v>0</v>
      </c>
      <c r="BH509" s="190">
        <f>IF(N509="zníž. prenesená",J509,0)</f>
        <v>0</v>
      </c>
      <c r="BI509" s="190">
        <f>IF(N509="nulová",J509,0)</f>
        <v>0</v>
      </c>
      <c r="BJ509" s="15" t="s">
        <v>164</v>
      </c>
      <c r="BK509" s="190">
        <f>ROUND(I509*H509,2)</f>
        <v>0</v>
      </c>
      <c r="BL509" s="15" t="s">
        <v>163</v>
      </c>
      <c r="BM509" s="189" t="s">
        <v>3100</v>
      </c>
    </row>
    <row r="510" s="12" customFormat="1" ht="25.92" customHeight="1">
      <c r="A510" s="12"/>
      <c r="B510" s="163"/>
      <c r="C510" s="12"/>
      <c r="D510" s="164" t="s">
        <v>71</v>
      </c>
      <c r="E510" s="165" t="s">
        <v>3101</v>
      </c>
      <c r="F510" s="165" t="s">
        <v>3102</v>
      </c>
      <c r="G510" s="12"/>
      <c r="H510" s="12"/>
      <c r="I510" s="166"/>
      <c r="J510" s="167">
        <f>BK510</f>
        <v>0</v>
      </c>
      <c r="K510" s="12"/>
      <c r="L510" s="163"/>
      <c r="M510" s="168"/>
      <c r="N510" s="169"/>
      <c r="O510" s="169"/>
      <c r="P510" s="170">
        <f>SUM(P511:P513)</f>
        <v>0</v>
      </c>
      <c r="Q510" s="169"/>
      <c r="R510" s="170">
        <f>SUM(R511:R513)</f>
        <v>0</v>
      </c>
      <c r="S510" s="169"/>
      <c r="T510" s="171">
        <f>SUM(T511:T513)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64" t="s">
        <v>80</v>
      </c>
      <c r="AT510" s="172" t="s">
        <v>71</v>
      </c>
      <c r="AU510" s="172" t="s">
        <v>72</v>
      </c>
      <c r="AY510" s="164" t="s">
        <v>157</v>
      </c>
      <c r="BK510" s="173">
        <f>SUM(BK511:BK513)</f>
        <v>0</v>
      </c>
    </row>
    <row r="511" s="2" customFormat="1" ht="16.5" customHeight="1">
      <c r="A511" s="34"/>
      <c r="B511" s="176"/>
      <c r="C511" s="177" t="s">
        <v>802</v>
      </c>
      <c r="D511" s="177" t="s">
        <v>159</v>
      </c>
      <c r="E511" s="178" t="s">
        <v>3103</v>
      </c>
      <c r="F511" s="179" t="s">
        <v>3104</v>
      </c>
      <c r="G511" s="180" t="s">
        <v>311</v>
      </c>
      <c r="H511" s="181">
        <v>3600</v>
      </c>
      <c r="I511" s="182"/>
      <c r="J511" s="183">
        <f>ROUND(I511*H511,2)</f>
        <v>0</v>
      </c>
      <c r="K511" s="184"/>
      <c r="L511" s="35"/>
      <c r="M511" s="185" t="s">
        <v>1</v>
      </c>
      <c r="N511" s="186" t="s">
        <v>38</v>
      </c>
      <c r="O511" s="78"/>
      <c r="P511" s="187">
        <f>O511*H511</f>
        <v>0</v>
      </c>
      <c r="Q511" s="187">
        <v>0</v>
      </c>
      <c r="R511" s="187">
        <f>Q511*H511</f>
        <v>0</v>
      </c>
      <c r="S511" s="187">
        <v>0</v>
      </c>
      <c r="T511" s="18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89" t="s">
        <v>163</v>
      </c>
      <c r="AT511" s="189" t="s">
        <v>159</v>
      </c>
      <c r="AU511" s="189" t="s">
        <v>80</v>
      </c>
      <c r="AY511" s="15" t="s">
        <v>157</v>
      </c>
      <c r="BE511" s="190">
        <f>IF(N511="základná",J511,0)</f>
        <v>0</v>
      </c>
      <c r="BF511" s="190">
        <f>IF(N511="znížená",J511,0)</f>
        <v>0</v>
      </c>
      <c r="BG511" s="190">
        <f>IF(N511="zákl. prenesená",J511,0)</f>
        <v>0</v>
      </c>
      <c r="BH511" s="190">
        <f>IF(N511="zníž. prenesená",J511,0)</f>
        <v>0</v>
      </c>
      <c r="BI511" s="190">
        <f>IF(N511="nulová",J511,0)</f>
        <v>0</v>
      </c>
      <c r="BJ511" s="15" t="s">
        <v>164</v>
      </c>
      <c r="BK511" s="190">
        <f>ROUND(I511*H511,2)</f>
        <v>0</v>
      </c>
      <c r="BL511" s="15" t="s">
        <v>163</v>
      </c>
      <c r="BM511" s="189" t="s">
        <v>3105</v>
      </c>
    </row>
    <row r="512" s="2" customFormat="1" ht="16.5" customHeight="1">
      <c r="A512" s="34"/>
      <c r="B512" s="176"/>
      <c r="C512" s="177" t="s">
        <v>3106</v>
      </c>
      <c r="D512" s="177" t="s">
        <v>159</v>
      </c>
      <c r="E512" s="178" t="s">
        <v>3107</v>
      </c>
      <c r="F512" s="179" t="s">
        <v>3108</v>
      </c>
      <c r="G512" s="180" t="s">
        <v>311</v>
      </c>
      <c r="H512" s="181">
        <v>50</v>
      </c>
      <c r="I512" s="182"/>
      <c r="J512" s="183">
        <f>ROUND(I512*H512,2)</f>
        <v>0</v>
      </c>
      <c r="K512" s="184"/>
      <c r="L512" s="35"/>
      <c r="M512" s="185" t="s">
        <v>1</v>
      </c>
      <c r="N512" s="186" t="s">
        <v>38</v>
      </c>
      <c r="O512" s="78"/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9" t="s">
        <v>163</v>
      </c>
      <c r="AT512" s="189" t="s">
        <v>159</v>
      </c>
      <c r="AU512" s="189" t="s">
        <v>80</v>
      </c>
      <c r="AY512" s="15" t="s">
        <v>157</v>
      </c>
      <c r="BE512" s="190">
        <f>IF(N512="základná",J512,0)</f>
        <v>0</v>
      </c>
      <c r="BF512" s="190">
        <f>IF(N512="znížená",J512,0)</f>
        <v>0</v>
      </c>
      <c r="BG512" s="190">
        <f>IF(N512="zákl. prenesená",J512,0)</f>
        <v>0</v>
      </c>
      <c r="BH512" s="190">
        <f>IF(N512="zníž. prenesená",J512,0)</f>
        <v>0</v>
      </c>
      <c r="BI512" s="190">
        <f>IF(N512="nulová",J512,0)</f>
        <v>0</v>
      </c>
      <c r="BJ512" s="15" t="s">
        <v>164</v>
      </c>
      <c r="BK512" s="190">
        <f>ROUND(I512*H512,2)</f>
        <v>0</v>
      </c>
      <c r="BL512" s="15" t="s">
        <v>163</v>
      </c>
      <c r="BM512" s="189" t="s">
        <v>3109</v>
      </c>
    </row>
    <row r="513" s="2" customFormat="1" ht="21.75" customHeight="1">
      <c r="A513" s="34"/>
      <c r="B513" s="176"/>
      <c r="C513" s="177" t="s">
        <v>805</v>
      </c>
      <c r="D513" s="177" t="s">
        <v>159</v>
      </c>
      <c r="E513" s="178" t="s">
        <v>3110</v>
      </c>
      <c r="F513" s="179" t="s">
        <v>3111</v>
      </c>
      <c r="G513" s="180" t="s">
        <v>300</v>
      </c>
      <c r="H513" s="181">
        <v>1500</v>
      </c>
      <c r="I513" s="182"/>
      <c r="J513" s="183">
        <f>ROUND(I513*H513,2)</f>
        <v>0</v>
      </c>
      <c r="K513" s="184"/>
      <c r="L513" s="35"/>
      <c r="M513" s="185" t="s">
        <v>1</v>
      </c>
      <c r="N513" s="186" t="s">
        <v>38</v>
      </c>
      <c r="O513" s="78"/>
      <c r="P513" s="187">
        <f>O513*H513</f>
        <v>0</v>
      </c>
      <c r="Q513" s="187">
        <v>0</v>
      </c>
      <c r="R513" s="187">
        <f>Q513*H513</f>
        <v>0</v>
      </c>
      <c r="S513" s="187">
        <v>0</v>
      </c>
      <c r="T513" s="188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89" t="s">
        <v>163</v>
      </c>
      <c r="AT513" s="189" t="s">
        <v>159</v>
      </c>
      <c r="AU513" s="189" t="s">
        <v>80</v>
      </c>
      <c r="AY513" s="15" t="s">
        <v>157</v>
      </c>
      <c r="BE513" s="190">
        <f>IF(N513="základná",J513,0)</f>
        <v>0</v>
      </c>
      <c r="BF513" s="190">
        <f>IF(N513="znížená",J513,0)</f>
        <v>0</v>
      </c>
      <c r="BG513" s="190">
        <f>IF(N513="zákl. prenesená",J513,0)</f>
        <v>0</v>
      </c>
      <c r="BH513" s="190">
        <f>IF(N513="zníž. prenesená",J513,0)</f>
        <v>0</v>
      </c>
      <c r="BI513" s="190">
        <f>IF(N513="nulová",J513,0)</f>
        <v>0</v>
      </c>
      <c r="BJ513" s="15" t="s">
        <v>164</v>
      </c>
      <c r="BK513" s="190">
        <f>ROUND(I513*H513,2)</f>
        <v>0</v>
      </c>
      <c r="BL513" s="15" t="s">
        <v>163</v>
      </c>
      <c r="BM513" s="189" t="s">
        <v>3112</v>
      </c>
    </row>
    <row r="514" s="12" customFormat="1" ht="25.92" customHeight="1">
      <c r="A514" s="12"/>
      <c r="B514" s="163"/>
      <c r="C514" s="12"/>
      <c r="D514" s="164" t="s">
        <v>71</v>
      </c>
      <c r="E514" s="165" t="s">
        <v>3113</v>
      </c>
      <c r="F514" s="165" t="s">
        <v>3114</v>
      </c>
      <c r="G514" s="12"/>
      <c r="H514" s="12"/>
      <c r="I514" s="166"/>
      <c r="J514" s="167">
        <f>BK514</f>
        <v>0</v>
      </c>
      <c r="K514" s="12"/>
      <c r="L514" s="163"/>
      <c r="M514" s="168"/>
      <c r="N514" s="169"/>
      <c r="O514" s="169"/>
      <c r="P514" s="170">
        <f>SUM(P515:P524)</f>
        <v>0</v>
      </c>
      <c r="Q514" s="169"/>
      <c r="R514" s="170">
        <f>SUM(R515:R524)</f>
        <v>0</v>
      </c>
      <c r="S514" s="169"/>
      <c r="T514" s="171">
        <f>SUM(T515:T524)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164" t="s">
        <v>80</v>
      </c>
      <c r="AT514" s="172" t="s">
        <v>71</v>
      </c>
      <c r="AU514" s="172" t="s">
        <v>72</v>
      </c>
      <c r="AY514" s="164" t="s">
        <v>157</v>
      </c>
      <c r="BK514" s="173">
        <f>SUM(BK515:BK524)</f>
        <v>0</v>
      </c>
    </row>
    <row r="515" s="2" customFormat="1" ht="16.5" customHeight="1">
      <c r="A515" s="34"/>
      <c r="B515" s="176"/>
      <c r="C515" s="177" t="s">
        <v>3115</v>
      </c>
      <c r="D515" s="177" t="s">
        <v>159</v>
      </c>
      <c r="E515" s="178" t="s">
        <v>3116</v>
      </c>
      <c r="F515" s="179" t="s">
        <v>3117</v>
      </c>
      <c r="G515" s="180" t="s">
        <v>661</v>
      </c>
      <c r="H515" s="181">
        <v>7</v>
      </c>
      <c r="I515" s="182"/>
      <c r="J515" s="183">
        <f>ROUND(I515*H515,2)</f>
        <v>0</v>
      </c>
      <c r="K515" s="184"/>
      <c r="L515" s="35"/>
      <c r="M515" s="185" t="s">
        <v>1</v>
      </c>
      <c r="N515" s="186" t="s">
        <v>38</v>
      </c>
      <c r="O515" s="78"/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89" t="s">
        <v>163</v>
      </c>
      <c r="AT515" s="189" t="s">
        <v>159</v>
      </c>
      <c r="AU515" s="189" t="s">
        <v>80</v>
      </c>
      <c r="AY515" s="15" t="s">
        <v>157</v>
      </c>
      <c r="BE515" s="190">
        <f>IF(N515="základná",J515,0)</f>
        <v>0</v>
      </c>
      <c r="BF515" s="190">
        <f>IF(N515="znížená",J515,0)</f>
        <v>0</v>
      </c>
      <c r="BG515" s="190">
        <f>IF(N515="zákl. prenesená",J515,0)</f>
        <v>0</v>
      </c>
      <c r="BH515" s="190">
        <f>IF(N515="zníž. prenesená",J515,0)</f>
        <v>0</v>
      </c>
      <c r="BI515" s="190">
        <f>IF(N515="nulová",J515,0)</f>
        <v>0</v>
      </c>
      <c r="BJ515" s="15" t="s">
        <v>164</v>
      </c>
      <c r="BK515" s="190">
        <f>ROUND(I515*H515,2)</f>
        <v>0</v>
      </c>
      <c r="BL515" s="15" t="s">
        <v>163</v>
      </c>
      <c r="BM515" s="189" t="s">
        <v>1467</v>
      </c>
    </row>
    <row r="516" s="2" customFormat="1" ht="16.5" customHeight="1">
      <c r="A516" s="34"/>
      <c r="B516" s="176"/>
      <c r="C516" s="177" t="s">
        <v>809</v>
      </c>
      <c r="D516" s="177" t="s">
        <v>159</v>
      </c>
      <c r="E516" s="178" t="s">
        <v>3118</v>
      </c>
      <c r="F516" s="179" t="s">
        <v>3119</v>
      </c>
      <c r="G516" s="180" t="s">
        <v>661</v>
      </c>
      <c r="H516" s="181">
        <v>2</v>
      </c>
      <c r="I516" s="182"/>
      <c r="J516" s="183">
        <f>ROUND(I516*H516,2)</f>
        <v>0</v>
      </c>
      <c r="K516" s="184"/>
      <c r="L516" s="35"/>
      <c r="M516" s="185" t="s">
        <v>1</v>
      </c>
      <c r="N516" s="186" t="s">
        <v>38</v>
      </c>
      <c r="O516" s="78"/>
      <c r="P516" s="187">
        <f>O516*H516</f>
        <v>0</v>
      </c>
      <c r="Q516" s="187">
        <v>0</v>
      </c>
      <c r="R516" s="187">
        <f>Q516*H516</f>
        <v>0</v>
      </c>
      <c r="S516" s="187">
        <v>0</v>
      </c>
      <c r="T516" s="188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9" t="s">
        <v>163</v>
      </c>
      <c r="AT516" s="189" t="s">
        <v>159</v>
      </c>
      <c r="AU516" s="189" t="s">
        <v>80</v>
      </c>
      <c r="AY516" s="15" t="s">
        <v>157</v>
      </c>
      <c r="BE516" s="190">
        <f>IF(N516="základná",J516,0)</f>
        <v>0</v>
      </c>
      <c r="BF516" s="190">
        <f>IF(N516="znížená",J516,0)</f>
        <v>0</v>
      </c>
      <c r="BG516" s="190">
        <f>IF(N516="zákl. prenesená",J516,0)</f>
        <v>0</v>
      </c>
      <c r="BH516" s="190">
        <f>IF(N516="zníž. prenesená",J516,0)</f>
        <v>0</v>
      </c>
      <c r="BI516" s="190">
        <f>IF(N516="nulová",J516,0)</f>
        <v>0</v>
      </c>
      <c r="BJ516" s="15" t="s">
        <v>164</v>
      </c>
      <c r="BK516" s="190">
        <f>ROUND(I516*H516,2)</f>
        <v>0</v>
      </c>
      <c r="BL516" s="15" t="s">
        <v>163</v>
      </c>
      <c r="BM516" s="189" t="s">
        <v>1542</v>
      </c>
    </row>
    <row r="517" s="2" customFormat="1" ht="16.5" customHeight="1">
      <c r="A517" s="34"/>
      <c r="B517" s="176"/>
      <c r="C517" s="177" t="s">
        <v>3120</v>
      </c>
      <c r="D517" s="177" t="s">
        <v>159</v>
      </c>
      <c r="E517" s="178" t="s">
        <v>3121</v>
      </c>
      <c r="F517" s="179" t="s">
        <v>3122</v>
      </c>
      <c r="G517" s="180" t="s">
        <v>661</v>
      </c>
      <c r="H517" s="181">
        <v>10</v>
      </c>
      <c r="I517" s="182"/>
      <c r="J517" s="183">
        <f>ROUND(I517*H517,2)</f>
        <v>0</v>
      </c>
      <c r="K517" s="184"/>
      <c r="L517" s="35"/>
      <c r="M517" s="185" t="s">
        <v>1</v>
      </c>
      <c r="N517" s="186" t="s">
        <v>38</v>
      </c>
      <c r="O517" s="78"/>
      <c r="P517" s="187">
        <f>O517*H517</f>
        <v>0</v>
      </c>
      <c r="Q517" s="187">
        <v>0</v>
      </c>
      <c r="R517" s="187">
        <f>Q517*H517</f>
        <v>0</v>
      </c>
      <c r="S517" s="187">
        <v>0</v>
      </c>
      <c r="T517" s="188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89" t="s">
        <v>163</v>
      </c>
      <c r="AT517" s="189" t="s">
        <v>159</v>
      </c>
      <c r="AU517" s="189" t="s">
        <v>80</v>
      </c>
      <c r="AY517" s="15" t="s">
        <v>157</v>
      </c>
      <c r="BE517" s="190">
        <f>IF(N517="základná",J517,0)</f>
        <v>0</v>
      </c>
      <c r="BF517" s="190">
        <f>IF(N517="znížená",J517,0)</f>
        <v>0</v>
      </c>
      <c r="BG517" s="190">
        <f>IF(N517="zákl. prenesená",J517,0)</f>
        <v>0</v>
      </c>
      <c r="BH517" s="190">
        <f>IF(N517="zníž. prenesená",J517,0)</f>
        <v>0</v>
      </c>
      <c r="BI517" s="190">
        <f>IF(N517="nulová",J517,0)</f>
        <v>0</v>
      </c>
      <c r="BJ517" s="15" t="s">
        <v>164</v>
      </c>
      <c r="BK517" s="190">
        <f>ROUND(I517*H517,2)</f>
        <v>0</v>
      </c>
      <c r="BL517" s="15" t="s">
        <v>163</v>
      </c>
      <c r="BM517" s="189" t="s">
        <v>3123</v>
      </c>
    </row>
    <row r="518" s="2" customFormat="1" ht="16.5" customHeight="1">
      <c r="A518" s="34"/>
      <c r="B518" s="176"/>
      <c r="C518" s="177" t="s">
        <v>812</v>
      </c>
      <c r="D518" s="177" t="s">
        <v>159</v>
      </c>
      <c r="E518" s="178" t="s">
        <v>3124</v>
      </c>
      <c r="F518" s="179" t="s">
        <v>3125</v>
      </c>
      <c r="G518" s="180" t="s">
        <v>661</v>
      </c>
      <c r="H518" s="181">
        <v>40</v>
      </c>
      <c r="I518" s="182"/>
      <c r="J518" s="183">
        <f>ROUND(I518*H518,2)</f>
        <v>0</v>
      </c>
      <c r="K518" s="184"/>
      <c r="L518" s="35"/>
      <c r="M518" s="185" t="s">
        <v>1</v>
      </c>
      <c r="N518" s="186" t="s">
        <v>38</v>
      </c>
      <c r="O518" s="78"/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89" t="s">
        <v>163</v>
      </c>
      <c r="AT518" s="189" t="s">
        <v>159</v>
      </c>
      <c r="AU518" s="189" t="s">
        <v>80</v>
      </c>
      <c r="AY518" s="15" t="s">
        <v>157</v>
      </c>
      <c r="BE518" s="190">
        <f>IF(N518="základná",J518,0)</f>
        <v>0</v>
      </c>
      <c r="BF518" s="190">
        <f>IF(N518="znížená",J518,0)</f>
        <v>0</v>
      </c>
      <c r="BG518" s="190">
        <f>IF(N518="zákl. prenesená",J518,0)</f>
        <v>0</v>
      </c>
      <c r="BH518" s="190">
        <f>IF(N518="zníž. prenesená",J518,0)</f>
        <v>0</v>
      </c>
      <c r="BI518" s="190">
        <f>IF(N518="nulová",J518,0)</f>
        <v>0</v>
      </c>
      <c r="BJ518" s="15" t="s">
        <v>164</v>
      </c>
      <c r="BK518" s="190">
        <f>ROUND(I518*H518,2)</f>
        <v>0</v>
      </c>
      <c r="BL518" s="15" t="s">
        <v>163</v>
      </c>
      <c r="BM518" s="189" t="s">
        <v>3126</v>
      </c>
    </row>
    <row r="519" s="2" customFormat="1" ht="16.5" customHeight="1">
      <c r="A519" s="34"/>
      <c r="B519" s="176"/>
      <c r="C519" s="177" t="s">
        <v>3127</v>
      </c>
      <c r="D519" s="177" t="s">
        <v>159</v>
      </c>
      <c r="E519" s="178" t="s">
        <v>3128</v>
      </c>
      <c r="F519" s="179" t="s">
        <v>3129</v>
      </c>
      <c r="G519" s="180" t="s">
        <v>661</v>
      </c>
      <c r="H519" s="181">
        <v>100</v>
      </c>
      <c r="I519" s="182"/>
      <c r="J519" s="183">
        <f>ROUND(I519*H519,2)</f>
        <v>0</v>
      </c>
      <c r="K519" s="184"/>
      <c r="L519" s="35"/>
      <c r="M519" s="185" t="s">
        <v>1</v>
      </c>
      <c r="N519" s="186" t="s">
        <v>38</v>
      </c>
      <c r="O519" s="78"/>
      <c r="P519" s="187">
        <f>O519*H519</f>
        <v>0</v>
      </c>
      <c r="Q519" s="187">
        <v>0</v>
      </c>
      <c r="R519" s="187">
        <f>Q519*H519</f>
        <v>0</v>
      </c>
      <c r="S519" s="187">
        <v>0</v>
      </c>
      <c r="T519" s="18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89" t="s">
        <v>163</v>
      </c>
      <c r="AT519" s="189" t="s">
        <v>159</v>
      </c>
      <c r="AU519" s="189" t="s">
        <v>80</v>
      </c>
      <c r="AY519" s="15" t="s">
        <v>157</v>
      </c>
      <c r="BE519" s="190">
        <f>IF(N519="základná",J519,0)</f>
        <v>0</v>
      </c>
      <c r="BF519" s="190">
        <f>IF(N519="znížená",J519,0)</f>
        <v>0</v>
      </c>
      <c r="BG519" s="190">
        <f>IF(N519="zákl. prenesená",J519,0)</f>
        <v>0</v>
      </c>
      <c r="BH519" s="190">
        <f>IF(N519="zníž. prenesená",J519,0)</f>
        <v>0</v>
      </c>
      <c r="BI519" s="190">
        <f>IF(N519="nulová",J519,0)</f>
        <v>0</v>
      </c>
      <c r="BJ519" s="15" t="s">
        <v>164</v>
      </c>
      <c r="BK519" s="190">
        <f>ROUND(I519*H519,2)</f>
        <v>0</v>
      </c>
      <c r="BL519" s="15" t="s">
        <v>163</v>
      </c>
      <c r="BM519" s="189" t="s">
        <v>3130</v>
      </c>
    </row>
    <row r="520" s="2" customFormat="1" ht="16.5" customHeight="1">
      <c r="A520" s="34"/>
      <c r="B520" s="176"/>
      <c r="C520" s="177" t="s">
        <v>816</v>
      </c>
      <c r="D520" s="177" t="s">
        <v>159</v>
      </c>
      <c r="E520" s="178" t="s">
        <v>3131</v>
      </c>
      <c r="F520" s="179" t="s">
        <v>3132</v>
      </c>
      <c r="G520" s="180" t="s">
        <v>661</v>
      </c>
      <c r="H520" s="181">
        <v>30</v>
      </c>
      <c r="I520" s="182"/>
      <c r="J520" s="183">
        <f>ROUND(I520*H520,2)</f>
        <v>0</v>
      </c>
      <c r="K520" s="184"/>
      <c r="L520" s="35"/>
      <c r="M520" s="185" t="s">
        <v>1</v>
      </c>
      <c r="N520" s="186" t="s">
        <v>38</v>
      </c>
      <c r="O520" s="78"/>
      <c r="P520" s="187">
        <f>O520*H520</f>
        <v>0</v>
      </c>
      <c r="Q520" s="187">
        <v>0</v>
      </c>
      <c r="R520" s="187">
        <f>Q520*H520</f>
        <v>0</v>
      </c>
      <c r="S520" s="187">
        <v>0</v>
      </c>
      <c r="T520" s="188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89" t="s">
        <v>163</v>
      </c>
      <c r="AT520" s="189" t="s">
        <v>159</v>
      </c>
      <c r="AU520" s="189" t="s">
        <v>80</v>
      </c>
      <c r="AY520" s="15" t="s">
        <v>157</v>
      </c>
      <c r="BE520" s="190">
        <f>IF(N520="základná",J520,0)</f>
        <v>0</v>
      </c>
      <c r="BF520" s="190">
        <f>IF(N520="znížená",J520,0)</f>
        <v>0</v>
      </c>
      <c r="BG520" s="190">
        <f>IF(N520="zákl. prenesená",J520,0)</f>
        <v>0</v>
      </c>
      <c r="BH520" s="190">
        <f>IF(N520="zníž. prenesená",J520,0)</f>
        <v>0</v>
      </c>
      <c r="BI520" s="190">
        <f>IF(N520="nulová",J520,0)</f>
        <v>0</v>
      </c>
      <c r="BJ520" s="15" t="s">
        <v>164</v>
      </c>
      <c r="BK520" s="190">
        <f>ROUND(I520*H520,2)</f>
        <v>0</v>
      </c>
      <c r="BL520" s="15" t="s">
        <v>163</v>
      </c>
      <c r="BM520" s="189" t="s">
        <v>2160</v>
      </c>
    </row>
    <row r="521" s="2" customFormat="1" ht="16.5" customHeight="1">
      <c r="A521" s="34"/>
      <c r="B521" s="176"/>
      <c r="C521" s="177" t="s">
        <v>3133</v>
      </c>
      <c r="D521" s="177" t="s">
        <v>159</v>
      </c>
      <c r="E521" s="178" t="s">
        <v>3134</v>
      </c>
      <c r="F521" s="179" t="s">
        <v>3135</v>
      </c>
      <c r="G521" s="180" t="s">
        <v>661</v>
      </c>
      <c r="H521" s="181">
        <v>10</v>
      </c>
      <c r="I521" s="182"/>
      <c r="J521" s="183">
        <f>ROUND(I521*H521,2)</f>
        <v>0</v>
      </c>
      <c r="K521" s="184"/>
      <c r="L521" s="35"/>
      <c r="M521" s="185" t="s">
        <v>1</v>
      </c>
      <c r="N521" s="186" t="s">
        <v>38</v>
      </c>
      <c r="O521" s="78"/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9" t="s">
        <v>163</v>
      </c>
      <c r="AT521" s="189" t="s">
        <v>159</v>
      </c>
      <c r="AU521" s="189" t="s">
        <v>80</v>
      </c>
      <c r="AY521" s="15" t="s">
        <v>157</v>
      </c>
      <c r="BE521" s="190">
        <f>IF(N521="základná",J521,0)</f>
        <v>0</v>
      </c>
      <c r="BF521" s="190">
        <f>IF(N521="znížená",J521,0)</f>
        <v>0</v>
      </c>
      <c r="BG521" s="190">
        <f>IF(N521="zákl. prenesená",J521,0)</f>
        <v>0</v>
      </c>
      <c r="BH521" s="190">
        <f>IF(N521="zníž. prenesená",J521,0)</f>
        <v>0</v>
      </c>
      <c r="BI521" s="190">
        <f>IF(N521="nulová",J521,0)</f>
        <v>0</v>
      </c>
      <c r="BJ521" s="15" t="s">
        <v>164</v>
      </c>
      <c r="BK521" s="190">
        <f>ROUND(I521*H521,2)</f>
        <v>0</v>
      </c>
      <c r="BL521" s="15" t="s">
        <v>163</v>
      </c>
      <c r="BM521" s="189" t="s">
        <v>2128</v>
      </c>
    </row>
    <row r="522" s="2" customFormat="1" ht="16.5" customHeight="1">
      <c r="A522" s="34"/>
      <c r="B522" s="176"/>
      <c r="C522" s="177" t="s">
        <v>819</v>
      </c>
      <c r="D522" s="177" t="s">
        <v>159</v>
      </c>
      <c r="E522" s="178" t="s">
        <v>3136</v>
      </c>
      <c r="F522" s="179" t="s">
        <v>3137</v>
      </c>
      <c r="G522" s="180" t="s">
        <v>661</v>
      </c>
      <c r="H522" s="181">
        <v>4</v>
      </c>
      <c r="I522" s="182"/>
      <c r="J522" s="183">
        <f>ROUND(I522*H522,2)</f>
        <v>0</v>
      </c>
      <c r="K522" s="184"/>
      <c r="L522" s="35"/>
      <c r="M522" s="185" t="s">
        <v>1</v>
      </c>
      <c r="N522" s="186" t="s">
        <v>38</v>
      </c>
      <c r="O522" s="78"/>
      <c r="P522" s="187">
        <f>O522*H522</f>
        <v>0</v>
      </c>
      <c r="Q522" s="187">
        <v>0</v>
      </c>
      <c r="R522" s="187">
        <f>Q522*H522</f>
        <v>0</v>
      </c>
      <c r="S522" s="187">
        <v>0</v>
      </c>
      <c r="T522" s="18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9" t="s">
        <v>163</v>
      </c>
      <c r="AT522" s="189" t="s">
        <v>159</v>
      </c>
      <c r="AU522" s="189" t="s">
        <v>80</v>
      </c>
      <c r="AY522" s="15" t="s">
        <v>157</v>
      </c>
      <c r="BE522" s="190">
        <f>IF(N522="základná",J522,0)</f>
        <v>0</v>
      </c>
      <c r="BF522" s="190">
        <f>IF(N522="znížená",J522,0)</f>
        <v>0</v>
      </c>
      <c r="BG522" s="190">
        <f>IF(N522="zákl. prenesená",J522,0)</f>
        <v>0</v>
      </c>
      <c r="BH522" s="190">
        <f>IF(N522="zníž. prenesená",J522,0)</f>
        <v>0</v>
      </c>
      <c r="BI522" s="190">
        <f>IF(N522="nulová",J522,0)</f>
        <v>0</v>
      </c>
      <c r="BJ522" s="15" t="s">
        <v>164</v>
      </c>
      <c r="BK522" s="190">
        <f>ROUND(I522*H522,2)</f>
        <v>0</v>
      </c>
      <c r="BL522" s="15" t="s">
        <v>163</v>
      </c>
      <c r="BM522" s="189" t="s">
        <v>3138</v>
      </c>
    </row>
    <row r="523" s="2" customFormat="1" ht="16.5" customHeight="1">
      <c r="A523" s="34"/>
      <c r="B523" s="176"/>
      <c r="C523" s="177" t="s">
        <v>3139</v>
      </c>
      <c r="D523" s="177" t="s">
        <v>159</v>
      </c>
      <c r="E523" s="178" t="s">
        <v>3140</v>
      </c>
      <c r="F523" s="179" t="s">
        <v>3141</v>
      </c>
      <c r="G523" s="180" t="s">
        <v>661</v>
      </c>
      <c r="H523" s="181">
        <v>10</v>
      </c>
      <c r="I523" s="182"/>
      <c r="J523" s="183">
        <f>ROUND(I523*H523,2)</f>
        <v>0</v>
      </c>
      <c r="K523" s="184"/>
      <c r="L523" s="35"/>
      <c r="M523" s="185" t="s">
        <v>1</v>
      </c>
      <c r="N523" s="186" t="s">
        <v>38</v>
      </c>
      <c r="O523" s="78"/>
      <c r="P523" s="187">
        <f>O523*H523</f>
        <v>0</v>
      </c>
      <c r="Q523" s="187">
        <v>0</v>
      </c>
      <c r="R523" s="187">
        <f>Q523*H523</f>
        <v>0</v>
      </c>
      <c r="S523" s="187">
        <v>0</v>
      </c>
      <c r="T523" s="18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9" t="s">
        <v>163</v>
      </c>
      <c r="AT523" s="189" t="s">
        <v>159</v>
      </c>
      <c r="AU523" s="189" t="s">
        <v>80</v>
      </c>
      <c r="AY523" s="15" t="s">
        <v>157</v>
      </c>
      <c r="BE523" s="190">
        <f>IF(N523="základná",J523,0)</f>
        <v>0</v>
      </c>
      <c r="BF523" s="190">
        <f>IF(N523="znížená",J523,0)</f>
        <v>0</v>
      </c>
      <c r="BG523" s="190">
        <f>IF(N523="zákl. prenesená",J523,0)</f>
        <v>0</v>
      </c>
      <c r="BH523" s="190">
        <f>IF(N523="zníž. prenesená",J523,0)</f>
        <v>0</v>
      </c>
      <c r="BI523" s="190">
        <f>IF(N523="nulová",J523,0)</f>
        <v>0</v>
      </c>
      <c r="BJ523" s="15" t="s">
        <v>164</v>
      </c>
      <c r="BK523" s="190">
        <f>ROUND(I523*H523,2)</f>
        <v>0</v>
      </c>
      <c r="BL523" s="15" t="s">
        <v>163</v>
      </c>
      <c r="BM523" s="189" t="s">
        <v>3142</v>
      </c>
    </row>
    <row r="524" s="2" customFormat="1" ht="16.5" customHeight="1">
      <c r="A524" s="34"/>
      <c r="B524" s="176"/>
      <c r="C524" s="177" t="s">
        <v>821</v>
      </c>
      <c r="D524" s="177" t="s">
        <v>159</v>
      </c>
      <c r="E524" s="178" t="s">
        <v>3143</v>
      </c>
      <c r="F524" s="179" t="s">
        <v>3144</v>
      </c>
      <c r="G524" s="180" t="s">
        <v>661</v>
      </c>
      <c r="H524" s="181">
        <v>40</v>
      </c>
      <c r="I524" s="182"/>
      <c r="J524" s="183">
        <f>ROUND(I524*H524,2)</f>
        <v>0</v>
      </c>
      <c r="K524" s="184"/>
      <c r="L524" s="35"/>
      <c r="M524" s="185" t="s">
        <v>1</v>
      </c>
      <c r="N524" s="186" t="s">
        <v>38</v>
      </c>
      <c r="O524" s="78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89" t="s">
        <v>163</v>
      </c>
      <c r="AT524" s="189" t="s">
        <v>159</v>
      </c>
      <c r="AU524" s="189" t="s">
        <v>80</v>
      </c>
      <c r="AY524" s="15" t="s">
        <v>157</v>
      </c>
      <c r="BE524" s="190">
        <f>IF(N524="základná",J524,0)</f>
        <v>0</v>
      </c>
      <c r="BF524" s="190">
        <f>IF(N524="znížená",J524,0)</f>
        <v>0</v>
      </c>
      <c r="BG524" s="190">
        <f>IF(N524="zákl. prenesená",J524,0)</f>
        <v>0</v>
      </c>
      <c r="BH524" s="190">
        <f>IF(N524="zníž. prenesená",J524,0)</f>
        <v>0</v>
      </c>
      <c r="BI524" s="190">
        <f>IF(N524="nulová",J524,0)</f>
        <v>0</v>
      </c>
      <c r="BJ524" s="15" t="s">
        <v>164</v>
      </c>
      <c r="BK524" s="190">
        <f>ROUND(I524*H524,2)</f>
        <v>0</v>
      </c>
      <c r="BL524" s="15" t="s">
        <v>163</v>
      </c>
      <c r="BM524" s="189" t="s">
        <v>3145</v>
      </c>
    </row>
    <row r="525" s="12" customFormat="1" ht="25.92" customHeight="1">
      <c r="A525" s="12"/>
      <c r="B525" s="163"/>
      <c r="C525" s="12"/>
      <c r="D525" s="164" t="s">
        <v>71</v>
      </c>
      <c r="E525" s="165" t="s">
        <v>3146</v>
      </c>
      <c r="F525" s="165" t="s">
        <v>3147</v>
      </c>
      <c r="G525" s="12"/>
      <c r="H525" s="12"/>
      <c r="I525" s="166"/>
      <c r="J525" s="167">
        <f>BK525</f>
        <v>0</v>
      </c>
      <c r="K525" s="12"/>
      <c r="L525" s="163"/>
      <c r="M525" s="168"/>
      <c r="N525" s="169"/>
      <c r="O525" s="169"/>
      <c r="P525" s="170">
        <f>SUM(P526:P527)</f>
        <v>0</v>
      </c>
      <c r="Q525" s="169"/>
      <c r="R525" s="170">
        <f>SUM(R526:R527)</f>
        <v>0</v>
      </c>
      <c r="S525" s="169"/>
      <c r="T525" s="171">
        <f>SUM(T526:T527)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164" t="s">
        <v>80</v>
      </c>
      <c r="AT525" s="172" t="s">
        <v>71</v>
      </c>
      <c r="AU525" s="172" t="s">
        <v>72</v>
      </c>
      <c r="AY525" s="164" t="s">
        <v>157</v>
      </c>
      <c r="BK525" s="173">
        <f>SUM(BK526:BK527)</f>
        <v>0</v>
      </c>
    </row>
    <row r="526" s="2" customFormat="1" ht="16.5" customHeight="1">
      <c r="A526" s="34"/>
      <c r="B526" s="176"/>
      <c r="C526" s="177" t="s">
        <v>3148</v>
      </c>
      <c r="D526" s="177" t="s">
        <v>159</v>
      </c>
      <c r="E526" s="178" t="s">
        <v>3149</v>
      </c>
      <c r="F526" s="179" t="s">
        <v>3150</v>
      </c>
      <c r="G526" s="180" t="s">
        <v>661</v>
      </c>
      <c r="H526" s="181">
        <v>48</v>
      </c>
      <c r="I526" s="182"/>
      <c r="J526" s="183">
        <f>ROUND(I526*H526,2)</f>
        <v>0</v>
      </c>
      <c r="K526" s="184"/>
      <c r="L526" s="35"/>
      <c r="M526" s="185" t="s">
        <v>1</v>
      </c>
      <c r="N526" s="186" t="s">
        <v>38</v>
      </c>
      <c r="O526" s="78"/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89" t="s">
        <v>163</v>
      </c>
      <c r="AT526" s="189" t="s">
        <v>159</v>
      </c>
      <c r="AU526" s="189" t="s">
        <v>80</v>
      </c>
      <c r="AY526" s="15" t="s">
        <v>157</v>
      </c>
      <c r="BE526" s="190">
        <f>IF(N526="základná",J526,0)</f>
        <v>0</v>
      </c>
      <c r="BF526" s="190">
        <f>IF(N526="znížená",J526,0)</f>
        <v>0</v>
      </c>
      <c r="BG526" s="190">
        <f>IF(N526="zákl. prenesená",J526,0)</f>
        <v>0</v>
      </c>
      <c r="BH526" s="190">
        <f>IF(N526="zníž. prenesená",J526,0)</f>
        <v>0</v>
      </c>
      <c r="BI526" s="190">
        <f>IF(N526="nulová",J526,0)</f>
        <v>0</v>
      </c>
      <c r="BJ526" s="15" t="s">
        <v>164</v>
      </c>
      <c r="BK526" s="190">
        <f>ROUND(I526*H526,2)</f>
        <v>0</v>
      </c>
      <c r="BL526" s="15" t="s">
        <v>163</v>
      </c>
      <c r="BM526" s="189" t="s">
        <v>3151</v>
      </c>
    </row>
    <row r="527" s="2" customFormat="1" ht="16.5" customHeight="1">
      <c r="A527" s="34"/>
      <c r="B527" s="176"/>
      <c r="C527" s="177" t="s">
        <v>824</v>
      </c>
      <c r="D527" s="177" t="s">
        <v>159</v>
      </c>
      <c r="E527" s="178" t="s">
        <v>3152</v>
      </c>
      <c r="F527" s="179" t="s">
        <v>3153</v>
      </c>
      <c r="G527" s="180" t="s">
        <v>661</v>
      </c>
      <c r="H527" s="181">
        <v>10</v>
      </c>
      <c r="I527" s="182"/>
      <c r="J527" s="183">
        <f>ROUND(I527*H527,2)</f>
        <v>0</v>
      </c>
      <c r="K527" s="184"/>
      <c r="L527" s="35"/>
      <c r="M527" s="185" t="s">
        <v>1</v>
      </c>
      <c r="N527" s="186" t="s">
        <v>38</v>
      </c>
      <c r="O527" s="78"/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89" t="s">
        <v>163</v>
      </c>
      <c r="AT527" s="189" t="s">
        <v>159</v>
      </c>
      <c r="AU527" s="189" t="s">
        <v>80</v>
      </c>
      <c r="AY527" s="15" t="s">
        <v>157</v>
      </c>
      <c r="BE527" s="190">
        <f>IF(N527="základná",J527,0)</f>
        <v>0</v>
      </c>
      <c r="BF527" s="190">
        <f>IF(N527="znížená",J527,0)</f>
        <v>0</v>
      </c>
      <c r="BG527" s="190">
        <f>IF(N527="zákl. prenesená",J527,0)</f>
        <v>0</v>
      </c>
      <c r="BH527" s="190">
        <f>IF(N527="zníž. prenesená",J527,0)</f>
        <v>0</v>
      </c>
      <c r="BI527" s="190">
        <f>IF(N527="nulová",J527,0)</f>
        <v>0</v>
      </c>
      <c r="BJ527" s="15" t="s">
        <v>164</v>
      </c>
      <c r="BK527" s="190">
        <f>ROUND(I527*H527,2)</f>
        <v>0</v>
      </c>
      <c r="BL527" s="15" t="s">
        <v>163</v>
      </c>
      <c r="BM527" s="189" t="s">
        <v>3154</v>
      </c>
    </row>
    <row r="528" s="12" customFormat="1" ht="25.92" customHeight="1">
      <c r="A528" s="12"/>
      <c r="B528" s="163"/>
      <c r="C528" s="12"/>
      <c r="D528" s="164" t="s">
        <v>71</v>
      </c>
      <c r="E528" s="165" t="s">
        <v>3155</v>
      </c>
      <c r="F528" s="165" t="s">
        <v>1883</v>
      </c>
      <c r="G528" s="12"/>
      <c r="H528" s="12"/>
      <c r="I528" s="166"/>
      <c r="J528" s="167">
        <f>BK528</f>
        <v>0</v>
      </c>
      <c r="K528" s="12"/>
      <c r="L528" s="163"/>
      <c r="M528" s="168"/>
      <c r="N528" s="169"/>
      <c r="O528" s="169"/>
      <c r="P528" s="170">
        <f>SUM(P529:P532)</f>
        <v>0</v>
      </c>
      <c r="Q528" s="169"/>
      <c r="R528" s="170">
        <f>SUM(R529:R532)</f>
        <v>0</v>
      </c>
      <c r="S528" s="169"/>
      <c r="T528" s="171">
        <f>SUM(T529:T532)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64" t="s">
        <v>80</v>
      </c>
      <c r="AT528" s="172" t="s">
        <v>71</v>
      </c>
      <c r="AU528" s="172" t="s">
        <v>72</v>
      </c>
      <c r="AY528" s="164" t="s">
        <v>157</v>
      </c>
      <c r="BK528" s="173">
        <f>SUM(BK529:BK532)</f>
        <v>0</v>
      </c>
    </row>
    <row r="529" s="2" customFormat="1" ht="16.5" customHeight="1">
      <c r="A529" s="34"/>
      <c r="B529" s="176"/>
      <c r="C529" s="177" t="s">
        <v>3156</v>
      </c>
      <c r="D529" s="177" t="s">
        <v>159</v>
      </c>
      <c r="E529" s="178" t="s">
        <v>3157</v>
      </c>
      <c r="F529" s="179" t="s">
        <v>3158</v>
      </c>
      <c r="G529" s="180" t="s">
        <v>661</v>
      </c>
      <c r="H529" s="181">
        <v>250</v>
      </c>
      <c r="I529" s="182"/>
      <c r="J529" s="183">
        <f>ROUND(I529*H529,2)</f>
        <v>0</v>
      </c>
      <c r="K529" s="184"/>
      <c r="L529" s="35"/>
      <c r="M529" s="185" t="s">
        <v>1</v>
      </c>
      <c r="N529" s="186" t="s">
        <v>38</v>
      </c>
      <c r="O529" s="78"/>
      <c r="P529" s="187">
        <f>O529*H529</f>
        <v>0</v>
      </c>
      <c r="Q529" s="187">
        <v>0</v>
      </c>
      <c r="R529" s="187">
        <f>Q529*H529</f>
        <v>0</v>
      </c>
      <c r="S529" s="187">
        <v>0</v>
      </c>
      <c r="T529" s="188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9" t="s">
        <v>163</v>
      </c>
      <c r="AT529" s="189" t="s">
        <v>159</v>
      </c>
      <c r="AU529" s="189" t="s">
        <v>80</v>
      </c>
      <c r="AY529" s="15" t="s">
        <v>157</v>
      </c>
      <c r="BE529" s="190">
        <f>IF(N529="základná",J529,0)</f>
        <v>0</v>
      </c>
      <c r="BF529" s="190">
        <f>IF(N529="znížená",J529,0)</f>
        <v>0</v>
      </c>
      <c r="BG529" s="190">
        <f>IF(N529="zákl. prenesená",J529,0)</f>
        <v>0</v>
      </c>
      <c r="BH529" s="190">
        <f>IF(N529="zníž. prenesená",J529,0)</f>
        <v>0</v>
      </c>
      <c r="BI529" s="190">
        <f>IF(N529="nulová",J529,0)</f>
        <v>0</v>
      </c>
      <c r="BJ529" s="15" t="s">
        <v>164</v>
      </c>
      <c r="BK529" s="190">
        <f>ROUND(I529*H529,2)</f>
        <v>0</v>
      </c>
      <c r="BL529" s="15" t="s">
        <v>163</v>
      </c>
      <c r="BM529" s="189" t="s">
        <v>3159</v>
      </c>
    </row>
    <row r="530" s="2" customFormat="1" ht="16.5" customHeight="1">
      <c r="A530" s="34"/>
      <c r="B530" s="176"/>
      <c r="C530" s="177" t="s">
        <v>828</v>
      </c>
      <c r="D530" s="177" t="s">
        <v>159</v>
      </c>
      <c r="E530" s="178" t="s">
        <v>3160</v>
      </c>
      <c r="F530" s="179" t="s">
        <v>3161</v>
      </c>
      <c r="G530" s="180" t="s">
        <v>661</v>
      </c>
      <c r="H530" s="181">
        <v>100</v>
      </c>
      <c r="I530" s="182"/>
      <c r="J530" s="183">
        <f>ROUND(I530*H530,2)</f>
        <v>0</v>
      </c>
      <c r="K530" s="184"/>
      <c r="L530" s="35"/>
      <c r="M530" s="185" t="s">
        <v>1</v>
      </c>
      <c r="N530" s="186" t="s">
        <v>38</v>
      </c>
      <c r="O530" s="78"/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89" t="s">
        <v>163</v>
      </c>
      <c r="AT530" s="189" t="s">
        <v>159</v>
      </c>
      <c r="AU530" s="189" t="s">
        <v>80</v>
      </c>
      <c r="AY530" s="15" t="s">
        <v>157</v>
      </c>
      <c r="BE530" s="190">
        <f>IF(N530="základná",J530,0)</f>
        <v>0</v>
      </c>
      <c r="BF530" s="190">
        <f>IF(N530="znížená",J530,0)</f>
        <v>0</v>
      </c>
      <c r="BG530" s="190">
        <f>IF(N530="zákl. prenesená",J530,0)</f>
        <v>0</v>
      </c>
      <c r="BH530" s="190">
        <f>IF(N530="zníž. prenesená",J530,0)</f>
        <v>0</v>
      </c>
      <c r="BI530" s="190">
        <f>IF(N530="nulová",J530,0)</f>
        <v>0</v>
      </c>
      <c r="BJ530" s="15" t="s">
        <v>164</v>
      </c>
      <c r="BK530" s="190">
        <f>ROUND(I530*H530,2)</f>
        <v>0</v>
      </c>
      <c r="BL530" s="15" t="s">
        <v>163</v>
      </c>
      <c r="BM530" s="189" t="s">
        <v>3162</v>
      </c>
    </row>
    <row r="531" s="2" customFormat="1" ht="16.5" customHeight="1">
      <c r="A531" s="34"/>
      <c r="B531" s="176"/>
      <c r="C531" s="177" t="s">
        <v>3163</v>
      </c>
      <c r="D531" s="177" t="s">
        <v>159</v>
      </c>
      <c r="E531" s="178" t="s">
        <v>3164</v>
      </c>
      <c r="F531" s="179" t="s">
        <v>3165</v>
      </c>
      <c r="G531" s="180" t="s">
        <v>661</v>
      </c>
      <c r="H531" s="181">
        <v>60</v>
      </c>
      <c r="I531" s="182"/>
      <c r="J531" s="183">
        <f>ROUND(I531*H531,2)</f>
        <v>0</v>
      </c>
      <c r="K531" s="184"/>
      <c r="L531" s="35"/>
      <c r="M531" s="185" t="s">
        <v>1</v>
      </c>
      <c r="N531" s="186" t="s">
        <v>38</v>
      </c>
      <c r="O531" s="78"/>
      <c r="P531" s="187">
        <f>O531*H531</f>
        <v>0</v>
      </c>
      <c r="Q531" s="187">
        <v>0</v>
      </c>
      <c r="R531" s="187">
        <f>Q531*H531</f>
        <v>0</v>
      </c>
      <c r="S531" s="187">
        <v>0</v>
      </c>
      <c r="T531" s="18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89" t="s">
        <v>163</v>
      </c>
      <c r="AT531" s="189" t="s">
        <v>159</v>
      </c>
      <c r="AU531" s="189" t="s">
        <v>80</v>
      </c>
      <c r="AY531" s="15" t="s">
        <v>157</v>
      </c>
      <c r="BE531" s="190">
        <f>IF(N531="základná",J531,0)</f>
        <v>0</v>
      </c>
      <c r="BF531" s="190">
        <f>IF(N531="znížená",J531,0)</f>
        <v>0</v>
      </c>
      <c r="BG531" s="190">
        <f>IF(N531="zákl. prenesená",J531,0)</f>
        <v>0</v>
      </c>
      <c r="BH531" s="190">
        <f>IF(N531="zníž. prenesená",J531,0)</f>
        <v>0</v>
      </c>
      <c r="BI531" s="190">
        <f>IF(N531="nulová",J531,0)</f>
        <v>0</v>
      </c>
      <c r="BJ531" s="15" t="s">
        <v>164</v>
      </c>
      <c r="BK531" s="190">
        <f>ROUND(I531*H531,2)</f>
        <v>0</v>
      </c>
      <c r="BL531" s="15" t="s">
        <v>163</v>
      </c>
      <c r="BM531" s="189" t="s">
        <v>3166</v>
      </c>
    </row>
    <row r="532" s="2" customFormat="1" ht="16.5" customHeight="1">
      <c r="A532" s="34"/>
      <c r="B532" s="176"/>
      <c r="C532" s="177" t="s">
        <v>831</v>
      </c>
      <c r="D532" s="177" t="s">
        <v>159</v>
      </c>
      <c r="E532" s="178" t="s">
        <v>3167</v>
      </c>
      <c r="F532" s="179" t="s">
        <v>3168</v>
      </c>
      <c r="G532" s="180" t="s">
        <v>661</v>
      </c>
      <c r="H532" s="181">
        <v>120</v>
      </c>
      <c r="I532" s="182"/>
      <c r="J532" s="183">
        <f>ROUND(I532*H532,2)</f>
        <v>0</v>
      </c>
      <c r="K532" s="184"/>
      <c r="L532" s="35"/>
      <c r="M532" s="204" t="s">
        <v>1</v>
      </c>
      <c r="N532" s="205" t="s">
        <v>38</v>
      </c>
      <c r="O532" s="206"/>
      <c r="P532" s="207">
        <f>O532*H532</f>
        <v>0</v>
      </c>
      <c r="Q532" s="207">
        <v>0</v>
      </c>
      <c r="R532" s="207">
        <f>Q532*H532</f>
        <v>0</v>
      </c>
      <c r="S532" s="207">
        <v>0</v>
      </c>
      <c r="T532" s="208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89" t="s">
        <v>163</v>
      </c>
      <c r="AT532" s="189" t="s">
        <v>159</v>
      </c>
      <c r="AU532" s="189" t="s">
        <v>80</v>
      </c>
      <c r="AY532" s="15" t="s">
        <v>157</v>
      </c>
      <c r="BE532" s="190">
        <f>IF(N532="základná",J532,0)</f>
        <v>0</v>
      </c>
      <c r="BF532" s="190">
        <f>IF(N532="znížená",J532,0)</f>
        <v>0</v>
      </c>
      <c r="BG532" s="190">
        <f>IF(N532="zákl. prenesená",J532,0)</f>
        <v>0</v>
      </c>
      <c r="BH532" s="190">
        <f>IF(N532="zníž. prenesená",J532,0)</f>
        <v>0</v>
      </c>
      <c r="BI532" s="190">
        <f>IF(N532="nulová",J532,0)</f>
        <v>0</v>
      </c>
      <c r="BJ532" s="15" t="s">
        <v>164</v>
      </c>
      <c r="BK532" s="190">
        <f>ROUND(I532*H532,2)</f>
        <v>0</v>
      </c>
      <c r="BL532" s="15" t="s">
        <v>163</v>
      </c>
      <c r="BM532" s="189" t="s">
        <v>3169</v>
      </c>
    </row>
    <row r="533" s="2" customFormat="1" ht="6.96" customHeight="1">
      <c r="A533" s="34"/>
      <c r="B533" s="61"/>
      <c r="C533" s="62"/>
      <c r="D533" s="62"/>
      <c r="E533" s="62"/>
      <c r="F533" s="62"/>
      <c r="G533" s="62"/>
      <c r="H533" s="62"/>
      <c r="I533" s="62"/>
      <c r="J533" s="62"/>
      <c r="K533" s="62"/>
      <c r="L533" s="35"/>
      <c r="M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</row>
  </sheetData>
  <autoFilter ref="C135:K53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3170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tr">
        <f>IF('Rekapitulácia stavby'!AN10="","",'Rekapitulácia stavby'!AN10)</f>
        <v/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IF('Rekapitulácia stavby'!E11="","",'Rekapitulácia stavby'!E11)</f>
        <v xml:space="preserve"> </v>
      </c>
      <c r="F15" s="34"/>
      <c r="G15" s="34"/>
      <c r="H15" s="34"/>
      <c r="I15" s="28" t="s">
        <v>25</v>
      </c>
      <c r="J15" s="23" t="str">
        <f>IF('Rekapitulácia stavby'!AN11="","",'Rekapitulácia stavby'!AN11)</f>
        <v/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tr">
        <f>IF('Rekapitulácia stavby'!AN16="","",'Rekapitulácia stavby'!AN16)</f>
        <v/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IF('Rekapitulácia stavby'!E17="","",'Rekapitulácia stavby'!E17)</f>
        <v xml:space="preserve"> </v>
      </c>
      <c r="F21" s="34"/>
      <c r="G21" s="34"/>
      <c r="H21" s="34"/>
      <c r="I21" s="28" t="s">
        <v>25</v>
      </c>
      <c r="J21" s="23" t="str">
        <f>IF('Rekapitulácia stavby'!AN17="","",'Rekapitulácia stavby'!AN17)</f>
        <v/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ROUND((SUM(BE118:BE121)),  2)</f>
        <v>0</v>
      </c>
      <c r="G33" s="129"/>
      <c r="H33" s="129"/>
      <c r="I33" s="130">
        <v>0.23000000000000001</v>
      </c>
      <c r="J33" s="128">
        <f>ROUND(((SUM(BE118:BE121))*I33),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ROUND((SUM(BF118:BF121)),  2)</f>
        <v>0</v>
      </c>
      <c r="G34" s="129"/>
      <c r="H34" s="129"/>
      <c r="I34" s="130">
        <v>0.23000000000000001</v>
      </c>
      <c r="J34" s="128">
        <f>ROUND(((SUM(BF118:BF121))*I34),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ROUND((SUM(BG118:BG121)),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ROUND((SUM(BH118:BH121)),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ROUND((SUM(BI118:BI121)),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01.7 - Výťah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28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3171</v>
      </c>
      <c r="E97" s="146"/>
      <c r="F97" s="146"/>
      <c r="G97" s="146"/>
      <c r="H97" s="146"/>
      <c r="I97" s="146"/>
      <c r="J97" s="147">
        <f>J119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3172</v>
      </c>
      <c r="E98" s="150"/>
      <c r="F98" s="150"/>
      <c r="G98" s="150"/>
      <c r="H98" s="150"/>
      <c r="I98" s="150"/>
      <c r="J98" s="151">
        <f>J120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hidden="1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hidden="1"/>
    <row r="102" hidden="1"/>
    <row r="103" hidden="1"/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143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22" t="str">
        <f>E7</f>
        <v>ZSS_Detvan_(rozpocet)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>SO 01.7 - Výťah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 xml:space="preserve"> </v>
      </c>
      <c r="G112" s="34"/>
      <c r="H112" s="34"/>
      <c r="I112" s="28" t="s">
        <v>21</v>
      </c>
      <c r="J112" s="70" t="str">
        <f>IF(J12="","",J12)</f>
        <v>21. 2. 2025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23</v>
      </c>
      <c r="D114" s="34"/>
      <c r="E114" s="34"/>
      <c r="F114" s="23" t="str">
        <f>E15</f>
        <v xml:space="preserve"> </v>
      </c>
      <c r="G114" s="34"/>
      <c r="H114" s="34"/>
      <c r="I114" s="28" t="s">
        <v>28</v>
      </c>
      <c r="J114" s="32" t="str">
        <f>E21</f>
        <v xml:space="preserve"> 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26</v>
      </c>
      <c r="D115" s="34"/>
      <c r="E115" s="34"/>
      <c r="F115" s="23" t="str">
        <f>IF(E18="","",E18)</f>
        <v>Vyplň údaj</v>
      </c>
      <c r="G115" s="34"/>
      <c r="H115" s="34"/>
      <c r="I115" s="28" t="s">
        <v>30</v>
      </c>
      <c r="J115" s="32" t="str">
        <f>E24</f>
        <v xml:space="preserve"> 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52"/>
      <c r="B117" s="153"/>
      <c r="C117" s="154" t="s">
        <v>144</v>
      </c>
      <c r="D117" s="155" t="s">
        <v>57</v>
      </c>
      <c r="E117" s="155" t="s">
        <v>53</v>
      </c>
      <c r="F117" s="155" t="s">
        <v>54</v>
      </c>
      <c r="G117" s="155" t="s">
        <v>145</v>
      </c>
      <c r="H117" s="155" t="s">
        <v>146</v>
      </c>
      <c r="I117" s="155" t="s">
        <v>147</v>
      </c>
      <c r="J117" s="156" t="s">
        <v>108</v>
      </c>
      <c r="K117" s="157" t="s">
        <v>148</v>
      </c>
      <c r="L117" s="158"/>
      <c r="M117" s="87" t="s">
        <v>1</v>
      </c>
      <c r="N117" s="88" t="s">
        <v>36</v>
      </c>
      <c r="O117" s="88" t="s">
        <v>149</v>
      </c>
      <c r="P117" s="88" t="s">
        <v>150</v>
      </c>
      <c r="Q117" s="88" t="s">
        <v>151</v>
      </c>
      <c r="R117" s="88" t="s">
        <v>152</v>
      </c>
      <c r="S117" s="88" t="s">
        <v>153</v>
      </c>
      <c r="T117" s="89" t="s">
        <v>154</v>
      </c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</row>
    <row r="118" s="2" customFormat="1" ht="22.8" customHeight="1">
      <c r="A118" s="34"/>
      <c r="B118" s="35"/>
      <c r="C118" s="94" t="s">
        <v>109</v>
      </c>
      <c r="D118" s="34"/>
      <c r="E118" s="34"/>
      <c r="F118" s="34"/>
      <c r="G118" s="34"/>
      <c r="H118" s="34"/>
      <c r="I118" s="34"/>
      <c r="J118" s="159">
        <f>BK118</f>
        <v>0</v>
      </c>
      <c r="K118" s="34"/>
      <c r="L118" s="35"/>
      <c r="M118" s="90"/>
      <c r="N118" s="74"/>
      <c r="O118" s="91"/>
      <c r="P118" s="160">
        <f>P119</f>
        <v>0</v>
      </c>
      <c r="Q118" s="91"/>
      <c r="R118" s="160">
        <f>R119</f>
        <v>0</v>
      </c>
      <c r="S118" s="91"/>
      <c r="T118" s="161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71</v>
      </c>
      <c r="AU118" s="15" t="s">
        <v>110</v>
      </c>
      <c r="BK118" s="162">
        <f>BK119</f>
        <v>0</v>
      </c>
    </row>
    <row r="119" s="12" customFormat="1" ht="25.92" customHeight="1">
      <c r="A119" s="12"/>
      <c r="B119" s="163"/>
      <c r="C119" s="12"/>
      <c r="D119" s="164" t="s">
        <v>71</v>
      </c>
      <c r="E119" s="165" t="s">
        <v>276</v>
      </c>
      <c r="F119" s="165" t="s">
        <v>3173</v>
      </c>
      <c r="G119" s="12"/>
      <c r="H119" s="12"/>
      <c r="I119" s="166"/>
      <c r="J119" s="167">
        <f>BK119</f>
        <v>0</v>
      </c>
      <c r="K119" s="12"/>
      <c r="L119" s="163"/>
      <c r="M119" s="168"/>
      <c r="N119" s="169"/>
      <c r="O119" s="169"/>
      <c r="P119" s="170">
        <f>P120</f>
        <v>0</v>
      </c>
      <c r="Q119" s="169"/>
      <c r="R119" s="170">
        <f>R120</f>
        <v>0</v>
      </c>
      <c r="S119" s="169"/>
      <c r="T119" s="17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64" t="s">
        <v>168</v>
      </c>
      <c r="AT119" s="172" t="s">
        <v>71</v>
      </c>
      <c r="AU119" s="172" t="s">
        <v>72</v>
      </c>
      <c r="AY119" s="164" t="s">
        <v>157</v>
      </c>
      <c r="BK119" s="173">
        <f>BK120</f>
        <v>0</v>
      </c>
    </row>
    <row r="120" s="12" customFormat="1" ht="22.8" customHeight="1">
      <c r="A120" s="12"/>
      <c r="B120" s="163"/>
      <c r="C120" s="12"/>
      <c r="D120" s="164" t="s">
        <v>71</v>
      </c>
      <c r="E120" s="174" t="s">
        <v>3174</v>
      </c>
      <c r="F120" s="174" t="s">
        <v>3175</v>
      </c>
      <c r="G120" s="12"/>
      <c r="H120" s="12"/>
      <c r="I120" s="166"/>
      <c r="J120" s="175">
        <f>BK120</f>
        <v>0</v>
      </c>
      <c r="K120" s="12"/>
      <c r="L120" s="163"/>
      <c r="M120" s="168"/>
      <c r="N120" s="169"/>
      <c r="O120" s="169"/>
      <c r="P120" s="170">
        <f>P121</f>
        <v>0</v>
      </c>
      <c r="Q120" s="169"/>
      <c r="R120" s="170">
        <f>R121</f>
        <v>0</v>
      </c>
      <c r="S120" s="169"/>
      <c r="T120" s="17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4" t="s">
        <v>168</v>
      </c>
      <c r="AT120" s="172" t="s">
        <v>71</v>
      </c>
      <c r="AU120" s="172" t="s">
        <v>80</v>
      </c>
      <c r="AY120" s="164" t="s">
        <v>157</v>
      </c>
      <c r="BK120" s="173">
        <f>BK121</f>
        <v>0</v>
      </c>
    </row>
    <row r="121" s="2" customFormat="1" ht="16.5" customHeight="1">
      <c r="A121" s="34"/>
      <c r="B121" s="176"/>
      <c r="C121" s="177" t="s">
        <v>80</v>
      </c>
      <c r="D121" s="177" t="s">
        <v>159</v>
      </c>
      <c r="E121" s="178" t="s">
        <v>3176</v>
      </c>
      <c r="F121" s="179" t="s">
        <v>3177</v>
      </c>
      <c r="G121" s="180" t="s">
        <v>1525</v>
      </c>
      <c r="H121" s="181">
        <v>1</v>
      </c>
      <c r="I121" s="182"/>
      <c r="J121" s="183">
        <f>ROUND(I121*H121,2)</f>
        <v>0</v>
      </c>
      <c r="K121" s="184"/>
      <c r="L121" s="35"/>
      <c r="M121" s="204" t="s">
        <v>1</v>
      </c>
      <c r="N121" s="205" t="s">
        <v>38</v>
      </c>
      <c r="O121" s="20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274</v>
      </c>
      <c r="AT121" s="189" t="s">
        <v>159</v>
      </c>
      <c r="AU121" s="189" t="s">
        <v>164</v>
      </c>
      <c r="AY121" s="15" t="s">
        <v>157</v>
      </c>
      <c r="BE121" s="190">
        <f>IF(N121="základná",J121,0)</f>
        <v>0</v>
      </c>
      <c r="BF121" s="190">
        <f>IF(N121="znížená",J121,0)</f>
        <v>0</v>
      </c>
      <c r="BG121" s="190">
        <f>IF(N121="zákl. prenesená",J121,0)</f>
        <v>0</v>
      </c>
      <c r="BH121" s="190">
        <f>IF(N121="zníž. prenesená",J121,0)</f>
        <v>0</v>
      </c>
      <c r="BI121" s="190">
        <f>IF(N121="nulová",J121,0)</f>
        <v>0</v>
      </c>
      <c r="BJ121" s="15" t="s">
        <v>164</v>
      </c>
      <c r="BK121" s="190">
        <f>ROUND(I121*H121,2)</f>
        <v>0</v>
      </c>
      <c r="BL121" s="15" t="s">
        <v>274</v>
      </c>
      <c r="BM121" s="189" t="s">
        <v>164</v>
      </c>
    </row>
    <row r="122" s="2" customFormat="1" ht="6.96" customHeight="1">
      <c r="A122" s="34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35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hidden="1" s="1" customFormat="1" ht="24.96" customHeight="1">
      <c r="B4" s="18"/>
      <c r="D4" s="19" t="s">
        <v>103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ZSS_Detvan_(rozpocet)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3178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21. 2. 2025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tr">
        <f>IF('Rekapitulácia stavby'!AN10="","",'Rekapitulácia stavby'!AN10)</f>
        <v/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IF('Rekapitulácia stavby'!E11="","",'Rekapitulácia stavby'!E11)</f>
        <v xml:space="preserve"> </v>
      </c>
      <c r="F15" s="34"/>
      <c r="G15" s="34"/>
      <c r="H15" s="34"/>
      <c r="I15" s="28" t="s">
        <v>25</v>
      </c>
      <c r="J15" s="23" t="str">
        <f>IF('Rekapitulácia stavby'!AN11="","",'Rekapitulácia stavby'!AN11)</f>
        <v/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24</v>
      </c>
      <c r="J20" s="23" t="str">
        <f>IF('Rekapitulácia stavby'!AN16="","",'Rekapitulácia stavby'!AN16)</f>
        <v/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IF('Rekapitulácia stavby'!E17="","",'Rekapitulácia stavby'!E17)</f>
        <v xml:space="preserve"> </v>
      </c>
      <c r="F21" s="34"/>
      <c r="G21" s="34"/>
      <c r="H21" s="34"/>
      <c r="I21" s="28" t="s">
        <v>25</v>
      </c>
      <c r="J21" s="23" t="str">
        <f>IF('Rekapitulácia stavby'!AN17="","",'Rekapitulácia stavby'!AN17)</f>
        <v/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31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32</v>
      </c>
      <c r="E30" s="34"/>
      <c r="F30" s="34"/>
      <c r="G30" s="34"/>
      <c r="H30" s="34"/>
      <c r="I30" s="34"/>
      <c r="J30" s="97">
        <f>ROUND(J119,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34</v>
      </c>
      <c r="G32" s="34"/>
      <c r="H32" s="34"/>
      <c r="I32" s="39" t="s">
        <v>33</v>
      </c>
      <c r="J32" s="39" t="s">
        <v>35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36</v>
      </c>
      <c r="E33" s="41" t="s">
        <v>37</v>
      </c>
      <c r="F33" s="128">
        <f>ROUND((SUM(BE119:BE148)),  2)</f>
        <v>0</v>
      </c>
      <c r="G33" s="129"/>
      <c r="H33" s="129"/>
      <c r="I33" s="130">
        <v>0.23000000000000001</v>
      </c>
      <c r="J33" s="128">
        <f>ROUND(((SUM(BE119:BE148))*I33),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38</v>
      </c>
      <c r="F34" s="128">
        <f>ROUND((SUM(BF119:BF148)),  2)</f>
        <v>0</v>
      </c>
      <c r="G34" s="129"/>
      <c r="H34" s="129"/>
      <c r="I34" s="130">
        <v>0.23000000000000001</v>
      </c>
      <c r="J34" s="128">
        <f>ROUND(((SUM(BF119:BF148))*I34),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39</v>
      </c>
      <c r="F35" s="131">
        <f>ROUND((SUM(BG119:BG148)),  2)</f>
        <v>0</v>
      </c>
      <c r="G35" s="34"/>
      <c r="H35" s="34"/>
      <c r="I35" s="132">
        <v>0.23000000000000001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40</v>
      </c>
      <c r="F36" s="131">
        <f>ROUND((SUM(BH119:BH148)),  2)</f>
        <v>0</v>
      </c>
      <c r="G36" s="34"/>
      <c r="H36" s="34"/>
      <c r="I36" s="132">
        <v>0.23000000000000001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41</v>
      </c>
      <c r="F37" s="128">
        <f>ROUND((SUM(BI119:BI148)),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42</v>
      </c>
      <c r="E39" s="82"/>
      <c r="F39" s="82"/>
      <c r="G39" s="135" t="s">
        <v>43</v>
      </c>
      <c r="H39" s="136" t="s">
        <v>44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45</v>
      </c>
      <c r="E50" s="58"/>
      <c r="F50" s="58"/>
      <c r="G50" s="57" t="s">
        <v>46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47</v>
      </c>
      <c r="E61" s="37"/>
      <c r="F61" s="139" t="s">
        <v>48</v>
      </c>
      <c r="G61" s="59" t="s">
        <v>47</v>
      </c>
      <c r="H61" s="37"/>
      <c r="I61" s="37"/>
      <c r="J61" s="140" t="s">
        <v>48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49</v>
      </c>
      <c r="E65" s="60"/>
      <c r="F65" s="60"/>
      <c r="G65" s="57" t="s">
        <v>50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47</v>
      </c>
      <c r="E76" s="37"/>
      <c r="F76" s="139" t="s">
        <v>48</v>
      </c>
      <c r="G76" s="59" t="s">
        <v>47</v>
      </c>
      <c r="H76" s="37"/>
      <c r="I76" s="37"/>
      <c r="J76" s="140" t="s">
        <v>48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ZSS_Detvan_(rozpocet)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SO 01.8 - Kuchyňa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21. 2. 2025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28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107</v>
      </c>
      <c r="D94" s="133"/>
      <c r="E94" s="133"/>
      <c r="F94" s="133"/>
      <c r="G94" s="133"/>
      <c r="H94" s="133"/>
      <c r="I94" s="133"/>
      <c r="J94" s="142" t="s">
        <v>108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109</v>
      </c>
      <c r="D96" s="34"/>
      <c r="E96" s="34"/>
      <c r="F96" s="34"/>
      <c r="G96" s="34"/>
      <c r="H96" s="34"/>
      <c r="I96" s="34"/>
      <c r="J96" s="97">
        <f>J119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hidden="1" s="9" customFormat="1" ht="24.96" customHeight="1">
      <c r="A97" s="9"/>
      <c r="B97" s="144"/>
      <c r="C97" s="9"/>
      <c r="D97" s="145" t="s">
        <v>1240</v>
      </c>
      <c r="E97" s="146"/>
      <c r="F97" s="146"/>
      <c r="G97" s="146"/>
      <c r="H97" s="146"/>
      <c r="I97" s="146"/>
      <c r="J97" s="147">
        <f>J120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3179</v>
      </c>
      <c r="E98" s="150"/>
      <c r="F98" s="150"/>
      <c r="G98" s="150"/>
      <c r="H98" s="150"/>
      <c r="I98" s="150"/>
      <c r="J98" s="151">
        <f>J121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1247</v>
      </c>
      <c r="E99" s="146"/>
      <c r="F99" s="146"/>
      <c r="G99" s="146"/>
      <c r="H99" s="146"/>
      <c r="I99" s="146"/>
      <c r="J99" s="147">
        <f>J146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hidden="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hidden="1"/>
    <row r="103" hidden="1"/>
    <row r="104" hidden="1"/>
    <row r="105" s="2" customFormat="1" ht="6.96" customHeight="1">
      <c r="A105" s="34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143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15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22" t="str">
        <f>E7</f>
        <v>ZSS_Detvan_(rozpocet)</v>
      </c>
      <c r="F109" s="28"/>
      <c r="G109" s="28"/>
      <c r="H109" s="28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104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8" t="str">
        <f>E9</f>
        <v>SO 01.8 - Kuchyňa</v>
      </c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19</v>
      </c>
      <c r="D113" s="34"/>
      <c r="E113" s="34"/>
      <c r="F113" s="23" t="str">
        <f>F12</f>
        <v xml:space="preserve"> </v>
      </c>
      <c r="G113" s="34"/>
      <c r="H113" s="34"/>
      <c r="I113" s="28" t="s">
        <v>21</v>
      </c>
      <c r="J113" s="70" t="str">
        <f>IF(J12="","",J12)</f>
        <v>21. 2. 2025</v>
      </c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23</v>
      </c>
      <c r="D115" s="34"/>
      <c r="E115" s="34"/>
      <c r="F115" s="23" t="str">
        <f>E15</f>
        <v xml:space="preserve"> </v>
      </c>
      <c r="G115" s="34"/>
      <c r="H115" s="34"/>
      <c r="I115" s="28" t="s">
        <v>28</v>
      </c>
      <c r="J115" s="32" t="str">
        <f>E21</f>
        <v xml:space="preserve"> 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26</v>
      </c>
      <c r="D116" s="34"/>
      <c r="E116" s="34"/>
      <c r="F116" s="23" t="str">
        <f>IF(E18="","",E18)</f>
        <v>Vyplň údaj</v>
      </c>
      <c r="G116" s="34"/>
      <c r="H116" s="34"/>
      <c r="I116" s="28" t="s">
        <v>30</v>
      </c>
      <c r="J116" s="32" t="str">
        <f>E24</f>
        <v xml:space="preserve"> 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52"/>
      <c r="B118" s="153"/>
      <c r="C118" s="154" t="s">
        <v>144</v>
      </c>
      <c r="D118" s="155" t="s">
        <v>57</v>
      </c>
      <c r="E118" s="155" t="s">
        <v>53</v>
      </c>
      <c r="F118" s="155" t="s">
        <v>54</v>
      </c>
      <c r="G118" s="155" t="s">
        <v>145</v>
      </c>
      <c r="H118" s="155" t="s">
        <v>146</v>
      </c>
      <c r="I118" s="155" t="s">
        <v>147</v>
      </c>
      <c r="J118" s="156" t="s">
        <v>108</v>
      </c>
      <c r="K118" s="157" t="s">
        <v>148</v>
      </c>
      <c r="L118" s="158"/>
      <c r="M118" s="87" t="s">
        <v>1</v>
      </c>
      <c r="N118" s="88" t="s">
        <v>36</v>
      </c>
      <c r="O118" s="88" t="s">
        <v>149</v>
      </c>
      <c r="P118" s="88" t="s">
        <v>150</v>
      </c>
      <c r="Q118" s="88" t="s">
        <v>151</v>
      </c>
      <c r="R118" s="88" t="s">
        <v>152</v>
      </c>
      <c r="S118" s="88" t="s">
        <v>153</v>
      </c>
      <c r="T118" s="89" t="s">
        <v>154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="2" customFormat="1" ht="22.8" customHeight="1">
      <c r="A119" s="34"/>
      <c r="B119" s="35"/>
      <c r="C119" s="94" t="s">
        <v>109</v>
      </c>
      <c r="D119" s="34"/>
      <c r="E119" s="34"/>
      <c r="F119" s="34"/>
      <c r="G119" s="34"/>
      <c r="H119" s="34"/>
      <c r="I119" s="34"/>
      <c r="J119" s="159">
        <f>BK119</f>
        <v>0</v>
      </c>
      <c r="K119" s="34"/>
      <c r="L119" s="35"/>
      <c r="M119" s="90"/>
      <c r="N119" s="74"/>
      <c r="O119" s="91"/>
      <c r="P119" s="160">
        <f>P120+P146</f>
        <v>0</v>
      </c>
      <c r="Q119" s="91"/>
      <c r="R119" s="160">
        <f>R120+R146</f>
        <v>0</v>
      </c>
      <c r="S119" s="91"/>
      <c r="T119" s="161">
        <f>T120+T146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71</v>
      </c>
      <c r="AU119" s="15" t="s">
        <v>110</v>
      </c>
      <c r="BK119" s="162">
        <f>BK120+BK146</f>
        <v>0</v>
      </c>
    </row>
    <row r="120" s="12" customFormat="1" ht="25.92" customHeight="1">
      <c r="A120" s="12"/>
      <c r="B120" s="163"/>
      <c r="C120" s="12"/>
      <c r="D120" s="164" t="s">
        <v>71</v>
      </c>
      <c r="E120" s="165" t="s">
        <v>1369</v>
      </c>
      <c r="F120" s="165" t="s">
        <v>1370</v>
      </c>
      <c r="G120" s="12"/>
      <c r="H120" s="12"/>
      <c r="I120" s="166"/>
      <c r="J120" s="167">
        <f>BK120</f>
        <v>0</v>
      </c>
      <c r="K120" s="12"/>
      <c r="L120" s="163"/>
      <c r="M120" s="168"/>
      <c r="N120" s="169"/>
      <c r="O120" s="169"/>
      <c r="P120" s="170">
        <f>P121</f>
        <v>0</v>
      </c>
      <c r="Q120" s="169"/>
      <c r="R120" s="170">
        <f>R121</f>
        <v>0</v>
      </c>
      <c r="S120" s="169"/>
      <c r="T120" s="17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4" t="s">
        <v>164</v>
      </c>
      <c r="AT120" s="172" t="s">
        <v>71</v>
      </c>
      <c r="AU120" s="172" t="s">
        <v>72</v>
      </c>
      <c r="AY120" s="164" t="s">
        <v>157</v>
      </c>
      <c r="BK120" s="173">
        <f>BK121</f>
        <v>0</v>
      </c>
    </row>
    <row r="121" s="12" customFormat="1" ht="22.8" customHeight="1">
      <c r="A121" s="12"/>
      <c r="B121" s="163"/>
      <c r="C121" s="12"/>
      <c r="D121" s="164" t="s">
        <v>71</v>
      </c>
      <c r="E121" s="174" t="s">
        <v>3180</v>
      </c>
      <c r="F121" s="174" t="s">
        <v>3181</v>
      </c>
      <c r="G121" s="12"/>
      <c r="H121" s="12"/>
      <c r="I121" s="166"/>
      <c r="J121" s="175">
        <f>BK121</f>
        <v>0</v>
      </c>
      <c r="K121" s="12"/>
      <c r="L121" s="163"/>
      <c r="M121" s="168"/>
      <c r="N121" s="169"/>
      <c r="O121" s="169"/>
      <c r="P121" s="170">
        <f>SUM(P122:P145)</f>
        <v>0</v>
      </c>
      <c r="Q121" s="169"/>
      <c r="R121" s="170">
        <f>SUM(R122:R145)</f>
        <v>0</v>
      </c>
      <c r="S121" s="169"/>
      <c r="T121" s="171">
        <f>SUM(T122:T145)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4" t="s">
        <v>164</v>
      </c>
      <c r="AT121" s="172" t="s">
        <v>71</v>
      </c>
      <c r="AU121" s="172" t="s">
        <v>80</v>
      </c>
      <c r="AY121" s="164" t="s">
        <v>157</v>
      </c>
      <c r="BK121" s="173">
        <f>SUM(BK122:BK145)</f>
        <v>0</v>
      </c>
    </row>
    <row r="122" s="2" customFormat="1" ht="16.5" customHeight="1">
      <c r="A122" s="34"/>
      <c r="B122" s="176"/>
      <c r="C122" s="177" t="s">
        <v>80</v>
      </c>
      <c r="D122" s="177" t="s">
        <v>159</v>
      </c>
      <c r="E122" s="178" t="s">
        <v>3182</v>
      </c>
      <c r="F122" s="179" t="s">
        <v>3183</v>
      </c>
      <c r="G122" s="180" t="s">
        <v>300</v>
      </c>
      <c r="H122" s="181">
        <v>1</v>
      </c>
      <c r="I122" s="182"/>
      <c r="J122" s="183">
        <f>ROUND(I122*H122,2)</f>
        <v>0</v>
      </c>
      <c r="K122" s="184"/>
      <c r="L122" s="35"/>
      <c r="M122" s="185" t="s">
        <v>1</v>
      </c>
      <c r="N122" s="186" t="s">
        <v>38</v>
      </c>
      <c r="O122" s="78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188</v>
      </c>
      <c r="AT122" s="189" t="s">
        <v>159</v>
      </c>
      <c r="AU122" s="189" t="s">
        <v>164</v>
      </c>
      <c r="AY122" s="15" t="s">
        <v>157</v>
      </c>
      <c r="BE122" s="190">
        <f>IF(N122="základná",J122,0)</f>
        <v>0</v>
      </c>
      <c r="BF122" s="190">
        <f>IF(N122="znížená",J122,0)</f>
        <v>0</v>
      </c>
      <c r="BG122" s="190">
        <f>IF(N122="zákl. prenesená",J122,0)</f>
        <v>0</v>
      </c>
      <c r="BH122" s="190">
        <f>IF(N122="zníž. prenesená",J122,0)</f>
        <v>0</v>
      </c>
      <c r="BI122" s="190">
        <f>IF(N122="nulová",J122,0)</f>
        <v>0</v>
      </c>
      <c r="BJ122" s="15" t="s">
        <v>164</v>
      </c>
      <c r="BK122" s="190">
        <f>ROUND(I122*H122,2)</f>
        <v>0</v>
      </c>
      <c r="BL122" s="15" t="s">
        <v>188</v>
      </c>
      <c r="BM122" s="189" t="s">
        <v>164</v>
      </c>
    </row>
    <row r="123" s="2" customFormat="1" ht="16.5" customHeight="1">
      <c r="A123" s="34"/>
      <c r="B123" s="176"/>
      <c r="C123" s="177" t="s">
        <v>164</v>
      </c>
      <c r="D123" s="177" t="s">
        <v>159</v>
      </c>
      <c r="E123" s="178" t="s">
        <v>3184</v>
      </c>
      <c r="F123" s="179" t="s">
        <v>3185</v>
      </c>
      <c r="G123" s="180" t="s">
        <v>300</v>
      </c>
      <c r="H123" s="181">
        <v>1</v>
      </c>
      <c r="I123" s="182"/>
      <c r="J123" s="183">
        <f>ROUND(I123*H123,2)</f>
        <v>0</v>
      </c>
      <c r="K123" s="184"/>
      <c r="L123" s="35"/>
      <c r="M123" s="185" t="s">
        <v>1</v>
      </c>
      <c r="N123" s="186" t="s">
        <v>38</v>
      </c>
      <c r="O123" s="7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188</v>
      </c>
      <c r="AT123" s="189" t="s">
        <v>159</v>
      </c>
      <c r="AU123" s="189" t="s">
        <v>164</v>
      </c>
      <c r="AY123" s="15" t="s">
        <v>157</v>
      </c>
      <c r="BE123" s="190">
        <f>IF(N123="základná",J123,0)</f>
        <v>0</v>
      </c>
      <c r="BF123" s="190">
        <f>IF(N123="znížená",J123,0)</f>
        <v>0</v>
      </c>
      <c r="BG123" s="190">
        <f>IF(N123="zákl. prenesená",J123,0)</f>
        <v>0</v>
      </c>
      <c r="BH123" s="190">
        <f>IF(N123="zníž. prenesená",J123,0)</f>
        <v>0</v>
      </c>
      <c r="BI123" s="190">
        <f>IF(N123="nulová",J123,0)</f>
        <v>0</v>
      </c>
      <c r="BJ123" s="15" t="s">
        <v>164</v>
      </c>
      <c r="BK123" s="190">
        <f>ROUND(I123*H123,2)</f>
        <v>0</v>
      </c>
      <c r="BL123" s="15" t="s">
        <v>188</v>
      </c>
      <c r="BM123" s="189" t="s">
        <v>163</v>
      </c>
    </row>
    <row r="124" s="2" customFormat="1" ht="16.5" customHeight="1">
      <c r="A124" s="34"/>
      <c r="B124" s="176"/>
      <c r="C124" s="177" t="s">
        <v>168</v>
      </c>
      <c r="D124" s="177" t="s">
        <v>159</v>
      </c>
      <c r="E124" s="178" t="s">
        <v>3186</v>
      </c>
      <c r="F124" s="179" t="s">
        <v>3187</v>
      </c>
      <c r="G124" s="180" t="s">
        <v>300</v>
      </c>
      <c r="H124" s="181">
        <v>2</v>
      </c>
      <c r="I124" s="182"/>
      <c r="J124" s="183">
        <f>ROUND(I124*H124,2)</f>
        <v>0</v>
      </c>
      <c r="K124" s="184"/>
      <c r="L124" s="35"/>
      <c r="M124" s="185" t="s">
        <v>1</v>
      </c>
      <c r="N124" s="186" t="s">
        <v>38</v>
      </c>
      <c r="O124" s="78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188</v>
      </c>
      <c r="AT124" s="189" t="s">
        <v>159</v>
      </c>
      <c r="AU124" s="189" t="s">
        <v>164</v>
      </c>
      <c r="AY124" s="15" t="s">
        <v>157</v>
      </c>
      <c r="BE124" s="190">
        <f>IF(N124="základná",J124,0)</f>
        <v>0</v>
      </c>
      <c r="BF124" s="190">
        <f>IF(N124="znížená",J124,0)</f>
        <v>0</v>
      </c>
      <c r="BG124" s="190">
        <f>IF(N124="zákl. prenesená",J124,0)</f>
        <v>0</v>
      </c>
      <c r="BH124" s="190">
        <f>IF(N124="zníž. prenesená",J124,0)</f>
        <v>0</v>
      </c>
      <c r="BI124" s="190">
        <f>IF(N124="nulová",J124,0)</f>
        <v>0</v>
      </c>
      <c r="BJ124" s="15" t="s">
        <v>164</v>
      </c>
      <c r="BK124" s="190">
        <f>ROUND(I124*H124,2)</f>
        <v>0</v>
      </c>
      <c r="BL124" s="15" t="s">
        <v>188</v>
      </c>
      <c r="BM124" s="189" t="s">
        <v>171</v>
      </c>
    </row>
    <row r="125" s="2" customFormat="1" ht="16.5" customHeight="1">
      <c r="A125" s="34"/>
      <c r="B125" s="176"/>
      <c r="C125" s="177" t="s">
        <v>163</v>
      </c>
      <c r="D125" s="177" t="s">
        <v>159</v>
      </c>
      <c r="E125" s="178" t="s">
        <v>3188</v>
      </c>
      <c r="F125" s="179" t="s">
        <v>3189</v>
      </c>
      <c r="G125" s="180" t="s">
        <v>300</v>
      </c>
      <c r="H125" s="181">
        <v>2</v>
      </c>
      <c r="I125" s="182"/>
      <c r="J125" s="183">
        <f>ROUND(I125*H125,2)</f>
        <v>0</v>
      </c>
      <c r="K125" s="184"/>
      <c r="L125" s="35"/>
      <c r="M125" s="185" t="s">
        <v>1</v>
      </c>
      <c r="N125" s="186" t="s">
        <v>38</v>
      </c>
      <c r="O125" s="7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188</v>
      </c>
      <c r="AT125" s="189" t="s">
        <v>159</v>
      </c>
      <c r="AU125" s="189" t="s">
        <v>164</v>
      </c>
      <c r="AY125" s="15" t="s">
        <v>157</v>
      </c>
      <c r="BE125" s="190">
        <f>IF(N125="základná",J125,0)</f>
        <v>0</v>
      </c>
      <c r="BF125" s="190">
        <f>IF(N125="znížená",J125,0)</f>
        <v>0</v>
      </c>
      <c r="BG125" s="190">
        <f>IF(N125="zákl. prenesená",J125,0)</f>
        <v>0</v>
      </c>
      <c r="BH125" s="190">
        <f>IF(N125="zníž. prenesená",J125,0)</f>
        <v>0</v>
      </c>
      <c r="BI125" s="190">
        <f>IF(N125="nulová",J125,0)</f>
        <v>0</v>
      </c>
      <c r="BJ125" s="15" t="s">
        <v>164</v>
      </c>
      <c r="BK125" s="190">
        <f>ROUND(I125*H125,2)</f>
        <v>0</v>
      </c>
      <c r="BL125" s="15" t="s">
        <v>188</v>
      </c>
      <c r="BM125" s="189" t="s">
        <v>174</v>
      </c>
    </row>
    <row r="126" s="2" customFormat="1" ht="16.5" customHeight="1">
      <c r="A126" s="34"/>
      <c r="B126" s="176"/>
      <c r="C126" s="177" t="s">
        <v>175</v>
      </c>
      <c r="D126" s="177" t="s">
        <v>159</v>
      </c>
      <c r="E126" s="178" t="s">
        <v>3190</v>
      </c>
      <c r="F126" s="179" t="s">
        <v>3191</v>
      </c>
      <c r="G126" s="180" t="s">
        <v>300</v>
      </c>
      <c r="H126" s="181">
        <v>1</v>
      </c>
      <c r="I126" s="182"/>
      <c r="J126" s="183">
        <f>ROUND(I126*H126,2)</f>
        <v>0</v>
      </c>
      <c r="K126" s="184"/>
      <c r="L126" s="35"/>
      <c r="M126" s="185" t="s">
        <v>1</v>
      </c>
      <c r="N126" s="186" t="s">
        <v>38</v>
      </c>
      <c r="O126" s="78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188</v>
      </c>
      <c r="AT126" s="189" t="s">
        <v>159</v>
      </c>
      <c r="AU126" s="189" t="s">
        <v>164</v>
      </c>
      <c r="AY126" s="15" t="s">
        <v>157</v>
      </c>
      <c r="BE126" s="190">
        <f>IF(N126="základná",J126,0)</f>
        <v>0</v>
      </c>
      <c r="BF126" s="190">
        <f>IF(N126="znížená",J126,0)</f>
        <v>0</v>
      </c>
      <c r="BG126" s="190">
        <f>IF(N126="zákl. prenesená",J126,0)</f>
        <v>0</v>
      </c>
      <c r="BH126" s="190">
        <f>IF(N126="zníž. prenesená",J126,0)</f>
        <v>0</v>
      </c>
      <c r="BI126" s="190">
        <f>IF(N126="nulová",J126,0)</f>
        <v>0</v>
      </c>
      <c r="BJ126" s="15" t="s">
        <v>164</v>
      </c>
      <c r="BK126" s="190">
        <f>ROUND(I126*H126,2)</f>
        <v>0</v>
      </c>
      <c r="BL126" s="15" t="s">
        <v>188</v>
      </c>
      <c r="BM126" s="189" t="s">
        <v>178</v>
      </c>
    </row>
    <row r="127" s="2" customFormat="1" ht="16.5" customHeight="1">
      <c r="A127" s="34"/>
      <c r="B127" s="176"/>
      <c r="C127" s="177" t="s">
        <v>171</v>
      </c>
      <c r="D127" s="177" t="s">
        <v>159</v>
      </c>
      <c r="E127" s="178" t="s">
        <v>3192</v>
      </c>
      <c r="F127" s="179" t="s">
        <v>3193</v>
      </c>
      <c r="G127" s="180" t="s">
        <v>300</v>
      </c>
      <c r="H127" s="181">
        <v>2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38</v>
      </c>
      <c r="O127" s="78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188</v>
      </c>
      <c r="AT127" s="189" t="s">
        <v>159</v>
      </c>
      <c r="AU127" s="189" t="s">
        <v>164</v>
      </c>
      <c r="AY127" s="15" t="s">
        <v>157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164</v>
      </c>
      <c r="BK127" s="190">
        <f>ROUND(I127*H127,2)</f>
        <v>0</v>
      </c>
      <c r="BL127" s="15" t="s">
        <v>188</v>
      </c>
      <c r="BM127" s="189" t="s">
        <v>181</v>
      </c>
    </row>
    <row r="128" s="2" customFormat="1" ht="21.75" customHeight="1">
      <c r="A128" s="34"/>
      <c r="B128" s="176"/>
      <c r="C128" s="177" t="s">
        <v>182</v>
      </c>
      <c r="D128" s="177" t="s">
        <v>159</v>
      </c>
      <c r="E128" s="178" t="s">
        <v>3194</v>
      </c>
      <c r="F128" s="179" t="s">
        <v>3195</v>
      </c>
      <c r="G128" s="180" t="s">
        <v>300</v>
      </c>
      <c r="H128" s="181">
        <v>4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38</v>
      </c>
      <c r="O128" s="78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188</v>
      </c>
      <c r="AT128" s="189" t="s">
        <v>159</v>
      </c>
      <c r="AU128" s="189" t="s">
        <v>164</v>
      </c>
      <c r="AY128" s="15" t="s">
        <v>157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164</v>
      </c>
      <c r="BK128" s="190">
        <f>ROUND(I128*H128,2)</f>
        <v>0</v>
      </c>
      <c r="BL128" s="15" t="s">
        <v>188</v>
      </c>
      <c r="BM128" s="189" t="s">
        <v>185</v>
      </c>
    </row>
    <row r="129" s="2" customFormat="1" ht="21.75" customHeight="1">
      <c r="A129" s="34"/>
      <c r="B129" s="176"/>
      <c r="C129" s="177" t="s">
        <v>174</v>
      </c>
      <c r="D129" s="177" t="s">
        <v>159</v>
      </c>
      <c r="E129" s="178" t="s">
        <v>3196</v>
      </c>
      <c r="F129" s="179" t="s">
        <v>3197</v>
      </c>
      <c r="G129" s="180" t="s">
        <v>300</v>
      </c>
      <c r="H129" s="181">
        <v>1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38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188</v>
      </c>
      <c r="AT129" s="189" t="s">
        <v>159</v>
      </c>
      <c r="AU129" s="189" t="s">
        <v>164</v>
      </c>
      <c r="AY129" s="15" t="s">
        <v>157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164</v>
      </c>
      <c r="BK129" s="190">
        <f>ROUND(I129*H129,2)</f>
        <v>0</v>
      </c>
      <c r="BL129" s="15" t="s">
        <v>188</v>
      </c>
      <c r="BM129" s="189" t="s">
        <v>188</v>
      </c>
    </row>
    <row r="130" s="2" customFormat="1" ht="16.5" customHeight="1">
      <c r="A130" s="34"/>
      <c r="B130" s="176"/>
      <c r="C130" s="177" t="s">
        <v>189</v>
      </c>
      <c r="D130" s="177" t="s">
        <v>159</v>
      </c>
      <c r="E130" s="178" t="s">
        <v>3198</v>
      </c>
      <c r="F130" s="179" t="s">
        <v>3199</v>
      </c>
      <c r="G130" s="180" t="s">
        <v>300</v>
      </c>
      <c r="H130" s="181">
        <v>2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38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188</v>
      </c>
      <c r="AT130" s="189" t="s">
        <v>159</v>
      </c>
      <c r="AU130" s="189" t="s">
        <v>164</v>
      </c>
      <c r="AY130" s="15" t="s">
        <v>157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164</v>
      </c>
      <c r="BK130" s="190">
        <f>ROUND(I130*H130,2)</f>
        <v>0</v>
      </c>
      <c r="BL130" s="15" t="s">
        <v>188</v>
      </c>
      <c r="BM130" s="189" t="s">
        <v>192</v>
      </c>
    </row>
    <row r="131" s="2" customFormat="1" ht="16.5" customHeight="1">
      <c r="A131" s="34"/>
      <c r="B131" s="176"/>
      <c r="C131" s="177" t="s">
        <v>178</v>
      </c>
      <c r="D131" s="177" t="s">
        <v>159</v>
      </c>
      <c r="E131" s="178" t="s">
        <v>3200</v>
      </c>
      <c r="F131" s="179" t="s">
        <v>3201</v>
      </c>
      <c r="G131" s="180" t="s">
        <v>300</v>
      </c>
      <c r="H131" s="181">
        <v>1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38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188</v>
      </c>
      <c r="AT131" s="189" t="s">
        <v>159</v>
      </c>
      <c r="AU131" s="189" t="s">
        <v>164</v>
      </c>
      <c r="AY131" s="15" t="s">
        <v>157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164</v>
      </c>
      <c r="BK131" s="190">
        <f>ROUND(I131*H131,2)</f>
        <v>0</v>
      </c>
      <c r="BL131" s="15" t="s">
        <v>188</v>
      </c>
      <c r="BM131" s="189" t="s">
        <v>195</v>
      </c>
    </row>
    <row r="132" s="2" customFormat="1" ht="16.5" customHeight="1">
      <c r="A132" s="34"/>
      <c r="B132" s="176"/>
      <c r="C132" s="177" t="s">
        <v>196</v>
      </c>
      <c r="D132" s="177" t="s">
        <v>159</v>
      </c>
      <c r="E132" s="178" t="s">
        <v>3202</v>
      </c>
      <c r="F132" s="179" t="s">
        <v>3203</v>
      </c>
      <c r="G132" s="180" t="s">
        <v>300</v>
      </c>
      <c r="H132" s="181">
        <v>1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38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188</v>
      </c>
      <c r="AT132" s="189" t="s">
        <v>159</v>
      </c>
      <c r="AU132" s="189" t="s">
        <v>164</v>
      </c>
      <c r="AY132" s="15" t="s">
        <v>157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164</v>
      </c>
      <c r="BK132" s="190">
        <f>ROUND(I132*H132,2)</f>
        <v>0</v>
      </c>
      <c r="BL132" s="15" t="s">
        <v>188</v>
      </c>
      <c r="BM132" s="189" t="s">
        <v>199</v>
      </c>
    </row>
    <row r="133" s="2" customFormat="1" ht="16.5" customHeight="1">
      <c r="A133" s="34"/>
      <c r="B133" s="176"/>
      <c r="C133" s="177" t="s">
        <v>181</v>
      </c>
      <c r="D133" s="177" t="s">
        <v>159</v>
      </c>
      <c r="E133" s="178" t="s">
        <v>3204</v>
      </c>
      <c r="F133" s="179" t="s">
        <v>3205</v>
      </c>
      <c r="G133" s="180" t="s">
        <v>300</v>
      </c>
      <c r="H133" s="181">
        <v>1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38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188</v>
      </c>
      <c r="AT133" s="189" t="s">
        <v>159</v>
      </c>
      <c r="AU133" s="189" t="s">
        <v>164</v>
      </c>
      <c r="AY133" s="15" t="s">
        <v>157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164</v>
      </c>
      <c r="BK133" s="190">
        <f>ROUND(I133*H133,2)</f>
        <v>0</v>
      </c>
      <c r="BL133" s="15" t="s">
        <v>188</v>
      </c>
      <c r="BM133" s="189" t="s">
        <v>202</v>
      </c>
    </row>
    <row r="134" s="2" customFormat="1" ht="24.15" customHeight="1">
      <c r="A134" s="34"/>
      <c r="B134" s="176"/>
      <c r="C134" s="177" t="s">
        <v>203</v>
      </c>
      <c r="D134" s="177" t="s">
        <v>159</v>
      </c>
      <c r="E134" s="178" t="s">
        <v>3206</v>
      </c>
      <c r="F134" s="179" t="s">
        <v>3207</v>
      </c>
      <c r="G134" s="180" t="s">
        <v>300</v>
      </c>
      <c r="H134" s="181">
        <v>1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38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188</v>
      </c>
      <c r="AT134" s="189" t="s">
        <v>159</v>
      </c>
      <c r="AU134" s="189" t="s">
        <v>164</v>
      </c>
      <c r="AY134" s="15" t="s">
        <v>157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164</v>
      </c>
      <c r="BK134" s="190">
        <f>ROUND(I134*H134,2)</f>
        <v>0</v>
      </c>
      <c r="BL134" s="15" t="s">
        <v>188</v>
      </c>
      <c r="BM134" s="189" t="s">
        <v>207</v>
      </c>
    </row>
    <row r="135" s="2" customFormat="1" ht="16.5" customHeight="1">
      <c r="A135" s="34"/>
      <c r="B135" s="176"/>
      <c r="C135" s="177" t="s">
        <v>185</v>
      </c>
      <c r="D135" s="177" t="s">
        <v>159</v>
      </c>
      <c r="E135" s="178" t="s">
        <v>3208</v>
      </c>
      <c r="F135" s="179" t="s">
        <v>3209</v>
      </c>
      <c r="G135" s="180" t="s">
        <v>300</v>
      </c>
      <c r="H135" s="181">
        <v>1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38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188</v>
      </c>
      <c r="AT135" s="189" t="s">
        <v>159</v>
      </c>
      <c r="AU135" s="189" t="s">
        <v>164</v>
      </c>
      <c r="AY135" s="15" t="s">
        <v>157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164</v>
      </c>
      <c r="BK135" s="190">
        <f>ROUND(I135*H135,2)</f>
        <v>0</v>
      </c>
      <c r="BL135" s="15" t="s">
        <v>188</v>
      </c>
      <c r="BM135" s="189" t="s">
        <v>210</v>
      </c>
    </row>
    <row r="136" s="2" customFormat="1" ht="16.5" customHeight="1">
      <c r="A136" s="34"/>
      <c r="B136" s="176"/>
      <c r="C136" s="177" t="s">
        <v>211</v>
      </c>
      <c r="D136" s="177" t="s">
        <v>159</v>
      </c>
      <c r="E136" s="178" t="s">
        <v>3210</v>
      </c>
      <c r="F136" s="179" t="s">
        <v>3211</v>
      </c>
      <c r="G136" s="180" t="s">
        <v>300</v>
      </c>
      <c r="H136" s="181">
        <v>1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38</v>
      </c>
      <c r="O136" s="78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188</v>
      </c>
      <c r="AT136" s="189" t="s">
        <v>159</v>
      </c>
      <c r="AU136" s="189" t="s">
        <v>164</v>
      </c>
      <c r="AY136" s="15" t="s">
        <v>157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164</v>
      </c>
      <c r="BK136" s="190">
        <f>ROUND(I136*H136,2)</f>
        <v>0</v>
      </c>
      <c r="BL136" s="15" t="s">
        <v>188</v>
      </c>
      <c r="BM136" s="189" t="s">
        <v>214</v>
      </c>
    </row>
    <row r="137" s="2" customFormat="1" ht="24.15" customHeight="1">
      <c r="A137" s="34"/>
      <c r="B137" s="176"/>
      <c r="C137" s="177" t="s">
        <v>188</v>
      </c>
      <c r="D137" s="177" t="s">
        <v>159</v>
      </c>
      <c r="E137" s="178" t="s">
        <v>3212</v>
      </c>
      <c r="F137" s="179" t="s">
        <v>3213</v>
      </c>
      <c r="G137" s="180" t="s">
        <v>300</v>
      </c>
      <c r="H137" s="181">
        <v>1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38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188</v>
      </c>
      <c r="AT137" s="189" t="s">
        <v>159</v>
      </c>
      <c r="AU137" s="189" t="s">
        <v>164</v>
      </c>
      <c r="AY137" s="15" t="s">
        <v>157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164</v>
      </c>
      <c r="BK137" s="190">
        <f>ROUND(I137*H137,2)</f>
        <v>0</v>
      </c>
      <c r="BL137" s="15" t="s">
        <v>188</v>
      </c>
      <c r="BM137" s="189" t="s">
        <v>218</v>
      </c>
    </row>
    <row r="138" s="2" customFormat="1" ht="16.5" customHeight="1">
      <c r="A138" s="34"/>
      <c r="B138" s="176"/>
      <c r="C138" s="177" t="s">
        <v>219</v>
      </c>
      <c r="D138" s="177" t="s">
        <v>159</v>
      </c>
      <c r="E138" s="178" t="s">
        <v>3214</v>
      </c>
      <c r="F138" s="179" t="s">
        <v>3215</v>
      </c>
      <c r="G138" s="180" t="s">
        <v>300</v>
      </c>
      <c r="H138" s="181">
        <v>1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38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188</v>
      </c>
      <c r="AT138" s="189" t="s">
        <v>159</v>
      </c>
      <c r="AU138" s="189" t="s">
        <v>164</v>
      </c>
      <c r="AY138" s="15" t="s">
        <v>157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164</v>
      </c>
      <c r="BK138" s="190">
        <f>ROUND(I138*H138,2)</f>
        <v>0</v>
      </c>
      <c r="BL138" s="15" t="s">
        <v>188</v>
      </c>
      <c r="BM138" s="189" t="s">
        <v>222</v>
      </c>
    </row>
    <row r="139" s="2" customFormat="1" ht="16.5" customHeight="1">
      <c r="A139" s="34"/>
      <c r="B139" s="176"/>
      <c r="C139" s="177" t="s">
        <v>192</v>
      </c>
      <c r="D139" s="177" t="s">
        <v>159</v>
      </c>
      <c r="E139" s="178" t="s">
        <v>3216</v>
      </c>
      <c r="F139" s="179" t="s">
        <v>3217</v>
      </c>
      <c r="G139" s="180" t="s">
        <v>300</v>
      </c>
      <c r="H139" s="181">
        <v>1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38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188</v>
      </c>
      <c r="AT139" s="189" t="s">
        <v>159</v>
      </c>
      <c r="AU139" s="189" t="s">
        <v>164</v>
      </c>
      <c r="AY139" s="15" t="s">
        <v>157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164</v>
      </c>
      <c r="BK139" s="190">
        <f>ROUND(I139*H139,2)</f>
        <v>0</v>
      </c>
      <c r="BL139" s="15" t="s">
        <v>188</v>
      </c>
      <c r="BM139" s="189" t="s">
        <v>225</v>
      </c>
    </row>
    <row r="140" s="2" customFormat="1" ht="24.15" customHeight="1">
      <c r="A140" s="34"/>
      <c r="B140" s="176"/>
      <c r="C140" s="177" t="s">
        <v>226</v>
      </c>
      <c r="D140" s="177" t="s">
        <v>159</v>
      </c>
      <c r="E140" s="178" t="s">
        <v>3218</v>
      </c>
      <c r="F140" s="179" t="s">
        <v>3219</v>
      </c>
      <c r="G140" s="180" t="s">
        <v>300</v>
      </c>
      <c r="H140" s="181">
        <v>1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38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188</v>
      </c>
      <c r="AT140" s="189" t="s">
        <v>159</v>
      </c>
      <c r="AU140" s="189" t="s">
        <v>164</v>
      </c>
      <c r="AY140" s="15" t="s">
        <v>157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164</v>
      </c>
      <c r="BK140" s="190">
        <f>ROUND(I140*H140,2)</f>
        <v>0</v>
      </c>
      <c r="BL140" s="15" t="s">
        <v>188</v>
      </c>
      <c r="BM140" s="189" t="s">
        <v>229</v>
      </c>
    </row>
    <row r="141" s="2" customFormat="1" ht="16.5" customHeight="1">
      <c r="A141" s="34"/>
      <c r="B141" s="176"/>
      <c r="C141" s="177" t="s">
        <v>195</v>
      </c>
      <c r="D141" s="177" t="s">
        <v>159</v>
      </c>
      <c r="E141" s="178" t="s">
        <v>3220</v>
      </c>
      <c r="F141" s="179" t="s">
        <v>3221</v>
      </c>
      <c r="G141" s="180" t="s">
        <v>300</v>
      </c>
      <c r="H141" s="181">
        <v>1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38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188</v>
      </c>
      <c r="AT141" s="189" t="s">
        <v>159</v>
      </c>
      <c r="AU141" s="189" t="s">
        <v>164</v>
      </c>
      <c r="AY141" s="15" t="s">
        <v>157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164</v>
      </c>
      <c r="BK141" s="190">
        <f>ROUND(I141*H141,2)</f>
        <v>0</v>
      </c>
      <c r="BL141" s="15" t="s">
        <v>188</v>
      </c>
      <c r="BM141" s="189" t="s">
        <v>232</v>
      </c>
    </row>
    <row r="142" s="2" customFormat="1" ht="16.5" customHeight="1">
      <c r="A142" s="34"/>
      <c r="B142" s="176"/>
      <c r="C142" s="177" t="s">
        <v>233</v>
      </c>
      <c r="D142" s="177" t="s">
        <v>159</v>
      </c>
      <c r="E142" s="178" t="s">
        <v>3222</v>
      </c>
      <c r="F142" s="179" t="s">
        <v>3223</v>
      </c>
      <c r="G142" s="180" t="s">
        <v>300</v>
      </c>
      <c r="H142" s="181">
        <v>2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38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188</v>
      </c>
      <c r="AT142" s="189" t="s">
        <v>159</v>
      </c>
      <c r="AU142" s="189" t="s">
        <v>164</v>
      </c>
      <c r="AY142" s="15" t="s">
        <v>157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164</v>
      </c>
      <c r="BK142" s="190">
        <f>ROUND(I142*H142,2)</f>
        <v>0</v>
      </c>
      <c r="BL142" s="15" t="s">
        <v>188</v>
      </c>
      <c r="BM142" s="189" t="s">
        <v>236</v>
      </c>
    </row>
    <row r="143" s="2" customFormat="1" ht="16.5" customHeight="1">
      <c r="A143" s="34"/>
      <c r="B143" s="176"/>
      <c r="C143" s="177" t="s">
        <v>199</v>
      </c>
      <c r="D143" s="177" t="s">
        <v>159</v>
      </c>
      <c r="E143" s="178" t="s">
        <v>3224</v>
      </c>
      <c r="F143" s="179" t="s">
        <v>3225</v>
      </c>
      <c r="G143" s="180" t="s">
        <v>300</v>
      </c>
      <c r="H143" s="181">
        <v>1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38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188</v>
      </c>
      <c r="AT143" s="189" t="s">
        <v>159</v>
      </c>
      <c r="AU143" s="189" t="s">
        <v>164</v>
      </c>
      <c r="AY143" s="15" t="s">
        <v>157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164</v>
      </c>
      <c r="BK143" s="190">
        <f>ROUND(I143*H143,2)</f>
        <v>0</v>
      </c>
      <c r="BL143" s="15" t="s">
        <v>188</v>
      </c>
      <c r="BM143" s="189" t="s">
        <v>239</v>
      </c>
    </row>
    <row r="144" s="2" customFormat="1" ht="16.5" customHeight="1">
      <c r="A144" s="34"/>
      <c r="B144" s="176"/>
      <c r="C144" s="177" t="s">
        <v>7</v>
      </c>
      <c r="D144" s="177" t="s">
        <v>159</v>
      </c>
      <c r="E144" s="178" t="s">
        <v>3226</v>
      </c>
      <c r="F144" s="179" t="s">
        <v>3227</v>
      </c>
      <c r="G144" s="180" t="s">
        <v>300</v>
      </c>
      <c r="H144" s="181">
        <v>1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38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188</v>
      </c>
      <c r="AT144" s="189" t="s">
        <v>159</v>
      </c>
      <c r="AU144" s="189" t="s">
        <v>164</v>
      </c>
      <c r="AY144" s="15" t="s">
        <v>157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164</v>
      </c>
      <c r="BK144" s="190">
        <f>ROUND(I144*H144,2)</f>
        <v>0</v>
      </c>
      <c r="BL144" s="15" t="s">
        <v>188</v>
      </c>
      <c r="BM144" s="189" t="s">
        <v>243</v>
      </c>
    </row>
    <row r="145" s="2" customFormat="1" ht="16.5" customHeight="1">
      <c r="A145" s="34"/>
      <c r="B145" s="176"/>
      <c r="C145" s="177" t="s">
        <v>202</v>
      </c>
      <c r="D145" s="177" t="s">
        <v>159</v>
      </c>
      <c r="E145" s="178" t="s">
        <v>3228</v>
      </c>
      <c r="F145" s="179" t="s">
        <v>3229</v>
      </c>
      <c r="G145" s="180" t="s">
        <v>300</v>
      </c>
      <c r="H145" s="181">
        <v>1</v>
      </c>
      <c r="I145" s="182"/>
      <c r="J145" s="183">
        <f>ROUND(I145*H145,2)</f>
        <v>0</v>
      </c>
      <c r="K145" s="184"/>
      <c r="L145" s="35"/>
      <c r="M145" s="185" t="s">
        <v>1</v>
      </c>
      <c r="N145" s="186" t="s">
        <v>38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188</v>
      </c>
      <c r="AT145" s="189" t="s">
        <v>159</v>
      </c>
      <c r="AU145" s="189" t="s">
        <v>164</v>
      </c>
      <c r="AY145" s="15" t="s">
        <v>157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164</v>
      </c>
      <c r="BK145" s="190">
        <f>ROUND(I145*H145,2)</f>
        <v>0</v>
      </c>
      <c r="BL145" s="15" t="s">
        <v>188</v>
      </c>
      <c r="BM145" s="189" t="s">
        <v>246</v>
      </c>
    </row>
    <row r="146" s="12" customFormat="1" ht="25.92" customHeight="1">
      <c r="A146" s="12"/>
      <c r="B146" s="163"/>
      <c r="C146" s="12"/>
      <c r="D146" s="164" t="s">
        <v>71</v>
      </c>
      <c r="E146" s="165" t="s">
        <v>1883</v>
      </c>
      <c r="F146" s="165" t="s">
        <v>1884</v>
      </c>
      <c r="G146" s="12"/>
      <c r="H146" s="12"/>
      <c r="I146" s="166"/>
      <c r="J146" s="167">
        <f>BK146</f>
        <v>0</v>
      </c>
      <c r="K146" s="12"/>
      <c r="L146" s="163"/>
      <c r="M146" s="168"/>
      <c r="N146" s="169"/>
      <c r="O146" s="169"/>
      <c r="P146" s="170">
        <f>SUM(P147:P148)</f>
        <v>0</v>
      </c>
      <c r="Q146" s="169"/>
      <c r="R146" s="170">
        <f>SUM(R147:R148)</f>
        <v>0</v>
      </c>
      <c r="S146" s="169"/>
      <c r="T146" s="17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163</v>
      </c>
      <c r="AT146" s="172" t="s">
        <v>71</v>
      </c>
      <c r="AU146" s="172" t="s">
        <v>72</v>
      </c>
      <c r="AY146" s="164" t="s">
        <v>157</v>
      </c>
      <c r="BK146" s="173">
        <f>SUM(BK147:BK148)</f>
        <v>0</v>
      </c>
    </row>
    <row r="147" s="2" customFormat="1" ht="16.5" customHeight="1">
      <c r="A147" s="34"/>
      <c r="B147" s="176"/>
      <c r="C147" s="177" t="s">
        <v>247</v>
      </c>
      <c r="D147" s="177" t="s">
        <v>159</v>
      </c>
      <c r="E147" s="178" t="s">
        <v>659</v>
      </c>
      <c r="F147" s="179" t="s">
        <v>3230</v>
      </c>
      <c r="G147" s="180" t="s">
        <v>300</v>
      </c>
      <c r="H147" s="181">
        <v>1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38</v>
      </c>
      <c r="O147" s="78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3231</v>
      </c>
      <c r="AT147" s="189" t="s">
        <v>159</v>
      </c>
      <c r="AU147" s="189" t="s">
        <v>80</v>
      </c>
      <c r="AY147" s="15" t="s">
        <v>157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164</v>
      </c>
      <c r="BK147" s="190">
        <f>ROUND(I147*H147,2)</f>
        <v>0</v>
      </c>
      <c r="BL147" s="15" t="s">
        <v>3231</v>
      </c>
      <c r="BM147" s="189" t="s">
        <v>250</v>
      </c>
    </row>
    <row r="148" s="2" customFormat="1" ht="16.5" customHeight="1">
      <c r="A148" s="34"/>
      <c r="B148" s="176"/>
      <c r="C148" s="177" t="s">
        <v>207</v>
      </c>
      <c r="D148" s="177" t="s">
        <v>159</v>
      </c>
      <c r="E148" s="178" t="s">
        <v>3232</v>
      </c>
      <c r="F148" s="179" t="s">
        <v>3233</v>
      </c>
      <c r="G148" s="180" t="s">
        <v>300</v>
      </c>
      <c r="H148" s="181">
        <v>1</v>
      </c>
      <c r="I148" s="182"/>
      <c r="J148" s="183">
        <f>ROUND(I148*H148,2)</f>
        <v>0</v>
      </c>
      <c r="K148" s="184"/>
      <c r="L148" s="35"/>
      <c r="M148" s="204" t="s">
        <v>1</v>
      </c>
      <c r="N148" s="205" t="s">
        <v>38</v>
      </c>
      <c r="O148" s="206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3231</v>
      </c>
      <c r="AT148" s="189" t="s">
        <v>159</v>
      </c>
      <c r="AU148" s="189" t="s">
        <v>80</v>
      </c>
      <c r="AY148" s="15" t="s">
        <v>157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164</v>
      </c>
      <c r="BK148" s="190">
        <f>ROUND(I148*H148,2)</f>
        <v>0</v>
      </c>
      <c r="BL148" s="15" t="s">
        <v>3231</v>
      </c>
      <c r="BM148" s="189" t="s">
        <v>253</v>
      </c>
    </row>
    <row r="149" s="2" customFormat="1" ht="6.96" customHeight="1">
      <c r="A149" s="34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35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autoFilter ref="C118:K14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Silvia</dc:creator>
  <cp:lastModifiedBy>Silvia</cp:lastModifiedBy>
  <dcterms:created xsi:type="dcterms:W3CDTF">2025-02-21T10:19:00Z</dcterms:created>
  <dcterms:modified xsi:type="dcterms:W3CDTF">2025-02-21T10:19:06Z</dcterms:modified>
</cp:coreProperties>
</file>